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drawings/drawing19.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drawings/drawing17.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comments4.xml" ContentType="application/vnd.openxmlformats-officedocument.spreadsheetml.comments+xml"/>
  <Override PartName="/xl/drawings/drawing15.xml" ContentType="application/vnd.openxmlformats-officedocument.drawing+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worksheets/sheet14.xml" ContentType="application/vnd.openxmlformats-officedocument.spreadsheetml.worksheet+xml"/>
  <Override PartName="/xl/worksheets/sheet23.xml" ContentType="application/vnd.openxmlformats-officedocument.spreadsheetml.worksheet+xml"/>
  <Override PartName="/xl/drawings/drawing7.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drawings/drawing5.xml" ContentType="application/vnd.openxmlformats-officedocument.drawing+xml"/>
  <Override PartName="/xl/drawings/drawing18.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omments5.xml" ContentType="application/vnd.openxmlformats-officedocument.spreadsheetml.comments+xml"/>
  <Override PartName="/xl/drawings/drawing16.xml" ContentType="application/vnd.openxmlformats-officedocument.drawing+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0" windowWidth="15600" windowHeight="9240" tabRatio="884"/>
  </bookViews>
  <sheets>
    <sheet name="入力方法" sheetId="47" r:id="rId1"/>
    <sheet name="Master" sheetId="1" r:id="rId2"/>
    <sheet name="申込鑑" sheetId="33" r:id="rId3"/>
    <sheet name="申込シート①-1・２" sheetId="2" r:id="rId4"/>
    <sheet name="プロⅠ②" sheetId="4" r:id="rId5"/>
    <sheet name="プロⅡ③" sheetId="5" r:id="rId6"/>
    <sheet name="プロⅢ④" sheetId="6" r:id="rId7"/>
    <sheet name="意見Ⅰ⑤" sheetId="7" r:id="rId8"/>
    <sheet name="意見Ⅱ⑥" sheetId="8" r:id="rId9"/>
    <sheet name="意見Ⅲ⑦" sheetId="9" r:id="rId10"/>
    <sheet name="平板⑧" sheetId="10" r:id="rId11"/>
    <sheet name="農鑑⑨全体" sheetId="11" r:id="rId12"/>
    <sheet name="農鑑⑨ 農業" sheetId="12" r:id="rId13"/>
    <sheet name="農鑑⑨ 園芸" sheetId="36" r:id="rId14"/>
    <sheet name="農鑑⑨ 畜産" sheetId="40" r:id="rId15"/>
    <sheet name="農鑑⑨ 食品" sheetId="42" r:id="rId16"/>
    <sheet name="農鑑⑨ 森林" sheetId="44" r:id="rId17"/>
    <sheet name="農鑑⑨ 農業土木" sheetId="43" r:id="rId18"/>
    <sheet name="農鑑⑨ 造園" sheetId="45" r:id="rId19"/>
    <sheet name="農鑑⑨ 生活" sheetId="41" r:id="rId20"/>
    <sheet name="農鑑⑨ 農業機械" sheetId="46" state="hidden" r:id="rId21"/>
    <sheet name="クラ代⑩" sheetId="25" r:id="rId22"/>
    <sheet name="代議・式典⑪" sheetId="26" r:id="rId23"/>
    <sheet name="見学・視察⑫" sheetId="28" r:id="rId24"/>
    <sheet name="参加費免除申請⑬" sheetId="30" r:id="rId25"/>
    <sheet name="Data" sheetId="29" r:id="rId26"/>
    <sheet name="data2" sheetId="32" r:id="rId27"/>
    <sheet name="Sheet1" sheetId="35" r:id="rId28"/>
  </sheets>
  <externalReferences>
    <externalReference r:id="rId29"/>
    <externalReference r:id="rId30"/>
  </externalReferences>
  <definedNames>
    <definedName name="_xlnm._FilterDatabase" localSheetId="1" hidden="1">Master!$A$2:$BC$441</definedName>
    <definedName name="_xlnm._FilterDatabase" localSheetId="24" hidden="1">参加費免除申請⑬!$A$18:$AN$80</definedName>
    <definedName name="_xlnm._FilterDatabase" localSheetId="3" hidden="1">'申込シート①-1・２'!$E$81:$E$83</definedName>
    <definedName name="DD">[1]Master!$AF$3:$AF$4</definedName>
    <definedName name="M24日プロバス">Master!$AM$3:$AM$6</definedName>
    <definedName name="M25B">Master!$AK$4</definedName>
    <definedName name="M25B意見">Master!$AK$4</definedName>
    <definedName name="M25B代議員会">Master!$AK$4</definedName>
    <definedName name="M25B大会式典">Master!$AK$4</definedName>
    <definedName name="M25B農業鑑定">Master!$AK$4</definedName>
    <definedName name="M26B">Master!$Z$4</definedName>
    <definedName name="M26B大会式典">Master!$AK$4</definedName>
    <definedName name="M26Lunch">Master!$W$3:$W$22</definedName>
    <definedName name="M27B">Master!$AK$4</definedName>
    <definedName name="M27Lunch">Master!$X$3:$X$22</definedName>
    <definedName name="MB">Master!$AK$3:$AK$4</definedName>
    <definedName name="MBX">Master!$AK$4</definedName>
    <definedName name="Mクラブ員">Master!$AA$3:$AA$4</definedName>
    <definedName name="Mクラ代">Master!$AA$3:$AA$4</definedName>
    <definedName name="Mプロジェクト" localSheetId="3">Master!$A$3:$A$4</definedName>
    <definedName name="M課程" localSheetId="3">Master!$AE$3:$AE$4</definedName>
    <definedName name="M課程">Master!$AE$3:$AE$4</definedName>
    <definedName name="M回次" localSheetId="10">Master!$AB$3:$AB$6</definedName>
    <definedName name="M回次">Master!$AB$3:$AB$6</definedName>
    <definedName name="M学校" localSheetId="3">Master!$H$3:$R$441</definedName>
    <definedName name="M学校">Master!$H$3:$O$441</definedName>
    <definedName name="M学年" localSheetId="3">Master!$Y$3:$Y$6</definedName>
    <definedName name="M学年">Master!$Y$3:$Y$6</definedName>
    <definedName name="M学年new" localSheetId="3">Master!$AG$3:$AG$7</definedName>
    <definedName name="M学年new">Master!$AG$3:$AG$7</definedName>
    <definedName name="M見学・視察種目1">Master!$AO$4:$AO$9</definedName>
    <definedName name="M見学・視察種目2">Master!$AP$3</definedName>
    <definedName name="M見学バス" localSheetId="13">Master!#REF!</definedName>
    <definedName name="M見学バス" localSheetId="15">Master!#REF!</definedName>
    <definedName name="M見学バス" localSheetId="16">Master!#REF!</definedName>
    <definedName name="M見学バス" localSheetId="19">Master!#REF!</definedName>
    <definedName name="M見学バス" localSheetId="18">Master!#REF!</definedName>
    <definedName name="M見学バス" localSheetId="14">Master!#REF!</definedName>
    <definedName name="M見学バス" localSheetId="20">Master!#REF!</definedName>
    <definedName name="M見学バス" localSheetId="17">Master!#REF!</definedName>
    <definedName name="M見学バス">Master!#REF!</definedName>
    <definedName name="M見学バス1" localSheetId="15">Master!#REF!</definedName>
    <definedName name="M見学バス1" localSheetId="16">Master!#REF!</definedName>
    <definedName name="M見学バス1" localSheetId="19">Master!#REF!</definedName>
    <definedName name="M見学バス1" localSheetId="18">Master!#REF!</definedName>
    <definedName name="M見学バス1" localSheetId="14">Master!#REF!</definedName>
    <definedName name="M見学バス1" localSheetId="20">Master!#REF!</definedName>
    <definedName name="M見学バス1" localSheetId="17">Master!#REF!</definedName>
    <definedName name="M見学バス1">Master!#REF!</definedName>
    <definedName name="M見学等" localSheetId="3">Master!$T$3:$T$4</definedName>
    <definedName name="M見学等">Master!$T$3:$T$5</definedName>
    <definedName name="M校長課程">Master!$AH$3:$AH$4</definedName>
    <definedName name="M参加種目">Master!$U$3:$U$9</definedName>
    <definedName name="M参加種目New" localSheetId="3">Master!$U$3:$U$9</definedName>
    <definedName name="M参加種目New">Master!$U$3:$U$9</definedName>
    <definedName name="M種目V2">Master!$AB$7:$AB$11</definedName>
    <definedName name="M性別" localSheetId="3">Master!$C$3:$C$4</definedName>
    <definedName name="M性別">Master!$C$3:$C$4</definedName>
    <definedName name="M農クコード">Master!$H$3:$O$439</definedName>
    <definedName name="M農業鑑定">Master!$S$3:$S$10</definedName>
    <definedName name="M部屋タイプ">Master!$AD$3:$AD$4</definedName>
    <definedName name="M免除申請">Master!$AL$3</definedName>
    <definedName name="M目印" localSheetId="4">Master!$B$3:$B$4</definedName>
    <definedName name="M目印" localSheetId="5">Master!$B$3:$B$4</definedName>
    <definedName name="M目印" localSheetId="6">Master!$B$3:$B$4</definedName>
    <definedName name="M目印">Master!$B$3:$B$4</definedName>
    <definedName name="M有無" localSheetId="3">Master!$Z$3:$Z$4</definedName>
    <definedName name="M有無">Master!$Z$3:$Z$4</definedName>
    <definedName name="M有無New" localSheetId="10">Master!$AF$3:$AF$4</definedName>
    <definedName name="M有無New">Master!$AF$3:$AF$4</definedName>
    <definedName name="_xlnm.Print_Area" localSheetId="25">Data!$A$1:$AA$139</definedName>
    <definedName name="_xlnm.Print_Area" localSheetId="1">Master!$H$3:$O$441</definedName>
    <definedName name="_xlnm.Print_Area" localSheetId="21">クラ代⑩!$B$1:$AS$90</definedName>
    <definedName name="_xlnm.Print_Area" localSheetId="4">プロⅠ②!$A$1:$AP$114</definedName>
    <definedName name="_xlnm.Print_Area" localSheetId="5">プロⅡ③!$B$1:$AO$110</definedName>
    <definedName name="_xlnm.Print_Area" localSheetId="6">プロⅢ④!$A$1:$AP$114</definedName>
    <definedName name="_xlnm.Print_Area" localSheetId="7">意見Ⅰ⑤!$A$1:$AN$39</definedName>
    <definedName name="_xlnm.Print_Area" localSheetId="8">意見Ⅱ⑥!$A$1:$AN$39</definedName>
    <definedName name="_xlnm.Print_Area" localSheetId="9">意見Ⅲ⑦!$A$1:$AN$39</definedName>
    <definedName name="_xlnm.Print_Area" localSheetId="23">見学・視察⑫!$C$1:$AQ$84</definedName>
    <definedName name="_xlnm.Print_Area" localSheetId="24">参加費免除申請⑬!$A$1:$AO$81</definedName>
    <definedName name="_xlnm.Print_Area" localSheetId="3">'申込シート①-1・２'!$A$1:$AB$240</definedName>
    <definedName name="_xlnm.Print_Area" localSheetId="2">申込鑑!$A$1:$AB$72</definedName>
    <definedName name="_xlnm.Print_Area" localSheetId="22">代議・式典⑪!$A$1:$AR$65</definedName>
    <definedName name="_xlnm.Print_Area" localSheetId="0">入力方法!$A$1:$B$50</definedName>
    <definedName name="_xlnm.Print_Area" localSheetId="13">'農鑑⑨ 園芸'!$B$1:$AS$62</definedName>
    <definedName name="_xlnm.Print_Area" localSheetId="15">'農鑑⑨ 食品'!$B$1:$AS$62</definedName>
    <definedName name="_xlnm.Print_Area" localSheetId="16">'農鑑⑨ 森林'!$B$1:$AS$62</definedName>
    <definedName name="_xlnm.Print_Area" localSheetId="19">'農鑑⑨ 生活'!$B$1:$AS$62</definedName>
    <definedName name="_xlnm.Print_Area" localSheetId="18">'農鑑⑨ 造園'!$B$1:$AS$62</definedName>
    <definedName name="_xlnm.Print_Area" localSheetId="14">'農鑑⑨ 畜産'!$B$1:$AS$62</definedName>
    <definedName name="_xlnm.Print_Area" localSheetId="12">'農鑑⑨ 農業'!$B$1:$AS$62</definedName>
    <definedName name="_xlnm.Print_Area" localSheetId="20">'農鑑⑨ 農業機械'!$B$1:$AS$62</definedName>
    <definedName name="_xlnm.Print_Area" localSheetId="17">'農鑑⑨ 農業土木'!$B$1:$AS$62</definedName>
    <definedName name="_xlnm.Print_Area" localSheetId="11">農鑑⑨全体!$B$1:$AS$76</definedName>
    <definedName name="_xlnm.Print_Area" localSheetId="10">平板⑧!$A$1:$AO$43</definedName>
    <definedName name="_xlnm.Print_Titles" localSheetId="25">Data!$2:$2</definedName>
    <definedName name="_xlnm.Print_Titles" localSheetId="1">Master!$2:$2</definedName>
    <definedName name="ｖ">[2]Master!$H$3:$R$440</definedName>
    <definedName name="クラブ員" localSheetId="3">Master!$AA$3:$AA$4</definedName>
    <definedName name="クラ代">Master!$AX$3</definedName>
    <definedName name="プロジェクト">Master!$AS$3</definedName>
    <definedName name="意見">Master!$AT$3</definedName>
    <definedName name="家畜審査">Master!$AW$3:$AW$4</definedName>
    <definedName name="検索用">Master!$P$3:$P$392</definedName>
    <definedName name="種類">Master!$AS$2:$AZ$2</definedName>
    <definedName name="代議員会">Master!$AY$3</definedName>
    <definedName name="大会式典">Master!$AZ$3</definedName>
    <definedName name="農業鑑定">Master!$AV$3:$AV$5</definedName>
    <definedName name="発表会場" localSheetId="21">Master!$AJ$3:$AJ$11</definedName>
    <definedName name="発表会場">Master!$AJ$3:$AJ$11</definedName>
    <definedName name="分科会" localSheetId="21">Master!$AI$3:$AI$5</definedName>
    <definedName name="分科会">Master!$AI$3:$AI$5</definedName>
    <definedName name="平板測量">Master!$AU$3</definedName>
  </definedNames>
  <calcPr calcId="125725"/>
  <fileRecoveryPr autoRecover="0"/>
</workbook>
</file>

<file path=xl/calcChain.xml><?xml version="1.0" encoding="utf-8"?>
<calcChain xmlns="http://schemas.openxmlformats.org/spreadsheetml/2006/main">
  <c r="M185" i="2"/>
  <c r="G88" i="25"/>
  <c r="G89"/>
  <c r="G85"/>
  <c r="AG81"/>
  <c r="AG78"/>
  <c r="G86"/>
  <c r="V81"/>
  <c r="V82"/>
  <c r="V78"/>
  <c r="V79"/>
  <c r="B14" i="36" a="1"/>
  <c r="B14" s="1"/>
  <c r="B95" i="32"/>
  <c r="E95"/>
  <c r="E97"/>
  <c r="E96"/>
  <c r="X96" i="29"/>
  <c r="W96"/>
  <c r="V96"/>
  <c r="U96"/>
  <c r="T96"/>
  <c r="S96"/>
  <c r="R96"/>
  <c r="Q96"/>
  <c r="P96"/>
  <c r="O96"/>
  <c r="N96"/>
  <c r="M96"/>
  <c r="L96"/>
  <c r="K96"/>
  <c r="J96"/>
  <c r="I96"/>
  <c r="H96"/>
  <c r="X95"/>
  <c r="W95"/>
  <c r="V95"/>
  <c r="U95"/>
  <c r="T95"/>
  <c r="S95"/>
  <c r="R95"/>
  <c r="Q95"/>
  <c r="P95"/>
  <c r="O95"/>
  <c r="N95"/>
  <c r="M95"/>
  <c r="L95"/>
  <c r="K95"/>
  <c r="J95"/>
  <c r="I95"/>
  <c r="H95"/>
  <c r="G97"/>
  <c r="G96"/>
  <c r="G95"/>
  <c r="E95"/>
  <c r="A95"/>
  <c r="AG88" i="25"/>
  <c r="AG85"/>
  <c r="R81"/>
  <c r="R78"/>
  <c r="G81"/>
  <c r="B81"/>
  <c r="G78"/>
  <c r="B78"/>
  <c r="M179" i="2"/>
  <c r="M195"/>
  <c r="M219"/>
  <c r="L160"/>
  <c r="V3" i="32"/>
  <c r="U3"/>
  <c r="W139" i="29"/>
  <c r="V139"/>
  <c r="U139"/>
  <c r="W138"/>
  <c r="V138"/>
  <c r="U138"/>
  <c r="W137"/>
  <c r="V137"/>
  <c r="U137"/>
  <c r="W136"/>
  <c r="V136"/>
  <c r="U136"/>
  <c r="W135"/>
  <c r="V135"/>
  <c r="U135"/>
  <c r="W134"/>
  <c r="V134"/>
  <c r="U134"/>
  <c r="W133"/>
  <c r="V133"/>
  <c r="U133"/>
  <c r="W132"/>
  <c r="V132"/>
  <c r="U132"/>
  <c r="W131"/>
  <c r="V131"/>
  <c r="U131"/>
  <c r="W130"/>
  <c r="V130"/>
  <c r="U130"/>
  <c r="W129"/>
  <c r="V129"/>
  <c r="U129"/>
  <c r="W128"/>
  <c r="V128"/>
  <c r="U128"/>
  <c r="W127"/>
  <c r="V127"/>
  <c r="U127"/>
  <c r="W126"/>
  <c r="V126"/>
  <c r="U126"/>
  <c r="W125"/>
  <c r="V125"/>
  <c r="U125"/>
  <c r="W124"/>
  <c r="V124"/>
  <c r="U124"/>
  <c r="W123"/>
  <c r="V123"/>
  <c r="U123"/>
  <c r="W122"/>
  <c r="V122"/>
  <c r="U122"/>
  <c r="W121"/>
  <c r="V121"/>
  <c r="U121"/>
  <c r="W120"/>
  <c r="V120"/>
  <c r="U120"/>
  <c r="W119"/>
  <c r="V119"/>
  <c r="U119"/>
  <c r="W118"/>
  <c r="V118"/>
  <c r="U118"/>
  <c r="W117"/>
  <c r="V117"/>
  <c r="U117"/>
  <c r="W116"/>
  <c r="V116"/>
  <c r="U116"/>
  <c r="W115"/>
  <c r="V115"/>
  <c r="U115"/>
  <c r="W114"/>
  <c r="V114"/>
  <c r="U114"/>
  <c r="W113"/>
  <c r="V113"/>
  <c r="U113"/>
  <c r="W112"/>
  <c r="V112"/>
  <c r="U112"/>
  <c r="W111"/>
  <c r="V111"/>
  <c r="U111"/>
  <c r="W110"/>
  <c r="V110"/>
  <c r="U110"/>
  <c r="W109"/>
  <c r="V109"/>
  <c r="U109"/>
  <c r="W108"/>
  <c r="V108"/>
  <c r="U108"/>
  <c r="W107"/>
  <c r="V107"/>
  <c r="U107"/>
  <c r="W106"/>
  <c r="V106"/>
  <c r="U106"/>
  <c r="W105"/>
  <c r="V105"/>
  <c r="U105"/>
  <c r="W104"/>
  <c r="V104"/>
  <c r="U104"/>
  <c r="W103"/>
  <c r="V103"/>
  <c r="U103"/>
  <c r="W102"/>
  <c r="V102"/>
  <c r="U102"/>
  <c r="W101"/>
  <c r="V101"/>
  <c r="U101"/>
  <c r="W100"/>
  <c r="V100"/>
  <c r="U100"/>
  <c r="W99"/>
  <c r="V99"/>
  <c r="U99"/>
  <c r="W98"/>
  <c r="V98"/>
  <c r="U98"/>
  <c r="W97"/>
  <c r="V97"/>
  <c r="U97"/>
  <c r="W94"/>
  <c r="V94"/>
  <c r="U94"/>
  <c r="W93"/>
  <c r="V93"/>
  <c r="U93"/>
  <c r="W92"/>
  <c r="V92"/>
  <c r="U92"/>
  <c r="W91"/>
  <c r="V91"/>
  <c r="U91"/>
  <c r="W90"/>
  <c r="V90"/>
  <c r="U90"/>
  <c r="W89"/>
  <c r="V89"/>
  <c r="U89"/>
  <c r="W88"/>
  <c r="V88"/>
  <c r="U88"/>
  <c r="W87"/>
  <c r="V87"/>
  <c r="U87"/>
  <c r="W86"/>
  <c r="V86"/>
  <c r="U86"/>
  <c r="W85"/>
  <c r="V85"/>
  <c r="U85"/>
  <c r="W84"/>
  <c r="V84"/>
  <c r="U84"/>
  <c r="W83"/>
  <c r="V83"/>
  <c r="U83"/>
  <c r="W82"/>
  <c r="V82"/>
  <c r="U82"/>
  <c r="W81"/>
  <c r="V81"/>
  <c r="U81"/>
  <c r="W80"/>
  <c r="V80"/>
  <c r="U80"/>
  <c r="W79"/>
  <c r="V79"/>
  <c r="U79"/>
  <c r="W78"/>
  <c r="V78"/>
  <c r="U78"/>
  <c r="W77"/>
  <c r="V77"/>
  <c r="U77"/>
  <c r="W76"/>
  <c r="V76"/>
  <c r="U76"/>
  <c r="W75"/>
  <c r="V75"/>
  <c r="U75"/>
  <c r="W74"/>
  <c r="V74"/>
  <c r="U74"/>
  <c r="W73"/>
  <c r="V73"/>
  <c r="U73"/>
  <c r="W72"/>
  <c r="V72"/>
  <c r="U72"/>
  <c r="W71"/>
  <c r="V71"/>
  <c r="U71"/>
  <c r="W70"/>
  <c r="V70"/>
  <c r="U70"/>
  <c r="W69"/>
  <c r="V69"/>
  <c r="U69"/>
  <c r="W68"/>
  <c r="V68"/>
  <c r="U68"/>
  <c r="W67"/>
  <c r="V67"/>
  <c r="U67"/>
  <c r="W66"/>
  <c r="V66"/>
  <c r="U66"/>
  <c r="W65"/>
  <c r="V65"/>
  <c r="U65"/>
  <c r="W64"/>
  <c r="V64"/>
  <c r="U64"/>
  <c r="W63"/>
  <c r="V63"/>
  <c r="U63"/>
  <c r="W62"/>
  <c r="V62"/>
  <c r="U62"/>
  <c r="W61"/>
  <c r="U61"/>
  <c r="W60"/>
  <c r="U60"/>
  <c r="W59"/>
  <c r="U59"/>
  <c r="W58"/>
  <c r="U58"/>
  <c r="W57"/>
  <c r="U57"/>
  <c r="W56"/>
  <c r="U56"/>
  <c r="W55"/>
  <c r="U55"/>
  <c r="W54"/>
  <c r="V54"/>
  <c r="U54"/>
  <c r="W53"/>
  <c r="V53"/>
  <c r="U53"/>
  <c r="W52"/>
  <c r="V52"/>
  <c r="U52"/>
  <c r="W51"/>
  <c r="V51"/>
  <c r="U51"/>
  <c r="W50"/>
  <c r="V50"/>
  <c r="U50"/>
  <c r="W49"/>
  <c r="V49"/>
  <c r="U49"/>
  <c r="W48"/>
  <c r="V48"/>
  <c r="U48"/>
  <c r="W47"/>
  <c r="V47"/>
  <c r="U47"/>
  <c r="W46"/>
  <c r="V46"/>
  <c r="U46"/>
  <c r="W45"/>
  <c r="V45"/>
  <c r="U45"/>
  <c r="W44"/>
  <c r="V44"/>
  <c r="U44"/>
  <c r="W43"/>
  <c r="V43"/>
  <c r="U43"/>
  <c r="W42"/>
  <c r="V42"/>
  <c r="U42"/>
  <c r="W41"/>
  <c r="V41"/>
  <c r="U41"/>
  <c r="W40"/>
  <c r="V40"/>
  <c r="U40"/>
  <c r="W39"/>
  <c r="V39"/>
  <c r="U39"/>
  <c r="W38"/>
  <c r="V38"/>
  <c r="U38"/>
  <c r="W37"/>
  <c r="V37"/>
  <c r="U37"/>
  <c r="W36"/>
  <c r="V36"/>
  <c r="U36"/>
  <c r="W35"/>
  <c r="V35"/>
  <c r="U35"/>
  <c r="W34"/>
  <c r="V34"/>
  <c r="U34"/>
  <c r="W33"/>
  <c r="V33"/>
  <c r="U33"/>
  <c r="W32"/>
  <c r="V32"/>
  <c r="U32"/>
  <c r="W31"/>
  <c r="V31"/>
  <c r="U31"/>
  <c r="W30"/>
  <c r="V30"/>
  <c r="U30"/>
  <c r="W29"/>
  <c r="V29"/>
  <c r="U29"/>
  <c r="W28"/>
  <c r="V28"/>
  <c r="U28"/>
  <c r="W27"/>
  <c r="V27"/>
  <c r="U27"/>
  <c r="W26"/>
  <c r="V26"/>
  <c r="U26"/>
  <c r="W25"/>
  <c r="V25"/>
  <c r="U25"/>
  <c r="W24"/>
  <c r="V24"/>
  <c r="U24"/>
  <c r="W23"/>
  <c r="V23"/>
  <c r="U23"/>
  <c r="W22"/>
  <c r="V22"/>
  <c r="U22"/>
  <c r="W21"/>
  <c r="V21"/>
  <c r="U21"/>
  <c r="W20"/>
  <c r="V20"/>
  <c r="U20"/>
  <c r="W19"/>
  <c r="V19"/>
  <c r="U19"/>
  <c r="W18"/>
  <c r="V18"/>
  <c r="U18"/>
  <c r="W17"/>
  <c r="V17"/>
  <c r="U17"/>
  <c r="W16"/>
  <c r="V16"/>
  <c r="U16"/>
  <c r="W15"/>
  <c r="V15"/>
  <c r="U15"/>
  <c r="W14"/>
  <c r="V14"/>
  <c r="U14"/>
  <c r="W13"/>
  <c r="V13"/>
  <c r="U13"/>
  <c r="W12"/>
  <c r="V12"/>
  <c r="U12"/>
  <c r="W11"/>
  <c r="V11"/>
  <c r="U11"/>
  <c r="W10"/>
  <c r="V10"/>
  <c r="U10"/>
  <c r="W9"/>
  <c r="V9"/>
  <c r="U9"/>
  <c r="W8"/>
  <c r="V8"/>
  <c r="U8"/>
  <c r="W7"/>
  <c r="V7"/>
  <c r="U7"/>
  <c r="W6"/>
  <c r="V6"/>
  <c r="U6"/>
  <c r="W5"/>
  <c r="V5"/>
  <c r="U5"/>
  <c r="X4"/>
  <c r="W4"/>
  <c r="V4"/>
  <c r="L155" i="2"/>
  <c r="T220"/>
  <c r="U208"/>
  <c r="U217"/>
  <c r="U216"/>
  <c r="U213"/>
  <c r="U210"/>
  <c r="U209"/>
  <c r="W67"/>
  <c r="V61" i="29" s="1"/>
  <c r="W66" i="2"/>
  <c r="V60" i="29" s="1"/>
  <c r="W65" i="2"/>
  <c r="V59" i="29"/>
  <c r="W64" i="2"/>
  <c r="V58" i="29" s="1"/>
  <c r="W63" i="2"/>
  <c r="V57" i="29" s="1"/>
  <c r="W62" i="2"/>
  <c r="V56" i="29" s="1"/>
  <c r="W61" i="2"/>
  <c r="V55" i="29"/>
  <c r="Q67" i="2"/>
  <c r="Q66"/>
  <c r="P60" i="29" s="1"/>
  <c r="Q65" i="2"/>
  <c r="P59" i="29"/>
  <c r="Q64" i="2"/>
  <c r="P58" i="29" s="1"/>
  <c r="Q63" i="2"/>
  <c r="Q62"/>
  <c r="P56" i="29" s="1"/>
  <c r="Q61" i="2"/>
  <c r="U4" i="29"/>
  <c r="M216" i="2"/>
  <c r="M215"/>
  <c r="M214"/>
  <c r="M213"/>
  <c r="M210"/>
  <c r="M207"/>
  <c r="M206"/>
  <c r="M183"/>
  <c r="M181"/>
  <c r="M205"/>
  <c r="L205"/>
  <c r="M202"/>
  <c r="M201"/>
  <c r="M199"/>
  <c r="M196"/>
  <c r="M198"/>
  <c r="M192"/>
  <c r="M190"/>
  <c r="M188"/>
  <c r="B29" i="32"/>
  <c r="N3"/>
  <c r="M176" i="2"/>
  <c r="M170"/>
  <c r="E110" i="29"/>
  <c r="E108"/>
  <c r="E107"/>
  <c r="E106"/>
  <c r="E105"/>
  <c r="E104"/>
  <c r="E103"/>
  <c r="E102"/>
  <c r="E101"/>
  <c r="E100"/>
  <c r="E99"/>
  <c r="E98"/>
  <c r="E97"/>
  <c r="E96"/>
  <c r="E94"/>
  <c r="E93"/>
  <c r="E92"/>
  <c r="E91"/>
  <c r="E90"/>
  <c r="E89"/>
  <c r="E88"/>
  <c r="E87"/>
  <c r="E86"/>
  <c r="E85"/>
  <c r="E84"/>
  <c r="E83"/>
  <c r="E82"/>
  <c r="E81"/>
  <c r="E80"/>
  <c r="E79"/>
  <c r="E78"/>
  <c r="E77"/>
  <c r="E76"/>
  <c r="E75"/>
  <c r="E74"/>
  <c r="E73"/>
  <c r="E72"/>
  <c r="E71"/>
  <c r="E70"/>
  <c r="E69"/>
  <c r="E68"/>
  <c r="E67"/>
  <c r="E66"/>
  <c r="E65"/>
  <c r="E64"/>
  <c r="E63"/>
  <c r="E62"/>
  <c r="E61"/>
  <c r="E60"/>
  <c r="E59"/>
  <c r="E58"/>
  <c r="E57"/>
  <c r="E56"/>
  <c r="E55"/>
  <c r="E54"/>
  <c r="E53"/>
  <c r="E52"/>
  <c r="E51"/>
  <c r="E50"/>
  <c r="E49"/>
  <c r="E48"/>
  <c r="E47"/>
  <c r="E46"/>
  <c r="E45"/>
  <c r="E44"/>
  <c r="E43"/>
  <c r="E42"/>
  <c r="E41"/>
  <c r="E40"/>
  <c r="E39"/>
  <c r="E38"/>
  <c r="E37"/>
  <c r="E36"/>
  <c r="E35"/>
  <c r="E34"/>
  <c r="E33"/>
  <c r="E32"/>
  <c r="E31"/>
  <c r="E30"/>
  <c r="E29"/>
  <c r="E28"/>
  <c r="E27"/>
  <c r="E26"/>
  <c r="E25"/>
  <c r="E24"/>
  <c r="E23"/>
  <c r="E22"/>
  <c r="E21"/>
  <c r="E20"/>
  <c r="E19"/>
  <c r="E18"/>
  <c r="E17"/>
  <c r="E16"/>
  <c r="E15"/>
  <c r="E14"/>
  <c r="E13"/>
  <c r="E12"/>
  <c r="E11"/>
  <c r="E10"/>
  <c r="E9"/>
  <c r="E8"/>
  <c r="E7"/>
  <c r="E6"/>
  <c r="E5"/>
  <c r="E110" i="32"/>
  <c r="E108"/>
  <c r="E107"/>
  <c r="E106"/>
  <c r="E105"/>
  <c r="E104"/>
  <c r="E103"/>
  <c r="E102"/>
  <c r="E101"/>
  <c r="E100"/>
  <c r="E99"/>
  <c r="E98"/>
  <c r="E94"/>
  <c r="E93"/>
  <c r="E92"/>
  <c r="E91"/>
  <c r="E90"/>
  <c r="E89"/>
  <c r="E88"/>
  <c r="E87"/>
  <c r="E86"/>
  <c r="E85"/>
  <c r="E84"/>
  <c r="E83"/>
  <c r="E82"/>
  <c r="E81"/>
  <c r="E80"/>
  <c r="L164" i="2"/>
  <c r="L162"/>
  <c r="AG64" i="25"/>
  <c r="G65"/>
  <c r="G64"/>
  <c r="AB80" i="30" a="1"/>
  <c r="AB80" s="1"/>
  <c r="Y80" a="1"/>
  <c r="Y80" s="1"/>
  <c r="AF79" a="1"/>
  <c r="AF79" s="1"/>
  <c r="AB79" a="1"/>
  <c r="AB79" s="1"/>
  <c r="Y79" a="1"/>
  <c r="Y79" s="1"/>
  <c r="W79" a="1"/>
  <c r="W79" s="1"/>
  <c r="G79" a="1"/>
  <c r="G79" s="1"/>
  <c r="D79" a="1"/>
  <c r="D79" s="1"/>
  <c r="AB78" a="1"/>
  <c r="AB78" s="1"/>
  <c r="Y78" a="1"/>
  <c r="Y78" s="1"/>
  <c r="AF77" a="1"/>
  <c r="AF77" s="1"/>
  <c r="AB77" a="1"/>
  <c r="AB77"/>
  <c r="Y77" a="1"/>
  <c r="Y77" s="1"/>
  <c r="W77" a="1"/>
  <c r="W77" s="1"/>
  <c r="G77" a="1"/>
  <c r="G77" s="1"/>
  <c r="D77" a="1"/>
  <c r="D77" s="1"/>
  <c r="AB76" a="1"/>
  <c r="AB76" s="1"/>
  <c r="Y76" a="1"/>
  <c r="Y76" s="1"/>
  <c r="AF75" a="1"/>
  <c r="AF75" s="1"/>
  <c r="AB75" a="1"/>
  <c r="AB75" s="1"/>
  <c r="Y75" a="1"/>
  <c r="Y75" s="1"/>
  <c r="W75" a="1"/>
  <c r="W75" s="1"/>
  <c r="G75" a="1"/>
  <c r="G75" s="1"/>
  <c r="D75" a="1"/>
  <c r="D75"/>
  <c r="AB74" a="1"/>
  <c r="AB74" s="1"/>
  <c r="Y74" a="1"/>
  <c r="Y74" s="1"/>
  <c r="AF73" a="1"/>
  <c r="AF73" s="1"/>
  <c r="AB73" a="1"/>
  <c r="AB73" s="1"/>
  <c r="Y73" a="1"/>
  <c r="Y73" s="1"/>
  <c r="W73" a="1"/>
  <c r="W73" s="1"/>
  <c r="G73" a="1"/>
  <c r="G73" s="1"/>
  <c r="D73" a="1"/>
  <c r="D73"/>
  <c r="AB72" a="1"/>
  <c r="AB72" s="1"/>
  <c r="Y72" a="1"/>
  <c r="Y72" s="1"/>
  <c r="AF71" a="1"/>
  <c r="AF71" s="1"/>
  <c r="AB71" a="1"/>
  <c r="AB71"/>
  <c r="Y71" a="1"/>
  <c r="Y71" s="1"/>
  <c r="W71" a="1"/>
  <c r="W71" s="1"/>
  <c r="G71" a="1"/>
  <c r="G71" s="1"/>
  <c r="D71" a="1"/>
  <c r="D71"/>
  <c r="AB70" a="1"/>
  <c r="AB70"/>
  <c r="Y70" a="1"/>
  <c r="Y70" s="1"/>
  <c r="AF69" a="1"/>
  <c r="AF69" s="1"/>
  <c r="AB69" a="1"/>
  <c r="AB69"/>
  <c r="Y69" a="1"/>
  <c r="Y69" s="1"/>
  <c r="W69" a="1"/>
  <c r="W69" s="1"/>
  <c r="G69" a="1"/>
  <c r="G69" s="1"/>
  <c r="D69" a="1"/>
  <c r="D69" s="1"/>
  <c r="AB68" a="1"/>
  <c r="AB68" s="1"/>
  <c r="Y68" a="1"/>
  <c r="Y68" s="1"/>
  <c r="AF67" a="1"/>
  <c r="AF67" s="1"/>
  <c r="AB67" a="1"/>
  <c r="AB67" s="1"/>
  <c r="Y67" a="1"/>
  <c r="Y67" s="1"/>
  <c r="W67" a="1"/>
  <c r="W67" s="1"/>
  <c r="G67" a="1"/>
  <c r="G67" s="1"/>
  <c r="D67" a="1"/>
  <c r="D67" s="1"/>
  <c r="AB66" a="1"/>
  <c r="AB66" s="1"/>
  <c r="Y66" a="1"/>
  <c r="Y66" s="1"/>
  <c r="AF65" a="1"/>
  <c r="AF65" s="1"/>
  <c r="AB65" a="1"/>
  <c r="AB65" s="1"/>
  <c r="Y65" a="1"/>
  <c r="Y65" s="1"/>
  <c r="W65" a="1"/>
  <c r="W65" s="1"/>
  <c r="G65" a="1"/>
  <c r="G65" s="1"/>
  <c r="D65" a="1"/>
  <c r="D65" s="1"/>
  <c r="AB64" a="1"/>
  <c r="AB64" s="1"/>
  <c r="Y64" a="1"/>
  <c r="Y64" s="1"/>
  <c r="AF63" a="1"/>
  <c r="AF63" s="1"/>
  <c r="AB63" a="1"/>
  <c r="AB63" s="1"/>
  <c r="Y63" a="1"/>
  <c r="Y63" s="1"/>
  <c r="W63" a="1"/>
  <c r="W63" s="1"/>
  <c r="G63" a="1"/>
  <c r="G63" s="1"/>
  <c r="D63" a="1"/>
  <c r="D63"/>
  <c r="AB62" a="1"/>
  <c r="AB62" s="1"/>
  <c r="Y62" a="1"/>
  <c r="Y62" s="1"/>
  <c r="AF61" a="1"/>
  <c r="AF61" s="1"/>
  <c r="AB61" a="1"/>
  <c r="AB61"/>
  <c r="Y61" a="1"/>
  <c r="Y61" s="1"/>
  <c r="W61" a="1"/>
  <c r="W61" s="1"/>
  <c r="G61" a="1"/>
  <c r="G61" s="1"/>
  <c r="D61" a="1"/>
  <c r="D61" s="1"/>
  <c r="AB60" a="1"/>
  <c r="AB60" s="1"/>
  <c r="Y60" a="1"/>
  <c r="Y60" s="1"/>
  <c r="AF59" a="1"/>
  <c r="AF59" s="1"/>
  <c r="AB59" a="1"/>
  <c r="AB59"/>
  <c r="Y59" a="1"/>
  <c r="Y59" s="1"/>
  <c r="W59" a="1"/>
  <c r="W59" s="1"/>
  <c r="G59" a="1"/>
  <c r="G59" s="1"/>
  <c r="D59" a="1"/>
  <c r="D59" s="1"/>
  <c r="AB58" a="1"/>
  <c r="AB58" s="1"/>
  <c r="Y58" a="1"/>
  <c r="Y58" s="1"/>
  <c r="AF57" a="1"/>
  <c r="AF57" s="1"/>
  <c r="AB57" a="1"/>
  <c r="AB57" s="1"/>
  <c r="Y57" a="1"/>
  <c r="Y57" s="1"/>
  <c r="W57" a="1"/>
  <c r="W57" s="1"/>
  <c r="G57" a="1"/>
  <c r="G57" s="1"/>
  <c r="D57" a="1"/>
  <c r="D57" s="1"/>
  <c r="AB56" a="1"/>
  <c r="AB56" s="1"/>
  <c r="Y56" a="1"/>
  <c r="Y56" s="1"/>
  <c r="AF55" a="1"/>
  <c r="AF55" s="1"/>
  <c r="AB55" a="1"/>
  <c r="AB55" s="1"/>
  <c r="Y55" a="1"/>
  <c r="Y55" s="1"/>
  <c r="W55" a="1"/>
  <c r="W55" s="1"/>
  <c r="G55" a="1"/>
  <c r="G55" s="1"/>
  <c r="D55" a="1"/>
  <c r="D55" s="1"/>
  <c r="AB54" a="1"/>
  <c r="AB54" s="1"/>
  <c r="Y54" a="1"/>
  <c r="Y54" s="1"/>
  <c r="AF53" a="1"/>
  <c r="AF53" s="1"/>
  <c r="AB53" a="1"/>
  <c r="AB53"/>
  <c r="Y53" a="1"/>
  <c r="Y53" s="1"/>
  <c r="W53" a="1"/>
  <c r="W53" s="1"/>
  <c r="G53" a="1"/>
  <c r="G53" s="1"/>
  <c r="D53" a="1"/>
  <c r="D53" s="1"/>
  <c r="AB52" a="1"/>
  <c r="AB52" s="1"/>
  <c r="Y52" a="1"/>
  <c r="Y52" s="1"/>
  <c r="AF51" a="1"/>
  <c r="AF51" s="1"/>
  <c r="AB51" a="1"/>
  <c r="AB51" s="1"/>
  <c r="Y51" a="1"/>
  <c r="Y51" s="1"/>
  <c r="W51" a="1"/>
  <c r="W51" s="1"/>
  <c r="G51" a="1"/>
  <c r="G51" s="1"/>
  <c r="D51" a="1"/>
  <c r="D51" s="1"/>
  <c r="AB50" a="1"/>
  <c r="AB50" s="1"/>
  <c r="Y50" a="1"/>
  <c r="Y50" s="1"/>
  <c r="AF49" a="1"/>
  <c r="AF49" s="1"/>
  <c r="AB49" a="1"/>
  <c r="AB49" s="1"/>
  <c r="Y49" a="1"/>
  <c r="Y49" s="1"/>
  <c r="W49" a="1"/>
  <c r="W49" s="1"/>
  <c r="G49" a="1"/>
  <c r="G49" s="1"/>
  <c r="D49" a="1"/>
  <c r="D49" s="1"/>
  <c r="AB48" a="1"/>
  <c r="AB48" s="1"/>
  <c r="Y48" a="1"/>
  <c r="Y48" s="1"/>
  <c r="AF47" a="1"/>
  <c r="AF47" s="1"/>
  <c r="AB47" a="1"/>
  <c r="AB47" s="1"/>
  <c r="Y47" a="1"/>
  <c r="Y47" s="1"/>
  <c r="W47" a="1"/>
  <c r="W47" s="1"/>
  <c r="G47" a="1"/>
  <c r="G47" s="1"/>
  <c r="D47" a="1"/>
  <c r="D47" s="1"/>
  <c r="AB46" a="1"/>
  <c r="AB46" s="1"/>
  <c r="Y46" a="1"/>
  <c r="Y46" s="1"/>
  <c r="AF45" a="1"/>
  <c r="AF45" s="1"/>
  <c r="AB45" a="1"/>
  <c r="AB45"/>
  <c r="Y45" a="1"/>
  <c r="Y45" s="1"/>
  <c r="W45" a="1"/>
  <c r="W45" s="1"/>
  <c r="G45" a="1"/>
  <c r="G45" s="1"/>
  <c r="D45" a="1"/>
  <c r="D45" s="1"/>
  <c r="AB44" a="1"/>
  <c r="AB44" s="1"/>
  <c r="Y44" a="1"/>
  <c r="Y44" s="1"/>
  <c r="AF43" a="1"/>
  <c r="AF43" s="1"/>
  <c r="AB43" a="1"/>
  <c r="AB43" s="1"/>
  <c r="Y43" a="1"/>
  <c r="Y43" s="1"/>
  <c r="W43" a="1"/>
  <c r="W43" s="1"/>
  <c r="G43" a="1"/>
  <c r="G43" s="1"/>
  <c r="D43" a="1"/>
  <c r="D43" s="1"/>
  <c r="AB42" a="1"/>
  <c r="AB42" s="1"/>
  <c r="Y42" a="1"/>
  <c r="Y42" s="1"/>
  <c r="AF41" a="1"/>
  <c r="AF41" s="1"/>
  <c r="AB41" a="1"/>
  <c r="AB41" s="1"/>
  <c r="Y41" a="1"/>
  <c r="Y41" s="1"/>
  <c r="W41" a="1"/>
  <c r="W41" s="1"/>
  <c r="G41" a="1"/>
  <c r="G41" s="1"/>
  <c r="D41" a="1"/>
  <c r="D41" s="1"/>
  <c r="AB40" a="1"/>
  <c r="AB40"/>
  <c r="Y40" a="1"/>
  <c r="Y40" s="1"/>
  <c r="AF39" a="1"/>
  <c r="AF39" s="1"/>
  <c r="AB39" a="1"/>
  <c r="AB39" s="1"/>
  <c r="Y39" a="1"/>
  <c r="Y39" s="1"/>
  <c r="W39" a="1"/>
  <c r="W39" s="1"/>
  <c r="G39" a="1"/>
  <c r="G39" s="1"/>
  <c r="D39" a="1"/>
  <c r="D39" s="1"/>
  <c r="AB38" a="1"/>
  <c r="AB38" s="1"/>
  <c r="Y38" a="1"/>
  <c r="Y38" s="1"/>
  <c r="AF37" a="1"/>
  <c r="AF37" s="1"/>
  <c r="AB37" a="1"/>
  <c r="AB37" s="1"/>
  <c r="Y37" a="1"/>
  <c r="Y37" s="1"/>
  <c r="W37" a="1"/>
  <c r="W37" s="1"/>
  <c r="G37" a="1"/>
  <c r="G37" s="1"/>
  <c r="D37" a="1"/>
  <c r="D37" s="1"/>
  <c r="AB36" a="1"/>
  <c r="AB36" s="1"/>
  <c r="Y36" a="1"/>
  <c r="Y36" s="1"/>
  <c r="AF35" a="1"/>
  <c r="AF35" s="1"/>
  <c r="AB35" a="1"/>
  <c r="AB35" s="1"/>
  <c r="Y35" a="1"/>
  <c r="Y35" s="1"/>
  <c r="W35" a="1"/>
  <c r="W35" s="1"/>
  <c r="G35" a="1"/>
  <c r="G35" s="1"/>
  <c r="D35" a="1"/>
  <c r="D35" s="1"/>
  <c r="AB34" a="1"/>
  <c r="AB34" s="1"/>
  <c r="Y34" a="1"/>
  <c r="Y34" s="1"/>
  <c r="AF33" a="1"/>
  <c r="AF33" s="1"/>
  <c r="AB33" a="1"/>
  <c r="AB33" s="1"/>
  <c r="Y33" a="1"/>
  <c r="Y33" s="1"/>
  <c r="W33" a="1"/>
  <c r="W33" s="1"/>
  <c r="G33" a="1"/>
  <c r="G33" s="1"/>
  <c r="D33" a="1"/>
  <c r="D33" s="1"/>
  <c r="AB32" a="1"/>
  <c r="AB32" s="1"/>
  <c r="Y32" a="1"/>
  <c r="Y32" s="1"/>
  <c r="AF31" a="1"/>
  <c r="AF31" s="1"/>
  <c r="AB31" a="1"/>
  <c r="AB31"/>
  <c r="Y31" a="1"/>
  <c r="Y31" s="1"/>
  <c r="W31" a="1"/>
  <c r="W31" s="1"/>
  <c r="G31" a="1"/>
  <c r="G31" s="1"/>
  <c r="D31" a="1"/>
  <c r="D31" s="1"/>
  <c r="AB30" a="1"/>
  <c r="AB30" s="1"/>
  <c r="Y30" a="1"/>
  <c r="Y30" s="1"/>
  <c r="AF29" a="1"/>
  <c r="AF29" s="1"/>
  <c r="AB29" a="1"/>
  <c r="AB29"/>
  <c r="Y29" a="1"/>
  <c r="Y29" s="1"/>
  <c r="W29" a="1"/>
  <c r="W29" s="1"/>
  <c r="G29" a="1"/>
  <c r="G29" s="1"/>
  <c r="D29" a="1"/>
  <c r="D29" s="1"/>
  <c r="AB28" a="1"/>
  <c r="AB28" s="1"/>
  <c r="Y28" a="1"/>
  <c r="Y28" s="1"/>
  <c r="AF27" a="1"/>
  <c r="AF27" s="1"/>
  <c r="AB27" a="1"/>
  <c r="AB27" s="1"/>
  <c r="Y27" a="1"/>
  <c r="Y27" s="1"/>
  <c r="W27" a="1"/>
  <c r="W27" s="1"/>
  <c r="G27" a="1"/>
  <c r="G27" s="1"/>
  <c r="D27" a="1"/>
  <c r="D27" s="1"/>
  <c r="AB26" a="1"/>
  <c r="AB26" s="1"/>
  <c r="Y26" a="1"/>
  <c r="Y26" s="1"/>
  <c r="AF25" a="1"/>
  <c r="AF25" s="1"/>
  <c r="AB25" a="1"/>
  <c r="AB25" s="1"/>
  <c r="Y25" a="1"/>
  <c r="Y25" s="1"/>
  <c r="W25" a="1"/>
  <c r="W25" s="1"/>
  <c r="G25" a="1"/>
  <c r="G25" s="1"/>
  <c r="D25" a="1"/>
  <c r="D25" s="1"/>
  <c r="AB24" a="1"/>
  <c r="AB24" s="1"/>
  <c r="Y24" a="1"/>
  <c r="Y24" s="1"/>
  <c r="AF23" a="1"/>
  <c r="AF23" s="1"/>
  <c r="AB23" a="1"/>
  <c r="AB23" s="1"/>
  <c r="Y23" a="1"/>
  <c r="Y23" s="1"/>
  <c r="W23" a="1"/>
  <c r="W23" s="1"/>
  <c r="G23" a="1"/>
  <c r="G23" s="1"/>
  <c r="D23" a="1"/>
  <c r="D23" s="1"/>
  <c r="AF21" a="1"/>
  <c r="AF21" s="1"/>
  <c r="AB22" a="1"/>
  <c r="AB22" s="1"/>
  <c r="Y22" a="1"/>
  <c r="Y22" s="1"/>
  <c r="AB21" a="1"/>
  <c r="AB21" s="1"/>
  <c r="Y21" a="1"/>
  <c r="Y21" s="1"/>
  <c r="W21" a="1"/>
  <c r="W21" s="1"/>
  <c r="G21" a="1"/>
  <c r="G21" s="1"/>
  <c r="D21" a="1"/>
  <c r="D21" s="1"/>
  <c r="AV145" i="2"/>
  <c r="AV144"/>
  <c r="AV143"/>
  <c r="AV142"/>
  <c r="AV141"/>
  <c r="AV140"/>
  <c r="AV139"/>
  <c r="AV138"/>
  <c r="AV137"/>
  <c r="P61" i="29"/>
  <c r="B139" i="32"/>
  <c r="B138"/>
  <c r="B137"/>
  <c r="B136"/>
  <c r="B135"/>
  <c r="B134"/>
  <c r="B133"/>
  <c r="B132"/>
  <c r="B131"/>
  <c r="B130"/>
  <c r="B129"/>
  <c r="B128"/>
  <c r="B127"/>
  <c r="B126"/>
  <c r="B125"/>
  <c r="B124"/>
  <c r="B123"/>
  <c r="B122"/>
  <c r="B121"/>
  <c r="B120"/>
  <c r="B119"/>
  <c r="B118"/>
  <c r="B117"/>
  <c r="B116"/>
  <c r="B115"/>
  <c r="B114"/>
  <c r="B113"/>
  <c r="B112"/>
  <c r="B111"/>
  <c r="B110"/>
  <c r="B109"/>
  <c r="B108"/>
  <c r="B107"/>
  <c r="B106"/>
  <c r="B105"/>
  <c r="B104"/>
  <c r="B103"/>
  <c r="B102"/>
  <c r="B101"/>
  <c r="B100"/>
  <c r="B99"/>
  <c r="B98"/>
  <c r="B97"/>
  <c r="B96"/>
  <c r="B94"/>
  <c r="B93"/>
  <c r="B92"/>
  <c r="B91"/>
  <c r="B90"/>
  <c r="B89"/>
  <c r="B88"/>
  <c r="B87"/>
  <c r="B86"/>
  <c r="B85"/>
  <c r="B84"/>
  <c r="B83"/>
  <c r="Z82"/>
  <c r="Y82"/>
  <c r="X82"/>
  <c r="B82"/>
  <c r="Z81"/>
  <c r="Y81"/>
  <c r="X81"/>
  <c r="B81"/>
  <c r="B80"/>
  <c r="E79"/>
  <c r="B79"/>
  <c r="E78"/>
  <c r="B78"/>
  <c r="E77"/>
  <c r="B77"/>
  <c r="E76"/>
  <c r="B76"/>
  <c r="E75"/>
  <c r="B75"/>
  <c r="E74"/>
  <c r="B74"/>
  <c r="E73"/>
  <c r="B73"/>
  <c r="E72"/>
  <c r="B72"/>
  <c r="E71"/>
  <c r="B71"/>
  <c r="E70"/>
  <c r="B70"/>
  <c r="E69"/>
  <c r="B69"/>
  <c r="E68"/>
  <c r="B68"/>
  <c r="E67"/>
  <c r="B67"/>
  <c r="E66"/>
  <c r="B66"/>
  <c r="E65"/>
  <c r="B65"/>
  <c r="E64"/>
  <c r="B64"/>
  <c r="E63"/>
  <c r="B63"/>
  <c r="E62"/>
  <c r="B62"/>
  <c r="E61"/>
  <c r="B61"/>
  <c r="E60"/>
  <c r="B60"/>
  <c r="E59"/>
  <c r="B59"/>
  <c r="E58"/>
  <c r="B58"/>
  <c r="E57"/>
  <c r="B57"/>
  <c r="E56"/>
  <c r="B56"/>
  <c r="E55"/>
  <c r="B55"/>
  <c r="E54"/>
  <c r="B54"/>
  <c r="E53"/>
  <c r="B53"/>
  <c r="E52"/>
  <c r="B52"/>
  <c r="E51"/>
  <c r="B51"/>
  <c r="E50"/>
  <c r="B50"/>
  <c r="E49"/>
  <c r="B49"/>
  <c r="E48"/>
  <c r="B48"/>
  <c r="E47"/>
  <c r="B47"/>
  <c r="E46"/>
  <c r="B46"/>
  <c r="E45"/>
  <c r="B45"/>
  <c r="E44"/>
  <c r="B44"/>
  <c r="E43"/>
  <c r="B43"/>
  <c r="E42"/>
  <c r="B42"/>
  <c r="E41"/>
  <c r="B41"/>
  <c r="E40"/>
  <c r="B40"/>
  <c r="E39"/>
  <c r="B39"/>
  <c r="E38"/>
  <c r="B38"/>
  <c r="E37"/>
  <c r="B37"/>
  <c r="E36"/>
  <c r="B36"/>
  <c r="E35"/>
  <c r="B35"/>
  <c r="E34"/>
  <c r="B34"/>
  <c r="E33"/>
  <c r="B33"/>
  <c r="E32"/>
  <c r="B32"/>
  <c r="E31"/>
  <c r="B31"/>
  <c r="E30"/>
  <c r="B30"/>
  <c r="E29"/>
  <c r="E28"/>
  <c r="B28"/>
  <c r="E27"/>
  <c r="B27"/>
  <c r="E26"/>
  <c r="B26"/>
  <c r="E25"/>
  <c r="B25"/>
  <c r="E24"/>
  <c r="B24"/>
  <c r="E23"/>
  <c r="B23"/>
  <c r="E22"/>
  <c r="B22"/>
  <c r="E21"/>
  <c r="B21"/>
  <c r="E20"/>
  <c r="B20"/>
  <c r="E19"/>
  <c r="B19"/>
  <c r="E18"/>
  <c r="B18"/>
  <c r="E17"/>
  <c r="B17"/>
  <c r="E16"/>
  <c r="B16"/>
  <c r="E15"/>
  <c r="B15"/>
  <c r="E14"/>
  <c r="B14"/>
  <c r="E13"/>
  <c r="B13"/>
  <c r="E12"/>
  <c r="B12"/>
  <c r="E11"/>
  <c r="B11"/>
  <c r="E10"/>
  <c r="B10"/>
  <c r="E9"/>
  <c r="B9"/>
  <c r="E8"/>
  <c r="B8"/>
  <c r="E7"/>
  <c r="B7"/>
  <c r="E6"/>
  <c r="B6"/>
  <c r="E5"/>
  <c r="B5"/>
  <c r="E4"/>
  <c r="B4"/>
  <c r="A4"/>
  <c r="T3"/>
  <c r="S3"/>
  <c r="R3"/>
  <c r="Q3"/>
  <c r="P3"/>
  <c r="O3"/>
  <c r="Z1"/>
  <c r="X139" i="29"/>
  <c r="T139"/>
  <c r="S139"/>
  <c r="R139"/>
  <c r="Q139"/>
  <c r="P139"/>
  <c r="O139"/>
  <c r="N139"/>
  <c r="M139"/>
  <c r="L139"/>
  <c r="K139"/>
  <c r="J139"/>
  <c r="I139"/>
  <c r="H139"/>
  <c r="G139"/>
  <c r="A139"/>
  <c r="X138"/>
  <c r="T138"/>
  <c r="S138"/>
  <c r="R138"/>
  <c r="Q138"/>
  <c r="P138"/>
  <c r="O138"/>
  <c r="N138"/>
  <c r="M138"/>
  <c r="L138"/>
  <c r="K138"/>
  <c r="J138"/>
  <c r="I138"/>
  <c r="H138"/>
  <c r="G138"/>
  <c r="A138"/>
  <c r="X137"/>
  <c r="T137"/>
  <c r="S137"/>
  <c r="R137"/>
  <c r="Q137"/>
  <c r="P137"/>
  <c r="O137"/>
  <c r="N137"/>
  <c r="M137"/>
  <c r="L137"/>
  <c r="K137"/>
  <c r="J137"/>
  <c r="I137"/>
  <c r="H137"/>
  <c r="G137"/>
  <c r="A137"/>
  <c r="X136"/>
  <c r="T136"/>
  <c r="S136"/>
  <c r="R136"/>
  <c r="Q136"/>
  <c r="P136"/>
  <c r="O136"/>
  <c r="N136"/>
  <c r="M136"/>
  <c r="L136"/>
  <c r="K136"/>
  <c r="J136"/>
  <c r="I136"/>
  <c r="H136"/>
  <c r="G136"/>
  <c r="A136"/>
  <c r="X135"/>
  <c r="T135"/>
  <c r="S135"/>
  <c r="R135"/>
  <c r="Q135"/>
  <c r="P135"/>
  <c r="O135"/>
  <c r="N135"/>
  <c r="M135"/>
  <c r="L135"/>
  <c r="K135"/>
  <c r="J135"/>
  <c r="I135"/>
  <c r="H135"/>
  <c r="G135"/>
  <c r="A135"/>
  <c r="X134"/>
  <c r="T134"/>
  <c r="S134"/>
  <c r="R134"/>
  <c r="Q134"/>
  <c r="P134"/>
  <c r="O134"/>
  <c r="N134"/>
  <c r="M134"/>
  <c r="L134"/>
  <c r="K134"/>
  <c r="J134"/>
  <c r="I134"/>
  <c r="H134"/>
  <c r="G134"/>
  <c r="A134"/>
  <c r="X133"/>
  <c r="T133"/>
  <c r="S133"/>
  <c r="R133"/>
  <c r="Q133"/>
  <c r="P133"/>
  <c r="O133"/>
  <c r="N133"/>
  <c r="M133"/>
  <c r="L133"/>
  <c r="K133"/>
  <c r="J133"/>
  <c r="I133"/>
  <c r="H133"/>
  <c r="G133"/>
  <c r="A133"/>
  <c r="X132"/>
  <c r="T132"/>
  <c r="S132"/>
  <c r="R132"/>
  <c r="Q132"/>
  <c r="P132"/>
  <c r="O132"/>
  <c r="N132"/>
  <c r="M132"/>
  <c r="L132"/>
  <c r="K132"/>
  <c r="J132"/>
  <c r="I132"/>
  <c r="H132"/>
  <c r="G132"/>
  <c r="A132"/>
  <c r="X131"/>
  <c r="T131"/>
  <c r="S131"/>
  <c r="R131"/>
  <c r="Q131"/>
  <c r="P131"/>
  <c r="O131"/>
  <c r="N131"/>
  <c r="M131"/>
  <c r="L131"/>
  <c r="K131"/>
  <c r="J131"/>
  <c r="I131"/>
  <c r="H131"/>
  <c r="G131"/>
  <c r="A131"/>
  <c r="X130"/>
  <c r="T130"/>
  <c r="S130"/>
  <c r="R130"/>
  <c r="Q130"/>
  <c r="P130"/>
  <c r="O130"/>
  <c r="N130"/>
  <c r="M130"/>
  <c r="L130"/>
  <c r="K130"/>
  <c r="J130"/>
  <c r="I130"/>
  <c r="H130"/>
  <c r="G130"/>
  <c r="A130"/>
  <c r="X129"/>
  <c r="T129"/>
  <c r="S129"/>
  <c r="R129"/>
  <c r="Q129"/>
  <c r="P129"/>
  <c r="O129"/>
  <c r="N129"/>
  <c r="M129"/>
  <c r="L129"/>
  <c r="K129"/>
  <c r="J129"/>
  <c r="I129"/>
  <c r="H129"/>
  <c r="G129"/>
  <c r="A129"/>
  <c r="X128"/>
  <c r="T128"/>
  <c r="S128"/>
  <c r="R128"/>
  <c r="Q128"/>
  <c r="P128"/>
  <c r="O128"/>
  <c r="N128"/>
  <c r="M128"/>
  <c r="L128"/>
  <c r="K128"/>
  <c r="J128"/>
  <c r="I128"/>
  <c r="H128"/>
  <c r="G128"/>
  <c r="A128"/>
  <c r="X127"/>
  <c r="T127"/>
  <c r="S127"/>
  <c r="R127"/>
  <c r="Q127"/>
  <c r="P127"/>
  <c r="O127"/>
  <c r="N127"/>
  <c r="M127"/>
  <c r="L127"/>
  <c r="K127"/>
  <c r="J127"/>
  <c r="I127"/>
  <c r="H127"/>
  <c r="G127"/>
  <c r="A127"/>
  <c r="X126"/>
  <c r="T126"/>
  <c r="S126"/>
  <c r="R126"/>
  <c r="Q126"/>
  <c r="P126"/>
  <c r="O126"/>
  <c r="N126"/>
  <c r="M126"/>
  <c r="L126"/>
  <c r="K126"/>
  <c r="J126"/>
  <c r="I126"/>
  <c r="H126"/>
  <c r="G126"/>
  <c r="A126"/>
  <c r="X125"/>
  <c r="T125"/>
  <c r="S125"/>
  <c r="R125"/>
  <c r="Q125"/>
  <c r="P125"/>
  <c r="O125"/>
  <c r="N125"/>
  <c r="M125"/>
  <c r="L125"/>
  <c r="K125"/>
  <c r="J125"/>
  <c r="I125"/>
  <c r="H125"/>
  <c r="G125"/>
  <c r="A125"/>
  <c r="X124"/>
  <c r="T124"/>
  <c r="S124"/>
  <c r="R124"/>
  <c r="Q124"/>
  <c r="P124"/>
  <c r="O124"/>
  <c r="N124"/>
  <c r="M124"/>
  <c r="L124"/>
  <c r="K124"/>
  <c r="J124"/>
  <c r="I124"/>
  <c r="H124"/>
  <c r="G124"/>
  <c r="A124"/>
  <c r="X123"/>
  <c r="T123"/>
  <c r="S123"/>
  <c r="R123"/>
  <c r="Q123"/>
  <c r="P123"/>
  <c r="O123"/>
  <c r="N123"/>
  <c r="M123"/>
  <c r="L123"/>
  <c r="K123"/>
  <c r="J123"/>
  <c r="I123"/>
  <c r="H123"/>
  <c r="G123"/>
  <c r="A123"/>
  <c r="X122"/>
  <c r="T122"/>
  <c r="S122"/>
  <c r="R122"/>
  <c r="Q122"/>
  <c r="P122"/>
  <c r="O122"/>
  <c r="N122"/>
  <c r="M122"/>
  <c r="L122"/>
  <c r="K122"/>
  <c r="J122"/>
  <c r="I122"/>
  <c r="H122"/>
  <c r="G122"/>
  <c r="A122"/>
  <c r="X121"/>
  <c r="T121"/>
  <c r="S121"/>
  <c r="R121"/>
  <c r="Q121"/>
  <c r="P121"/>
  <c r="O121"/>
  <c r="N121"/>
  <c r="M121"/>
  <c r="L121"/>
  <c r="K121"/>
  <c r="J121"/>
  <c r="I121"/>
  <c r="H121"/>
  <c r="G121"/>
  <c r="A121"/>
  <c r="X120"/>
  <c r="T120"/>
  <c r="S120"/>
  <c r="R120"/>
  <c r="Q120"/>
  <c r="P120"/>
  <c r="O120"/>
  <c r="N120"/>
  <c r="M120"/>
  <c r="L120"/>
  <c r="K120"/>
  <c r="J120"/>
  <c r="I120"/>
  <c r="H120"/>
  <c r="G120"/>
  <c r="A120"/>
  <c r="X119"/>
  <c r="T119"/>
  <c r="S119"/>
  <c r="R119"/>
  <c r="Q119"/>
  <c r="P119"/>
  <c r="O119"/>
  <c r="N119"/>
  <c r="M119"/>
  <c r="L119"/>
  <c r="K119"/>
  <c r="J119"/>
  <c r="I119"/>
  <c r="H119"/>
  <c r="G119"/>
  <c r="A119"/>
  <c r="X118"/>
  <c r="T118"/>
  <c r="S118"/>
  <c r="R118"/>
  <c r="Q118"/>
  <c r="P118"/>
  <c r="O118"/>
  <c r="N118"/>
  <c r="M118"/>
  <c r="L118"/>
  <c r="K118"/>
  <c r="J118"/>
  <c r="I118"/>
  <c r="H118"/>
  <c r="G118"/>
  <c r="A118"/>
  <c r="X117"/>
  <c r="T117"/>
  <c r="S117"/>
  <c r="R117"/>
  <c r="Q117"/>
  <c r="P117"/>
  <c r="O117"/>
  <c r="N117"/>
  <c r="M117"/>
  <c r="L117"/>
  <c r="K117"/>
  <c r="J117"/>
  <c r="I117"/>
  <c r="H117"/>
  <c r="G117"/>
  <c r="A117"/>
  <c r="X116"/>
  <c r="T116"/>
  <c r="S116"/>
  <c r="R116"/>
  <c r="Q116"/>
  <c r="P116"/>
  <c r="O116"/>
  <c r="N116"/>
  <c r="M116"/>
  <c r="L116"/>
  <c r="K116"/>
  <c r="J116"/>
  <c r="I116"/>
  <c r="H116"/>
  <c r="G116"/>
  <c r="A116"/>
  <c r="X115"/>
  <c r="T115"/>
  <c r="S115"/>
  <c r="R115"/>
  <c r="Q115"/>
  <c r="P115"/>
  <c r="O115"/>
  <c r="N115"/>
  <c r="M115"/>
  <c r="L115"/>
  <c r="K115"/>
  <c r="J115"/>
  <c r="I115"/>
  <c r="H115"/>
  <c r="G115"/>
  <c r="A115"/>
  <c r="X114"/>
  <c r="T114"/>
  <c r="S114"/>
  <c r="R114"/>
  <c r="Q114"/>
  <c r="P114"/>
  <c r="O114"/>
  <c r="N114"/>
  <c r="M114"/>
  <c r="L114"/>
  <c r="K114"/>
  <c r="J114"/>
  <c r="I114"/>
  <c r="H114"/>
  <c r="G114"/>
  <c r="A114"/>
  <c r="X113"/>
  <c r="T113"/>
  <c r="S113"/>
  <c r="R113"/>
  <c r="Q113"/>
  <c r="P113"/>
  <c r="O113"/>
  <c r="N113"/>
  <c r="M113"/>
  <c r="L113"/>
  <c r="K113"/>
  <c r="J113"/>
  <c r="I113"/>
  <c r="H113"/>
  <c r="G113"/>
  <c r="A113"/>
  <c r="X112"/>
  <c r="T112"/>
  <c r="S112"/>
  <c r="R112"/>
  <c r="Q112"/>
  <c r="P112"/>
  <c r="O112"/>
  <c r="N112"/>
  <c r="M112"/>
  <c r="L112"/>
  <c r="K112"/>
  <c r="J112"/>
  <c r="I112"/>
  <c r="H112"/>
  <c r="G112"/>
  <c r="A112"/>
  <c r="X111"/>
  <c r="T111"/>
  <c r="S111"/>
  <c r="R111"/>
  <c r="Q111"/>
  <c r="P111"/>
  <c r="O111"/>
  <c r="N111"/>
  <c r="M111"/>
  <c r="L111"/>
  <c r="K111"/>
  <c r="J111"/>
  <c r="I111"/>
  <c r="H111"/>
  <c r="G111"/>
  <c r="A111"/>
  <c r="X110"/>
  <c r="T110"/>
  <c r="S110"/>
  <c r="R110"/>
  <c r="Q110"/>
  <c r="P110"/>
  <c r="O110"/>
  <c r="N110"/>
  <c r="M110"/>
  <c r="L110"/>
  <c r="K110"/>
  <c r="J110"/>
  <c r="I110"/>
  <c r="H110"/>
  <c r="G110"/>
  <c r="A110"/>
  <c r="X109"/>
  <c r="T109"/>
  <c r="S109"/>
  <c r="R109"/>
  <c r="Q109"/>
  <c r="P109"/>
  <c r="O109"/>
  <c r="N109"/>
  <c r="M109"/>
  <c r="L109"/>
  <c r="K109"/>
  <c r="J109"/>
  <c r="I109"/>
  <c r="H109"/>
  <c r="G109"/>
  <c r="A109"/>
  <c r="X108"/>
  <c r="T108"/>
  <c r="S108"/>
  <c r="R108"/>
  <c r="Q108"/>
  <c r="P108"/>
  <c r="O108"/>
  <c r="N108"/>
  <c r="M108"/>
  <c r="L108"/>
  <c r="K108"/>
  <c r="J108"/>
  <c r="I108"/>
  <c r="H108"/>
  <c r="G108"/>
  <c r="A108"/>
  <c r="X107"/>
  <c r="T107"/>
  <c r="S107"/>
  <c r="R107"/>
  <c r="Q107"/>
  <c r="P107"/>
  <c r="O107"/>
  <c r="N107"/>
  <c r="M107"/>
  <c r="L107"/>
  <c r="K107"/>
  <c r="J107"/>
  <c r="I107"/>
  <c r="H107"/>
  <c r="G107"/>
  <c r="A107"/>
  <c r="X106"/>
  <c r="T106"/>
  <c r="S106"/>
  <c r="R106"/>
  <c r="Q106"/>
  <c r="P106"/>
  <c r="O106"/>
  <c r="N106"/>
  <c r="M106"/>
  <c r="L106"/>
  <c r="K106"/>
  <c r="J106"/>
  <c r="I106"/>
  <c r="H106"/>
  <c r="G106"/>
  <c r="A106"/>
  <c r="X105"/>
  <c r="T105"/>
  <c r="S105"/>
  <c r="R105"/>
  <c r="Q105"/>
  <c r="P105"/>
  <c r="O105"/>
  <c r="N105"/>
  <c r="M105"/>
  <c r="L105"/>
  <c r="K105"/>
  <c r="J105"/>
  <c r="I105"/>
  <c r="H105"/>
  <c r="G105"/>
  <c r="A105"/>
  <c r="X104"/>
  <c r="T104"/>
  <c r="S104"/>
  <c r="R104"/>
  <c r="Q104"/>
  <c r="P104"/>
  <c r="O104"/>
  <c r="N104"/>
  <c r="M104"/>
  <c r="L104"/>
  <c r="K104"/>
  <c r="J104"/>
  <c r="I104"/>
  <c r="H104"/>
  <c r="G104"/>
  <c r="A104"/>
  <c r="X103"/>
  <c r="T103"/>
  <c r="S103"/>
  <c r="R103"/>
  <c r="Q103"/>
  <c r="P103"/>
  <c r="O103"/>
  <c r="N103"/>
  <c r="M103"/>
  <c r="L103"/>
  <c r="K103"/>
  <c r="J103"/>
  <c r="I103"/>
  <c r="H103"/>
  <c r="G103"/>
  <c r="A103"/>
  <c r="X102"/>
  <c r="T102"/>
  <c r="S102"/>
  <c r="R102"/>
  <c r="Q102"/>
  <c r="P102"/>
  <c r="O102"/>
  <c r="N102"/>
  <c r="M102"/>
  <c r="L102"/>
  <c r="K102"/>
  <c r="J102"/>
  <c r="I102"/>
  <c r="H102"/>
  <c r="G102"/>
  <c r="A102"/>
  <c r="X101"/>
  <c r="T101"/>
  <c r="S101"/>
  <c r="R101"/>
  <c r="Q101"/>
  <c r="P101"/>
  <c r="O101"/>
  <c r="N101"/>
  <c r="M101"/>
  <c r="L101"/>
  <c r="K101"/>
  <c r="J101"/>
  <c r="I101"/>
  <c r="H101"/>
  <c r="G101"/>
  <c r="A101"/>
  <c r="X100"/>
  <c r="T100"/>
  <c r="S100"/>
  <c r="R100"/>
  <c r="Q100"/>
  <c r="P100"/>
  <c r="O100"/>
  <c r="N100"/>
  <c r="M100"/>
  <c r="L100"/>
  <c r="K100"/>
  <c r="J100"/>
  <c r="I100"/>
  <c r="H100"/>
  <c r="G100"/>
  <c r="A100"/>
  <c r="X99"/>
  <c r="T99"/>
  <c r="S99"/>
  <c r="R99"/>
  <c r="Q99"/>
  <c r="P99"/>
  <c r="O99"/>
  <c r="N99"/>
  <c r="M99"/>
  <c r="L99"/>
  <c r="K99"/>
  <c r="J99"/>
  <c r="I99"/>
  <c r="H99"/>
  <c r="G99"/>
  <c r="A99"/>
  <c r="X98"/>
  <c r="T98"/>
  <c r="S98"/>
  <c r="R98"/>
  <c r="Q98"/>
  <c r="P98"/>
  <c r="O98"/>
  <c r="N98"/>
  <c r="M98"/>
  <c r="L98"/>
  <c r="K98"/>
  <c r="J98"/>
  <c r="I98"/>
  <c r="H98"/>
  <c r="G98"/>
  <c r="A98"/>
  <c r="X97"/>
  <c r="T97"/>
  <c r="S97"/>
  <c r="R97"/>
  <c r="Q97"/>
  <c r="P97"/>
  <c r="O97"/>
  <c r="N97"/>
  <c r="M97"/>
  <c r="L97"/>
  <c r="K97"/>
  <c r="J97"/>
  <c r="I97"/>
  <c r="H97"/>
  <c r="A97"/>
  <c r="A96"/>
  <c r="X94"/>
  <c r="T94"/>
  <c r="S94"/>
  <c r="R94"/>
  <c r="Q94"/>
  <c r="P94"/>
  <c r="O94"/>
  <c r="N94"/>
  <c r="M94"/>
  <c r="L94"/>
  <c r="K94"/>
  <c r="J94"/>
  <c r="I94"/>
  <c r="H94"/>
  <c r="G94"/>
  <c r="A94"/>
  <c r="X93"/>
  <c r="T93"/>
  <c r="S93"/>
  <c r="R93"/>
  <c r="Q93"/>
  <c r="P93"/>
  <c r="O93"/>
  <c r="N93"/>
  <c r="M93"/>
  <c r="L93"/>
  <c r="K93"/>
  <c r="J93"/>
  <c r="I93"/>
  <c r="H93"/>
  <c r="G93"/>
  <c r="A93"/>
  <c r="X92"/>
  <c r="T92"/>
  <c r="S92"/>
  <c r="R92"/>
  <c r="Q92"/>
  <c r="P92"/>
  <c r="O92"/>
  <c r="N92"/>
  <c r="M92"/>
  <c r="L92"/>
  <c r="K92"/>
  <c r="J92"/>
  <c r="I92"/>
  <c r="H92"/>
  <c r="G92"/>
  <c r="A92"/>
  <c r="X91"/>
  <c r="T91"/>
  <c r="S91"/>
  <c r="R91"/>
  <c r="Q91"/>
  <c r="P91"/>
  <c r="O91"/>
  <c r="N91"/>
  <c r="M91"/>
  <c r="L91"/>
  <c r="K91"/>
  <c r="J91"/>
  <c r="I91"/>
  <c r="H91"/>
  <c r="G91"/>
  <c r="A91"/>
  <c r="X90"/>
  <c r="T90"/>
  <c r="S90"/>
  <c r="R90"/>
  <c r="Q90"/>
  <c r="P90"/>
  <c r="O90"/>
  <c r="N90"/>
  <c r="M90"/>
  <c r="L90"/>
  <c r="K90"/>
  <c r="J90"/>
  <c r="I90"/>
  <c r="H90"/>
  <c r="G90"/>
  <c r="A90"/>
  <c r="X89"/>
  <c r="T89"/>
  <c r="S89"/>
  <c r="R89"/>
  <c r="Q89"/>
  <c r="P89"/>
  <c r="O89"/>
  <c r="N89"/>
  <c r="M89"/>
  <c r="L89"/>
  <c r="K89"/>
  <c r="J89"/>
  <c r="I89"/>
  <c r="H89"/>
  <c r="G89"/>
  <c r="A89"/>
  <c r="X88"/>
  <c r="T88"/>
  <c r="S88"/>
  <c r="R88"/>
  <c r="Q88"/>
  <c r="P88"/>
  <c r="O88"/>
  <c r="N88"/>
  <c r="M88"/>
  <c r="L88"/>
  <c r="K88"/>
  <c r="J88"/>
  <c r="I88"/>
  <c r="H88"/>
  <c r="G88"/>
  <c r="A88"/>
  <c r="X87"/>
  <c r="T87"/>
  <c r="S87"/>
  <c r="R87"/>
  <c r="Q87"/>
  <c r="P87"/>
  <c r="O87"/>
  <c r="N87"/>
  <c r="M87"/>
  <c r="L87"/>
  <c r="K87"/>
  <c r="J87"/>
  <c r="I87"/>
  <c r="H87"/>
  <c r="G87"/>
  <c r="A87"/>
  <c r="X86"/>
  <c r="T86"/>
  <c r="S86"/>
  <c r="R86"/>
  <c r="Q86"/>
  <c r="P86"/>
  <c r="O86"/>
  <c r="N86"/>
  <c r="M86"/>
  <c r="L86"/>
  <c r="K86"/>
  <c r="J86"/>
  <c r="I86"/>
  <c r="H86"/>
  <c r="G86"/>
  <c r="A86"/>
  <c r="X85"/>
  <c r="T85"/>
  <c r="S85"/>
  <c r="R85"/>
  <c r="Q85"/>
  <c r="P85"/>
  <c r="O85"/>
  <c r="N85"/>
  <c r="M85"/>
  <c r="L85"/>
  <c r="K85"/>
  <c r="J85"/>
  <c r="I85"/>
  <c r="H85"/>
  <c r="G85"/>
  <c r="A85"/>
  <c r="X84"/>
  <c r="T84"/>
  <c r="S84"/>
  <c r="R84"/>
  <c r="Q84"/>
  <c r="P84"/>
  <c r="O84"/>
  <c r="N84"/>
  <c r="M84"/>
  <c r="L84"/>
  <c r="K84"/>
  <c r="J84"/>
  <c r="I84"/>
  <c r="H84"/>
  <c r="G84"/>
  <c r="A84"/>
  <c r="X83"/>
  <c r="T83"/>
  <c r="S83"/>
  <c r="R83"/>
  <c r="Q83"/>
  <c r="P83"/>
  <c r="O83"/>
  <c r="N83"/>
  <c r="M83"/>
  <c r="L83"/>
  <c r="K83"/>
  <c r="J83"/>
  <c r="I83"/>
  <c r="H83"/>
  <c r="G83"/>
  <c r="A83"/>
  <c r="AA82"/>
  <c r="Z82"/>
  <c r="Y82"/>
  <c r="X82"/>
  <c r="T82"/>
  <c r="S82"/>
  <c r="R82"/>
  <c r="Q82"/>
  <c r="P82"/>
  <c r="O82"/>
  <c r="N82"/>
  <c r="M82"/>
  <c r="L82"/>
  <c r="K82"/>
  <c r="J82"/>
  <c r="I82"/>
  <c r="H82"/>
  <c r="G82"/>
  <c r="A82"/>
  <c r="AA81"/>
  <c r="Z81"/>
  <c r="Y81"/>
  <c r="X81"/>
  <c r="T81"/>
  <c r="S81"/>
  <c r="R81"/>
  <c r="Q81"/>
  <c r="P81"/>
  <c r="O81"/>
  <c r="N81"/>
  <c r="M81"/>
  <c r="L81"/>
  <c r="K81"/>
  <c r="J81"/>
  <c r="I81"/>
  <c r="H81"/>
  <c r="G81"/>
  <c r="A81"/>
  <c r="X80"/>
  <c r="T80"/>
  <c r="S80"/>
  <c r="R80"/>
  <c r="Q80"/>
  <c r="P80"/>
  <c r="O80"/>
  <c r="N80"/>
  <c r="M80"/>
  <c r="L80"/>
  <c r="K80"/>
  <c r="J80"/>
  <c r="I80"/>
  <c r="H80"/>
  <c r="G80"/>
  <c r="A80"/>
  <c r="X79"/>
  <c r="T79"/>
  <c r="S79"/>
  <c r="R79"/>
  <c r="Q79"/>
  <c r="P79"/>
  <c r="O79"/>
  <c r="N79"/>
  <c r="M79"/>
  <c r="L79"/>
  <c r="K79"/>
  <c r="J79"/>
  <c r="I79"/>
  <c r="H79"/>
  <c r="G79"/>
  <c r="A79"/>
  <c r="X78"/>
  <c r="T78"/>
  <c r="S78"/>
  <c r="R78"/>
  <c r="Q78"/>
  <c r="P78"/>
  <c r="O78"/>
  <c r="N78"/>
  <c r="M78"/>
  <c r="L78"/>
  <c r="K78"/>
  <c r="J78"/>
  <c r="I78"/>
  <c r="H78"/>
  <c r="G78"/>
  <c r="A78"/>
  <c r="X77"/>
  <c r="T77"/>
  <c r="S77"/>
  <c r="R77"/>
  <c r="Q77"/>
  <c r="P77"/>
  <c r="O77"/>
  <c r="N77"/>
  <c r="M77"/>
  <c r="L77"/>
  <c r="K77"/>
  <c r="J77"/>
  <c r="I77"/>
  <c r="H77"/>
  <c r="G77"/>
  <c r="A77"/>
  <c r="X76"/>
  <c r="T76"/>
  <c r="S76"/>
  <c r="R76"/>
  <c r="Q76"/>
  <c r="P76"/>
  <c r="O76"/>
  <c r="N76"/>
  <c r="M76"/>
  <c r="L76"/>
  <c r="K76"/>
  <c r="J76"/>
  <c r="I76"/>
  <c r="H76"/>
  <c r="G76"/>
  <c r="A76"/>
  <c r="X75"/>
  <c r="T75"/>
  <c r="S75"/>
  <c r="R75"/>
  <c r="Q75"/>
  <c r="P75"/>
  <c r="O75"/>
  <c r="N75"/>
  <c r="M75"/>
  <c r="L75"/>
  <c r="K75"/>
  <c r="J75"/>
  <c r="I75"/>
  <c r="H75"/>
  <c r="G75"/>
  <c r="A75"/>
  <c r="X74"/>
  <c r="T74"/>
  <c r="S74"/>
  <c r="R74"/>
  <c r="Q74"/>
  <c r="P74"/>
  <c r="O74"/>
  <c r="N74"/>
  <c r="M74"/>
  <c r="L74"/>
  <c r="K74"/>
  <c r="J74"/>
  <c r="I74"/>
  <c r="H74"/>
  <c r="G74"/>
  <c r="A74"/>
  <c r="X73"/>
  <c r="T73"/>
  <c r="S73"/>
  <c r="R73"/>
  <c r="Q73"/>
  <c r="P73"/>
  <c r="O73"/>
  <c r="N73"/>
  <c r="M73"/>
  <c r="L73"/>
  <c r="K73"/>
  <c r="J73"/>
  <c r="I73"/>
  <c r="H73"/>
  <c r="G73"/>
  <c r="A73"/>
  <c r="X72"/>
  <c r="T72"/>
  <c r="S72"/>
  <c r="R72"/>
  <c r="Q72"/>
  <c r="P72"/>
  <c r="O72"/>
  <c r="N72"/>
  <c r="M72"/>
  <c r="L72"/>
  <c r="K72"/>
  <c r="J72"/>
  <c r="I72"/>
  <c r="H72"/>
  <c r="G72"/>
  <c r="A72"/>
  <c r="X71"/>
  <c r="T71"/>
  <c r="S71"/>
  <c r="R71"/>
  <c r="Q71"/>
  <c r="P71"/>
  <c r="O71"/>
  <c r="N71"/>
  <c r="M71"/>
  <c r="L71"/>
  <c r="K71"/>
  <c r="J71"/>
  <c r="I71"/>
  <c r="H71"/>
  <c r="G71"/>
  <c r="A71"/>
  <c r="X70"/>
  <c r="T70"/>
  <c r="S70"/>
  <c r="R70"/>
  <c r="Q70"/>
  <c r="P70"/>
  <c r="O70"/>
  <c r="N70"/>
  <c r="M70"/>
  <c r="L70"/>
  <c r="K70"/>
  <c r="J70"/>
  <c r="I70"/>
  <c r="H70"/>
  <c r="G70"/>
  <c r="A70"/>
  <c r="X69"/>
  <c r="T69"/>
  <c r="S69"/>
  <c r="R69"/>
  <c r="Q69"/>
  <c r="P69"/>
  <c r="O69"/>
  <c r="N69"/>
  <c r="M69"/>
  <c r="L69"/>
  <c r="K69"/>
  <c r="J69"/>
  <c r="I69"/>
  <c r="H69"/>
  <c r="G69"/>
  <c r="A69"/>
  <c r="X68"/>
  <c r="T68"/>
  <c r="S68"/>
  <c r="R68"/>
  <c r="Q68"/>
  <c r="P68"/>
  <c r="O68"/>
  <c r="N68"/>
  <c r="M68"/>
  <c r="L68"/>
  <c r="K68"/>
  <c r="J68"/>
  <c r="I68"/>
  <c r="H68"/>
  <c r="G68"/>
  <c r="A68"/>
  <c r="X67"/>
  <c r="T67"/>
  <c r="S67"/>
  <c r="R67"/>
  <c r="Q67"/>
  <c r="P67"/>
  <c r="O67"/>
  <c r="N67"/>
  <c r="M67"/>
  <c r="L67"/>
  <c r="K67"/>
  <c r="J67"/>
  <c r="I67"/>
  <c r="H67"/>
  <c r="G67"/>
  <c r="A67"/>
  <c r="X66"/>
  <c r="T66"/>
  <c r="S66"/>
  <c r="R66"/>
  <c r="Q66"/>
  <c r="P66"/>
  <c r="O66"/>
  <c r="N66"/>
  <c r="M66"/>
  <c r="L66"/>
  <c r="K66"/>
  <c r="J66"/>
  <c r="I66"/>
  <c r="H66"/>
  <c r="G66"/>
  <c r="A66"/>
  <c r="X65"/>
  <c r="T65"/>
  <c r="S65"/>
  <c r="R65"/>
  <c r="Q65"/>
  <c r="P65"/>
  <c r="O65"/>
  <c r="N65"/>
  <c r="M65"/>
  <c r="L65"/>
  <c r="K65"/>
  <c r="J65"/>
  <c r="I65"/>
  <c r="H65"/>
  <c r="G65"/>
  <c r="A65"/>
  <c r="X64"/>
  <c r="T64"/>
  <c r="S64"/>
  <c r="R64"/>
  <c r="Q64"/>
  <c r="P64"/>
  <c r="O64"/>
  <c r="N64"/>
  <c r="M64"/>
  <c r="L64"/>
  <c r="K64"/>
  <c r="J64"/>
  <c r="I64"/>
  <c r="H64"/>
  <c r="G64"/>
  <c r="A64"/>
  <c r="X63"/>
  <c r="T63"/>
  <c r="S63"/>
  <c r="R63"/>
  <c r="Q63"/>
  <c r="P63"/>
  <c r="O63"/>
  <c r="N63"/>
  <c r="M63"/>
  <c r="L63"/>
  <c r="K63"/>
  <c r="J63"/>
  <c r="I63"/>
  <c r="H63"/>
  <c r="G63"/>
  <c r="A63"/>
  <c r="X62"/>
  <c r="T62"/>
  <c r="S62"/>
  <c r="R62"/>
  <c r="Q62"/>
  <c r="P62"/>
  <c r="O62"/>
  <c r="N62"/>
  <c r="M62"/>
  <c r="L62"/>
  <c r="K62"/>
  <c r="J62"/>
  <c r="I62"/>
  <c r="H62"/>
  <c r="G62"/>
  <c r="A62"/>
  <c r="X61"/>
  <c r="T61"/>
  <c r="S61"/>
  <c r="R61"/>
  <c r="Q61"/>
  <c r="O61"/>
  <c r="N61"/>
  <c r="M61"/>
  <c r="L61"/>
  <c r="K61"/>
  <c r="J61"/>
  <c r="I61"/>
  <c r="H61"/>
  <c r="G61"/>
  <c r="A61"/>
  <c r="X60"/>
  <c r="T60"/>
  <c r="S60"/>
  <c r="R60"/>
  <c r="Q60"/>
  <c r="O60"/>
  <c r="N60"/>
  <c r="M60"/>
  <c r="L60"/>
  <c r="K60"/>
  <c r="J60"/>
  <c r="I60"/>
  <c r="H60"/>
  <c r="G60"/>
  <c r="A60"/>
  <c r="X59"/>
  <c r="T59"/>
  <c r="S59"/>
  <c r="R59"/>
  <c r="Q59"/>
  <c r="O59"/>
  <c r="N59"/>
  <c r="M59"/>
  <c r="L59"/>
  <c r="K59"/>
  <c r="J59"/>
  <c r="I59"/>
  <c r="H59"/>
  <c r="G59"/>
  <c r="A59"/>
  <c r="X58"/>
  <c r="T58"/>
  <c r="S58"/>
  <c r="R58"/>
  <c r="Q58"/>
  <c r="O58"/>
  <c r="N58"/>
  <c r="M58"/>
  <c r="L58"/>
  <c r="K58"/>
  <c r="J58"/>
  <c r="I58"/>
  <c r="H58"/>
  <c r="G58"/>
  <c r="A58"/>
  <c r="X57"/>
  <c r="T57"/>
  <c r="S57"/>
  <c r="R57"/>
  <c r="Q57"/>
  <c r="O57"/>
  <c r="N57"/>
  <c r="M57"/>
  <c r="L57"/>
  <c r="K57"/>
  <c r="J57"/>
  <c r="I57"/>
  <c r="H57"/>
  <c r="G57"/>
  <c r="A57"/>
  <c r="X56"/>
  <c r="T56"/>
  <c r="S56"/>
  <c r="R56"/>
  <c r="Q56"/>
  <c r="O56"/>
  <c r="N56"/>
  <c r="M56"/>
  <c r="L56"/>
  <c r="K56"/>
  <c r="J56"/>
  <c r="I56"/>
  <c r="H56"/>
  <c r="G56"/>
  <c r="A56"/>
  <c r="X55"/>
  <c r="T55"/>
  <c r="S55"/>
  <c r="R55"/>
  <c r="Q55"/>
  <c r="O55"/>
  <c r="N55"/>
  <c r="M55"/>
  <c r="L55"/>
  <c r="K55"/>
  <c r="J55"/>
  <c r="I55"/>
  <c r="H55"/>
  <c r="G55"/>
  <c r="A55"/>
  <c r="X54"/>
  <c r="T54"/>
  <c r="S54"/>
  <c r="R54"/>
  <c r="Q54"/>
  <c r="P54"/>
  <c r="O54"/>
  <c r="N54"/>
  <c r="M54"/>
  <c r="L54"/>
  <c r="K54"/>
  <c r="J54"/>
  <c r="I54"/>
  <c r="H54"/>
  <c r="G54"/>
  <c r="A54"/>
  <c r="X53"/>
  <c r="T53"/>
  <c r="S53"/>
  <c r="R53"/>
  <c r="Q53"/>
  <c r="P53"/>
  <c r="O53"/>
  <c r="N53"/>
  <c r="M53"/>
  <c r="L53"/>
  <c r="K53"/>
  <c r="J53"/>
  <c r="I53"/>
  <c r="H53"/>
  <c r="G53"/>
  <c r="A53"/>
  <c r="X52"/>
  <c r="T52"/>
  <c r="S52"/>
  <c r="R52"/>
  <c r="Q52"/>
  <c r="P52"/>
  <c r="O52"/>
  <c r="N52"/>
  <c r="M52"/>
  <c r="L52"/>
  <c r="K52"/>
  <c r="J52"/>
  <c r="I52"/>
  <c r="H52"/>
  <c r="G52"/>
  <c r="A52"/>
  <c r="X51"/>
  <c r="T51"/>
  <c r="S51"/>
  <c r="R51"/>
  <c r="Q51"/>
  <c r="P51"/>
  <c r="O51"/>
  <c r="N51"/>
  <c r="M51"/>
  <c r="L51"/>
  <c r="K51"/>
  <c r="J51"/>
  <c r="I51"/>
  <c r="H51"/>
  <c r="G51"/>
  <c r="A51"/>
  <c r="X50"/>
  <c r="T50"/>
  <c r="S50"/>
  <c r="R50"/>
  <c r="Q50"/>
  <c r="P50"/>
  <c r="O50"/>
  <c r="N50"/>
  <c r="M50"/>
  <c r="L50"/>
  <c r="K50"/>
  <c r="J50"/>
  <c r="I50"/>
  <c r="H50"/>
  <c r="G50"/>
  <c r="A50"/>
  <c r="X49"/>
  <c r="T49"/>
  <c r="S49"/>
  <c r="R49"/>
  <c r="Q49"/>
  <c r="P49"/>
  <c r="O49"/>
  <c r="N49"/>
  <c r="M49"/>
  <c r="L49"/>
  <c r="K49"/>
  <c r="J49"/>
  <c r="I49"/>
  <c r="H49"/>
  <c r="G49"/>
  <c r="A49"/>
  <c r="X48"/>
  <c r="T48"/>
  <c r="S48"/>
  <c r="R48"/>
  <c r="Q48"/>
  <c r="P48"/>
  <c r="O48"/>
  <c r="N48"/>
  <c r="M48"/>
  <c r="L48"/>
  <c r="K48"/>
  <c r="J48"/>
  <c r="I48"/>
  <c r="H48"/>
  <c r="G48"/>
  <c r="A48"/>
  <c r="X47"/>
  <c r="T47"/>
  <c r="S47"/>
  <c r="R47"/>
  <c r="Q47"/>
  <c r="P47"/>
  <c r="O47"/>
  <c r="N47"/>
  <c r="M47"/>
  <c r="L47"/>
  <c r="K47"/>
  <c r="J47"/>
  <c r="I47"/>
  <c r="H47"/>
  <c r="G47"/>
  <c r="A47"/>
  <c r="X46"/>
  <c r="T46"/>
  <c r="S46"/>
  <c r="R46"/>
  <c r="Q46"/>
  <c r="P46"/>
  <c r="O46"/>
  <c r="N46"/>
  <c r="M46"/>
  <c r="L46"/>
  <c r="K46"/>
  <c r="J46"/>
  <c r="I46"/>
  <c r="H46"/>
  <c r="G46"/>
  <c r="A46"/>
  <c r="X45"/>
  <c r="T45"/>
  <c r="S45"/>
  <c r="R45"/>
  <c r="Q45"/>
  <c r="P45"/>
  <c r="O45"/>
  <c r="N45"/>
  <c r="M45"/>
  <c r="L45"/>
  <c r="K45"/>
  <c r="J45"/>
  <c r="I45"/>
  <c r="H45"/>
  <c r="G45"/>
  <c r="A45"/>
  <c r="X44"/>
  <c r="T44"/>
  <c r="S44"/>
  <c r="R44"/>
  <c r="Q44"/>
  <c r="P44"/>
  <c r="O44"/>
  <c r="N44"/>
  <c r="M44"/>
  <c r="L44"/>
  <c r="K44"/>
  <c r="J44"/>
  <c r="I44"/>
  <c r="H44"/>
  <c r="G44"/>
  <c r="A44"/>
  <c r="X43"/>
  <c r="T43"/>
  <c r="S43"/>
  <c r="R43"/>
  <c r="Q43"/>
  <c r="P43"/>
  <c r="O43"/>
  <c r="N43"/>
  <c r="M43"/>
  <c r="L43"/>
  <c r="K43"/>
  <c r="J43"/>
  <c r="I43"/>
  <c r="H43"/>
  <c r="G43"/>
  <c r="A43"/>
  <c r="X42"/>
  <c r="T42"/>
  <c r="S42"/>
  <c r="R42"/>
  <c r="Q42"/>
  <c r="P42"/>
  <c r="O42"/>
  <c r="N42"/>
  <c r="M42"/>
  <c r="L42"/>
  <c r="K42"/>
  <c r="J42"/>
  <c r="I42"/>
  <c r="H42"/>
  <c r="G42"/>
  <c r="A42"/>
  <c r="X41"/>
  <c r="T41"/>
  <c r="S41"/>
  <c r="R41"/>
  <c r="Q41"/>
  <c r="P41"/>
  <c r="O41"/>
  <c r="N41"/>
  <c r="M41"/>
  <c r="L41"/>
  <c r="K41"/>
  <c r="J41"/>
  <c r="I41"/>
  <c r="H41"/>
  <c r="G41"/>
  <c r="A41"/>
  <c r="X40"/>
  <c r="T40"/>
  <c r="S40"/>
  <c r="R40"/>
  <c r="Q40"/>
  <c r="P40"/>
  <c r="O40"/>
  <c r="N40"/>
  <c r="M40"/>
  <c r="L40"/>
  <c r="K40"/>
  <c r="J40"/>
  <c r="I40"/>
  <c r="H40"/>
  <c r="G40"/>
  <c r="A40"/>
  <c r="X39"/>
  <c r="T39"/>
  <c r="S39"/>
  <c r="R39"/>
  <c r="Q39"/>
  <c r="P39"/>
  <c r="O39"/>
  <c r="N39"/>
  <c r="M39"/>
  <c r="L39"/>
  <c r="K39"/>
  <c r="J39"/>
  <c r="I39"/>
  <c r="H39"/>
  <c r="G39"/>
  <c r="A39"/>
  <c r="X38"/>
  <c r="T38"/>
  <c r="S38"/>
  <c r="R38"/>
  <c r="Q38"/>
  <c r="P38"/>
  <c r="O38"/>
  <c r="N38"/>
  <c r="M38"/>
  <c r="L38"/>
  <c r="K38"/>
  <c r="J38"/>
  <c r="I38"/>
  <c r="H38"/>
  <c r="G38"/>
  <c r="A38"/>
  <c r="X37"/>
  <c r="T37"/>
  <c r="S37"/>
  <c r="R37"/>
  <c r="Q37"/>
  <c r="P37"/>
  <c r="O37"/>
  <c r="N37"/>
  <c r="M37"/>
  <c r="L37"/>
  <c r="K37"/>
  <c r="J37"/>
  <c r="I37"/>
  <c r="H37"/>
  <c r="G37"/>
  <c r="A37"/>
  <c r="X36"/>
  <c r="T36"/>
  <c r="S36"/>
  <c r="R36"/>
  <c r="Q36"/>
  <c r="P36"/>
  <c r="O36"/>
  <c r="N36"/>
  <c r="M36"/>
  <c r="L36"/>
  <c r="K36"/>
  <c r="J36"/>
  <c r="I36"/>
  <c r="H36"/>
  <c r="G36"/>
  <c r="A36"/>
  <c r="X35"/>
  <c r="T35"/>
  <c r="S35"/>
  <c r="R35"/>
  <c r="Q35"/>
  <c r="P35"/>
  <c r="O35"/>
  <c r="N35"/>
  <c r="M35"/>
  <c r="L35"/>
  <c r="K35"/>
  <c r="J35"/>
  <c r="I35"/>
  <c r="H35"/>
  <c r="G35"/>
  <c r="A35"/>
  <c r="X34"/>
  <c r="T34"/>
  <c r="S34"/>
  <c r="R34"/>
  <c r="Q34"/>
  <c r="P34"/>
  <c r="O34"/>
  <c r="N34"/>
  <c r="M34"/>
  <c r="L34"/>
  <c r="K34"/>
  <c r="J34"/>
  <c r="I34"/>
  <c r="H34"/>
  <c r="G34"/>
  <c r="A34"/>
  <c r="X33"/>
  <c r="T33"/>
  <c r="S33"/>
  <c r="R33"/>
  <c r="Q33"/>
  <c r="P33"/>
  <c r="O33"/>
  <c r="N33"/>
  <c r="M33"/>
  <c r="L33"/>
  <c r="K33"/>
  <c r="J33"/>
  <c r="I33"/>
  <c r="H33"/>
  <c r="G33"/>
  <c r="A33"/>
  <c r="X32"/>
  <c r="T32"/>
  <c r="S32"/>
  <c r="R32"/>
  <c r="Q32"/>
  <c r="P32"/>
  <c r="O32"/>
  <c r="N32"/>
  <c r="M32"/>
  <c r="L32"/>
  <c r="K32"/>
  <c r="J32"/>
  <c r="I32"/>
  <c r="H32"/>
  <c r="G32"/>
  <c r="A32"/>
  <c r="X31"/>
  <c r="T31"/>
  <c r="S31"/>
  <c r="R31"/>
  <c r="Q31"/>
  <c r="P31"/>
  <c r="O31"/>
  <c r="N31"/>
  <c r="M31"/>
  <c r="L31"/>
  <c r="K31"/>
  <c r="J31"/>
  <c r="I31"/>
  <c r="H31"/>
  <c r="G31"/>
  <c r="A31"/>
  <c r="X30"/>
  <c r="T30"/>
  <c r="S30"/>
  <c r="R30"/>
  <c r="Q30"/>
  <c r="P30"/>
  <c r="O30"/>
  <c r="N30"/>
  <c r="M30"/>
  <c r="L30"/>
  <c r="K30"/>
  <c r="J30"/>
  <c r="I30"/>
  <c r="H30"/>
  <c r="G30"/>
  <c r="A30"/>
  <c r="X29"/>
  <c r="T29"/>
  <c r="S29"/>
  <c r="R29"/>
  <c r="Q29"/>
  <c r="P29"/>
  <c r="O29"/>
  <c r="N29"/>
  <c r="M29"/>
  <c r="L29"/>
  <c r="K29"/>
  <c r="J29"/>
  <c r="I29"/>
  <c r="H29"/>
  <c r="G29"/>
  <c r="A29"/>
  <c r="X28"/>
  <c r="T28"/>
  <c r="S28"/>
  <c r="R28"/>
  <c r="Q28"/>
  <c r="P28"/>
  <c r="O28"/>
  <c r="N28"/>
  <c r="M28"/>
  <c r="L28"/>
  <c r="K28"/>
  <c r="J28"/>
  <c r="I28"/>
  <c r="H28"/>
  <c r="G28"/>
  <c r="A28"/>
  <c r="X27"/>
  <c r="T27"/>
  <c r="S27"/>
  <c r="R27"/>
  <c r="Q27"/>
  <c r="P27"/>
  <c r="O27"/>
  <c r="N27"/>
  <c r="M27"/>
  <c r="L27"/>
  <c r="K27"/>
  <c r="J27"/>
  <c r="I27"/>
  <c r="H27"/>
  <c r="G27"/>
  <c r="A27"/>
  <c r="X26"/>
  <c r="T26"/>
  <c r="S26"/>
  <c r="R26"/>
  <c r="Q26"/>
  <c r="P26"/>
  <c r="O26"/>
  <c r="N26"/>
  <c r="M26"/>
  <c r="L26"/>
  <c r="K26"/>
  <c r="J26"/>
  <c r="I26"/>
  <c r="H26"/>
  <c r="G26"/>
  <c r="A26"/>
  <c r="X25"/>
  <c r="T25"/>
  <c r="S25"/>
  <c r="R25"/>
  <c r="Q25"/>
  <c r="P25"/>
  <c r="O25"/>
  <c r="N25"/>
  <c r="M25"/>
  <c r="L25"/>
  <c r="K25"/>
  <c r="J25"/>
  <c r="I25"/>
  <c r="H25"/>
  <c r="G25"/>
  <c r="A25"/>
  <c r="X24"/>
  <c r="T24"/>
  <c r="S24"/>
  <c r="R24"/>
  <c r="Q24"/>
  <c r="P24"/>
  <c r="O24"/>
  <c r="N24"/>
  <c r="M24"/>
  <c r="L24"/>
  <c r="K24"/>
  <c r="J24"/>
  <c r="I24"/>
  <c r="H24"/>
  <c r="G24"/>
  <c r="A24"/>
  <c r="X23"/>
  <c r="T23"/>
  <c r="S23"/>
  <c r="R23"/>
  <c r="Q23"/>
  <c r="P23"/>
  <c r="O23"/>
  <c r="N23"/>
  <c r="M23"/>
  <c r="L23"/>
  <c r="K23"/>
  <c r="J23"/>
  <c r="I23"/>
  <c r="H23"/>
  <c r="G23"/>
  <c r="A23"/>
  <c r="X22"/>
  <c r="T22"/>
  <c r="S22"/>
  <c r="R22"/>
  <c r="Q22"/>
  <c r="P22"/>
  <c r="O22"/>
  <c r="N22"/>
  <c r="M22"/>
  <c r="L22"/>
  <c r="K22"/>
  <c r="J22"/>
  <c r="I22"/>
  <c r="H22"/>
  <c r="G22"/>
  <c r="A22"/>
  <c r="X21"/>
  <c r="T21"/>
  <c r="S21"/>
  <c r="R21"/>
  <c r="Q21"/>
  <c r="P21"/>
  <c r="O21"/>
  <c r="N21"/>
  <c r="M21"/>
  <c r="L21"/>
  <c r="K21"/>
  <c r="J21"/>
  <c r="I21"/>
  <c r="H21"/>
  <c r="G21"/>
  <c r="A21"/>
  <c r="X20"/>
  <c r="T20"/>
  <c r="S20"/>
  <c r="R20"/>
  <c r="Q20"/>
  <c r="P20"/>
  <c r="O20"/>
  <c r="N20"/>
  <c r="M20"/>
  <c r="L20"/>
  <c r="K20"/>
  <c r="J20"/>
  <c r="I20"/>
  <c r="H20"/>
  <c r="G20"/>
  <c r="A20"/>
  <c r="X19"/>
  <c r="T19"/>
  <c r="S19"/>
  <c r="R19"/>
  <c r="Q19"/>
  <c r="P19"/>
  <c r="O19"/>
  <c r="N19"/>
  <c r="M19"/>
  <c r="L19"/>
  <c r="K19"/>
  <c r="J19"/>
  <c r="I19"/>
  <c r="H19"/>
  <c r="G19"/>
  <c r="A19"/>
  <c r="X18"/>
  <c r="T18"/>
  <c r="S18"/>
  <c r="R18"/>
  <c r="Q18"/>
  <c r="P18"/>
  <c r="O18"/>
  <c r="N18"/>
  <c r="M18"/>
  <c r="L18"/>
  <c r="K18"/>
  <c r="J18"/>
  <c r="I18"/>
  <c r="H18"/>
  <c r="G18"/>
  <c r="A18"/>
  <c r="X17"/>
  <c r="T17"/>
  <c r="S17"/>
  <c r="R17"/>
  <c r="Q17"/>
  <c r="P17"/>
  <c r="O17"/>
  <c r="N17"/>
  <c r="M17"/>
  <c r="L17"/>
  <c r="K17"/>
  <c r="J17"/>
  <c r="I17"/>
  <c r="H17"/>
  <c r="G17"/>
  <c r="A17"/>
  <c r="X16"/>
  <c r="T16"/>
  <c r="S16"/>
  <c r="R16"/>
  <c r="Q16"/>
  <c r="P16"/>
  <c r="O16"/>
  <c r="N16"/>
  <c r="M16"/>
  <c r="L16"/>
  <c r="K16"/>
  <c r="J16"/>
  <c r="I16"/>
  <c r="H16"/>
  <c r="G16"/>
  <c r="A16"/>
  <c r="X15"/>
  <c r="T15"/>
  <c r="S15"/>
  <c r="R15"/>
  <c r="Q15"/>
  <c r="P15"/>
  <c r="O15"/>
  <c r="N15"/>
  <c r="M15"/>
  <c r="L15"/>
  <c r="K15"/>
  <c r="J15"/>
  <c r="I15"/>
  <c r="H15"/>
  <c r="G15"/>
  <c r="A15"/>
  <c r="X14"/>
  <c r="T14"/>
  <c r="S14"/>
  <c r="R14"/>
  <c r="Q14"/>
  <c r="P14"/>
  <c r="O14"/>
  <c r="N14"/>
  <c r="M14"/>
  <c r="L14"/>
  <c r="K14"/>
  <c r="J14"/>
  <c r="I14"/>
  <c r="H14"/>
  <c r="G14"/>
  <c r="A14"/>
  <c r="X13"/>
  <c r="T13"/>
  <c r="S13"/>
  <c r="R13"/>
  <c r="Q13"/>
  <c r="P13"/>
  <c r="O13"/>
  <c r="N13"/>
  <c r="M13"/>
  <c r="L13"/>
  <c r="K13"/>
  <c r="J13"/>
  <c r="I13"/>
  <c r="H13"/>
  <c r="G13"/>
  <c r="A13"/>
  <c r="X12"/>
  <c r="T12"/>
  <c r="S12"/>
  <c r="R12"/>
  <c r="Q12"/>
  <c r="P12"/>
  <c r="O12"/>
  <c r="N12"/>
  <c r="M12"/>
  <c r="L12"/>
  <c r="K12"/>
  <c r="J12"/>
  <c r="I12"/>
  <c r="H12"/>
  <c r="G12"/>
  <c r="A12"/>
  <c r="X11"/>
  <c r="T11"/>
  <c r="S11"/>
  <c r="R11"/>
  <c r="Q11"/>
  <c r="P11"/>
  <c r="O11"/>
  <c r="N11"/>
  <c r="M11"/>
  <c r="L11"/>
  <c r="K11"/>
  <c r="J11"/>
  <c r="I11"/>
  <c r="H11"/>
  <c r="G11"/>
  <c r="A11"/>
  <c r="X10"/>
  <c r="T10"/>
  <c r="S10"/>
  <c r="R10"/>
  <c r="Q10"/>
  <c r="P10"/>
  <c r="O10"/>
  <c r="N10"/>
  <c r="M10"/>
  <c r="L10"/>
  <c r="K10"/>
  <c r="J10"/>
  <c r="I10"/>
  <c r="H10"/>
  <c r="G10"/>
  <c r="A10"/>
  <c r="X9"/>
  <c r="T9"/>
  <c r="S9"/>
  <c r="R9"/>
  <c r="Q9"/>
  <c r="P9"/>
  <c r="O9"/>
  <c r="N9"/>
  <c r="M9"/>
  <c r="L9"/>
  <c r="K9"/>
  <c r="J9"/>
  <c r="I9"/>
  <c r="H9"/>
  <c r="G9"/>
  <c r="A9"/>
  <c r="X8"/>
  <c r="T8"/>
  <c r="S8"/>
  <c r="R8"/>
  <c r="Q8"/>
  <c r="P8"/>
  <c r="O8"/>
  <c r="N8"/>
  <c r="M8"/>
  <c r="L8"/>
  <c r="K8"/>
  <c r="J8"/>
  <c r="I8"/>
  <c r="H8"/>
  <c r="G8"/>
  <c r="A8"/>
  <c r="X7"/>
  <c r="T7"/>
  <c r="S7"/>
  <c r="R7"/>
  <c r="Q7"/>
  <c r="P7"/>
  <c r="O7"/>
  <c r="N7"/>
  <c r="M7"/>
  <c r="L7"/>
  <c r="K7"/>
  <c r="J7"/>
  <c r="I7"/>
  <c r="H7"/>
  <c r="G7"/>
  <c r="A7"/>
  <c r="X6"/>
  <c r="T6"/>
  <c r="S6"/>
  <c r="R6"/>
  <c r="Q6"/>
  <c r="P6"/>
  <c r="O6"/>
  <c r="N6"/>
  <c r="M6"/>
  <c r="L6"/>
  <c r="K6"/>
  <c r="J6"/>
  <c r="I6"/>
  <c r="H6"/>
  <c r="G6"/>
  <c r="A6"/>
  <c r="X5"/>
  <c r="T5"/>
  <c r="S5"/>
  <c r="R5"/>
  <c r="Q5"/>
  <c r="P5"/>
  <c r="O5"/>
  <c r="N5"/>
  <c r="M5"/>
  <c r="L5"/>
  <c r="K5"/>
  <c r="J5"/>
  <c r="I5"/>
  <c r="H5"/>
  <c r="G5"/>
  <c r="A5"/>
  <c r="T4"/>
  <c r="S4"/>
  <c r="R4"/>
  <c r="Q4"/>
  <c r="P4"/>
  <c r="O4"/>
  <c r="N4"/>
  <c r="M4"/>
  <c r="L4"/>
  <c r="K4"/>
  <c r="J4"/>
  <c r="I4"/>
  <c r="H4"/>
  <c r="G4"/>
  <c r="E4"/>
  <c r="D4"/>
  <c r="A4"/>
  <c r="AA1"/>
  <c r="AF14" i="30"/>
  <c r="H14"/>
  <c r="H8"/>
  <c r="H7"/>
  <c r="H5"/>
  <c r="AA79" i="28"/>
  <c r="AH78"/>
  <c r="AA78"/>
  <c r="Y78"/>
  <c r="I78"/>
  <c r="F78"/>
  <c r="C78"/>
  <c r="AA77"/>
  <c r="AH76"/>
  <c r="AA76"/>
  <c r="Y76"/>
  <c r="I76"/>
  <c r="F76"/>
  <c r="C76"/>
  <c r="AA75"/>
  <c r="AH74"/>
  <c r="AA74"/>
  <c r="Y74"/>
  <c r="I74"/>
  <c r="F74"/>
  <c r="C74"/>
  <c r="AA73"/>
  <c r="AH72"/>
  <c r="AA72"/>
  <c r="Y72"/>
  <c r="I72"/>
  <c r="F72"/>
  <c r="C72"/>
  <c r="AA71"/>
  <c r="AH70"/>
  <c r="AA70"/>
  <c r="Y70"/>
  <c r="I70"/>
  <c r="F70"/>
  <c r="C70"/>
  <c r="AA69"/>
  <c r="AH68"/>
  <c r="AA68"/>
  <c r="Y68"/>
  <c r="I68"/>
  <c r="F68"/>
  <c r="C68"/>
  <c r="AA67"/>
  <c r="AH66"/>
  <c r="AA66"/>
  <c r="Y66"/>
  <c r="I66"/>
  <c r="F66"/>
  <c r="C66"/>
  <c r="AA65"/>
  <c r="AH64"/>
  <c r="AA64"/>
  <c r="Y64"/>
  <c r="I64"/>
  <c r="F64"/>
  <c r="C64"/>
  <c r="AA63"/>
  <c r="AH62"/>
  <c r="AA62"/>
  <c r="Y62"/>
  <c r="I62"/>
  <c r="F62"/>
  <c r="C62"/>
  <c r="AA61"/>
  <c r="AH60"/>
  <c r="AA60"/>
  <c r="Y60"/>
  <c r="I60"/>
  <c r="F60"/>
  <c r="C60"/>
  <c r="AA59"/>
  <c r="AH58"/>
  <c r="AA58"/>
  <c r="Y58"/>
  <c r="I58"/>
  <c r="F58"/>
  <c r="C58"/>
  <c r="AA57"/>
  <c r="AH56"/>
  <c r="AA56"/>
  <c r="Y56"/>
  <c r="I56"/>
  <c r="F56"/>
  <c r="C56"/>
  <c r="AA55"/>
  <c r="AH54"/>
  <c r="AA54"/>
  <c r="Y54"/>
  <c r="I54"/>
  <c r="F54"/>
  <c r="C54"/>
  <c r="AA53"/>
  <c r="AH52"/>
  <c r="AA52"/>
  <c r="Y52"/>
  <c r="I52"/>
  <c r="F52"/>
  <c r="C52"/>
  <c r="AA51"/>
  <c r="AH50"/>
  <c r="AA50"/>
  <c r="Y50"/>
  <c r="I50"/>
  <c r="F50"/>
  <c r="C50"/>
  <c r="AA49"/>
  <c r="AH48"/>
  <c r="AA48"/>
  <c r="Y48"/>
  <c r="I48"/>
  <c r="F48"/>
  <c r="C48"/>
  <c r="AA47"/>
  <c r="AH46"/>
  <c r="AA46"/>
  <c r="Y46"/>
  <c r="I46"/>
  <c r="F46"/>
  <c r="C46"/>
  <c r="AA45"/>
  <c r="AH44"/>
  <c r="AA44"/>
  <c r="Y44"/>
  <c r="I44"/>
  <c r="F44"/>
  <c r="C44"/>
  <c r="AA43"/>
  <c r="AH42"/>
  <c r="AA42"/>
  <c r="Y42"/>
  <c r="I42"/>
  <c r="F42"/>
  <c r="C42"/>
  <c r="AA41"/>
  <c r="AH40"/>
  <c r="AA40"/>
  <c r="Y40"/>
  <c r="I40"/>
  <c r="F40"/>
  <c r="C40"/>
  <c r="AA39"/>
  <c r="AH38"/>
  <c r="AA38"/>
  <c r="Y38"/>
  <c r="I38"/>
  <c r="F38"/>
  <c r="C38"/>
  <c r="AA37"/>
  <c r="AH36"/>
  <c r="AA36"/>
  <c r="Y36"/>
  <c r="I36"/>
  <c r="F36"/>
  <c r="C36"/>
  <c r="AA35"/>
  <c r="AH34"/>
  <c r="AA34"/>
  <c r="Y34"/>
  <c r="I34"/>
  <c r="F34"/>
  <c r="C34"/>
  <c r="AA33"/>
  <c r="AH32"/>
  <c r="AA32"/>
  <c r="Y32"/>
  <c r="I32"/>
  <c r="F32"/>
  <c r="C32"/>
  <c r="AA31"/>
  <c r="AH30"/>
  <c r="AA30"/>
  <c r="Y30"/>
  <c r="I30"/>
  <c r="F30"/>
  <c r="C30"/>
  <c r="AA29"/>
  <c r="AH28"/>
  <c r="AA28"/>
  <c r="Y28"/>
  <c r="I28"/>
  <c r="F28"/>
  <c r="C28"/>
  <c r="AA27"/>
  <c r="AH26"/>
  <c r="AA26"/>
  <c r="Y26"/>
  <c r="I26"/>
  <c r="F26"/>
  <c r="C26"/>
  <c r="AA25"/>
  <c r="AH24"/>
  <c r="AA24"/>
  <c r="Y24"/>
  <c r="I24"/>
  <c r="F24"/>
  <c r="C24"/>
  <c r="AA23"/>
  <c r="AH22"/>
  <c r="AA22"/>
  <c r="Y22"/>
  <c r="I22"/>
  <c r="F22"/>
  <c r="C22"/>
  <c r="AA21"/>
  <c r="AH20"/>
  <c r="AA20"/>
  <c r="Y20"/>
  <c r="I20"/>
  <c r="F20"/>
  <c r="C20"/>
  <c r="AH15"/>
  <c r="J15"/>
  <c r="J9"/>
  <c r="J8"/>
  <c r="J6"/>
  <c r="F63" i="26"/>
  <c r="AF62"/>
  <c r="F62"/>
  <c r="F60"/>
  <c r="AF59"/>
  <c r="F59"/>
  <c r="F57"/>
  <c r="AF56"/>
  <c r="F56"/>
  <c r="U53"/>
  <c r="AF52"/>
  <c r="U52"/>
  <c r="Q52"/>
  <c r="F52"/>
  <c r="U50"/>
  <c r="AF49"/>
  <c r="U49"/>
  <c r="Q49"/>
  <c r="F49"/>
  <c r="F30"/>
  <c r="AF29"/>
  <c r="F29"/>
  <c r="F27"/>
  <c r="AF26"/>
  <c r="F26"/>
  <c r="F24"/>
  <c r="AF23"/>
  <c r="F23"/>
  <c r="U20"/>
  <c r="AF19"/>
  <c r="U19"/>
  <c r="Q19"/>
  <c r="F19"/>
  <c r="AF14"/>
  <c r="H14"/>
  <c r="H8"/>
  <c r="H7"/>
  <c r="H5"/>
  <c r="R37"/>
  <c r="V76" i="25"/>
  <c r="AG75"/>
  <c r="V75"/>
  <c r="R75"/>
  <c r="G75"/>
  <c r="B75"/>
  <c r="V73"/>
  <c r="AG72"/>
  <c r="V72"/>
  <c r="R72"/>
  <c r="G72"/>
  <c r="B72"/>
  <c r="V61"/>
  <c r="AG60"/>
  <c r="V60"/>
  <c r="R60"/>
  <c r="G60"/>
  <c r="B60"/>
  <c r="V58"/>
  <c r="AG57"/>
  <c r="V57"/>
  <c r="R57"/>
  <c r="G57"/>
  <c r="B57"/>
  <c r="V55"/>
  <c r="AG54"/>
  <c r="V54"/>
  <c r="R54"/>
  <c r="G54"/>
  <c r="B54"/>
  <c r="V52"/>
  <c r="AG51"/>
  <c r="V51"/>
  <c r="R51"/>
  <c r="G51"/>
  <c r="B51"/>
  <c r="V49"/>
  <c r="AG48"/>
  <c r="V48"/>
  <c r="R48"/>
  <c r="G48"/>
  <c r="B48"/>
  <c r="V46"/>
  <c r="AG45"/>
  <c r="V45"/>
  <c r="R45"/>
  <c r="G45"/>
  <c r="B45"/>
  <c r="V43"/>
  <c r="AG42"/>
  <c r="V42"/>
  <c r="R42"/>
  <c r="G42"/>
  <c r="B42"/>
  <c r="G31"/>
  <c r="AG30"/>
  <c r="G30"/>
  <c r="G28"/>
  <c r="AG27"/>
  <c r="G27"/>
  <c r="R23"/>
  <c r="AD22"/>
  <c r="R22"/>
  <c r="N22"/>
  <c r="E22"/>
  <c r="R20"/>
  <c r="AD19"/>
  <c r="R19"/>
  <c r="N19"/>
  <c r="E19"/>
  <c r="AG14"/>
  <c r="I14"/>
  <c r="I8"/>
  <c r="I7"/>
  <c r="I5"/>
  <c r="AC60" i="46" a="1"/>
  <c r="AC60" s="1"/>
  <c r="W60" a="1"/>
  <c r="W60"/>
  <c r="AH59" a="1"/>
  <c r="AH59" s="1"/>
  <c r="AC59" a="1"/>
  <c r="AC59" s="1"/>
  <c r="W59" a="1"/>
  <c r="W59" s="1"/>
  <c r="R59" a="1"/>
  <c r="R59" s="1"/>
  <c r="G59" a="1"/>
  <c r="G59" s="1"/>
  <c r="B59" a="1"/>
  <c r="B59"/>
  <c r="AC57" a="1"/>
  <c r="AC57" s="1"/>
  <c r="W57" a="1"/>
  <c r="W57"/>
  <c r="AH56" a="1"/>
  <c r="AH56" s="1"/>
  <c r="AC56" a="1"/>
  <c r="AC56" s="1"/>
  <c r="W56" a="1"/>
  <c r="W56" s="1"/>
  <c r="R56" a="1"/>
  <c r="R56"/>
  <c r="G56" a="1"/>
  <c r="G56" s="1"/>
  <c r="B56" a="1"/>
  <c r="B56" s="1"/>
  <c r="AC54" a="1"/>
  <c r="AC54" s="1"/>
  <c r="W54" a="1"/>
  <c r="W54"/>
  <c r="AH53" a="1"/>
  <c r="AH53" s="1"/>
  <c r="AC53" a="1"/>
  <c r="AC53" s="1"/>
  <c r="W53" a="1"/>
  <c r="W53" s="1"/>
  <c r="R53" a="1"/>
  <c r="R53" s="1"/>
  <c r="G53" a="1"/>
  <c r="G53" s="1"/>
  <c r="B53" a="1"/>
  <c r="B53"/>
  <c r="AC51" a="1"/>
  <c r="AC51" s="1"/>
  <c r="W51" a="1"/>
  <c r="W51"/>
  <c r="AH50" a="1"/>
  <c r="AH50" s="1"/>
  <c r="AC50" a="1"/>
  <c r="AC50" s="1"/>
  <c r="W50" a="1"/>
  <c r="W50" s="1"/>
  <c r="R50" a="1"/>
  <c r="R50"/>
  <c r="G50" a="1"/>
  <c r="G50" s="1"/>
  <c r="B50" a="1"/>
  <c r="B50" s="1"/>
  <c r="AC48" a="1"/>
  <c r="AC48" s="1"/>
  <c r="W48" a="1"/>
  <c r="W48"/>
  <c r="AH47" a="1"/>
  <c r="AH47" s="1"/>
  <c r="AC47" a="1"/>
  <c r="AC47" s="1"/>
  <c r="W47" a="1"/>
  <c r="W47" s="1"/>
  <c r="R47" a="1"/>
  <c r="R47" s="1"/>
  <c r="G47" a="1"/>
  <c r="G47" s="1"/>
  <c r="B47" a="1"/>
  <c r="B47"/>
  <c r="AC45" a="1"/>
  <c r="AC45" s="1"/>
  <c r="W45" a="1"/>
  <c r="W45"/>
  <c r="AH44" a="1"/>
  <c r="AH44" s="1"/>
  <c r="AC44" a="1"/>
  <c r="AC44" s="1"/>
  <c r="W44" a="1"/>
  <c r="W44" s="1"/>
  <c r="R44" a="1"/>
  <c r="R44"/>
  <c r="G44" a="1"/>
  <c r="G44" s="1"/>
  <c r="B44" a="1"/>
  <c r="B44" s="1"/>
  <c r="AC42" a="1"/>
  <c r="AC42" s="1"/>
  <c r="W42" a="1"/>
  <c r="W42"/>
  <c r="AH41" a="1"/>
  <c r="AH41" s="1"/>
  <c r="AC41" a="1"/>
  <c r="AC41" s="1"/>
  <c r="W41" a="1"/>
  <c r="W41" s="1"/>
  <c r="R41" a="1"/>
  <c r="R41" s="1"/>
  <c r="G41" a="1"/>
  <c r="G41" s="1"/>
  <c r="B41" a="1"/>
  <c r="B41"/>
  <c r="AC39" a="1"/>
  <c r="AC39" s="1"/>
  <c r="W39" a="1"/>
  <c r="W39"/>
  <c r="AH38" a="1"/>
  <c r="AH38" s="1"/>
  <c r="AC38" a="1"/>
  <c r="AC38" s="1"/>
  <c r="W38" a="1"/>
  <c r="W38" s="1"/>
  <c r="R38" a="1"/>
  <c r="R38"/>
  <c r="G38" a="1"/>
  <c r="G38" s="1"/>
  <c r="B38" a="1"/>
  <c r="B38" s="1"/>
  <c r="AC36" a="1"/>
  <c r="AC36" s="1"/>
  <c r="W36" a="1"/>
  <c r="W36"/>
  <c r="AH35" a="1"/>
  <c r="AH35" s="1"/>
  <c r="AC35" a="1"/>
  <c r="AC35" s="1"/>
  <c r="W35" a="1"/>
  <c r="W35" s="1"/>
  <c r="R35" a="1"/>
  <c r="R35" s="1"/>
  <c r="G35" a="1"/>
  <c r="G35" s="1"/>
  <c r="B35" a="1"/>
  <c r="B35"/>
  <c r="AC33" a="1"/>
  <c r="AC33" s="1"/>
  <c r="W33" a="1"/>
  <c r="W33"/>
  <c r="AH32" a="1"/>
  <c r="AH32" s="1"/>
  <c r="AC32" a="1"/>
  <c r="AC32" s="1"/>
  <c r="W32" a="1"/>
  <c r="W32" s="1"/>
  <c r="R32" a="1"/>
  <c r="R32"/>
  <c r="G32" a="1"/>
  <c r="G32" s="1"/>
  <c r="B32" a="1"/>
  <c r="B32" s="1"/>
  <c r="AC30" a="1"/>
  <c r="AC30" s="1"/>
  <c r="W30" a="1"/>
  <c r="W30"/>
  <c r="AH29" a="1"/>
  <c r="AH29" s="1"/>
  <c r="AC29" a="1"/>
  <c r="AC29" s="1"/>
  <c r="W29" a="1"/>
  <c r="W29" s="1"/>
  <c r="R29" a="1"/>
  <c r="R29" s="1"/>
  <c r="G29" a="1"/>
  <c r="G29" s="1"/>
  <c r="B29" a="1"/>
  <c r="B29"/>
  <c r="AC27" a="1"/>
  <c r="AC27" s="1"/>
  <c r="W27" a="1"/>
  <c r="W27"/>
  <c r="AH26" a="1"/>
  <c r="AH26" s="1"/>
  <c r="AC26" a="1"/>
  <c r="AC26" s="1"/>
  <c r="W26" a="1"/>
  <c r="W26" s="1"/>
  <c r="R26" a="1"/>
  <c r="R26"/>
  <c r="G26" a="1"/>
  <c r="G26" s="1"/>
  <c r="B26" a="1"/>
  <c r="B26" s="1"/>
  <c r="AC24" a="1"/>
  <c r="AC24" s="1"/>
  <c r="W24" a="1"/>
  <c r="W24"/>
  <c r="AH23" a="1"/>
  <c r="AH23" s="1"/>
  <c r="AC23" a="1"/>
  <c r="AC23" s="1"/>
  <c r="W23" a="1"/>
  <c r="W23" s="1"/>
  <c r="R23" a="1"/>
  <c r="R23" s="1"/>
  <c r="G23" a="1"/>
  <c r="G23" s="1"/>
  <c r="B23" a="1"/>
  <c r="B23"/>
  <c r="AC21" a="1"/>
  <c r="AC21" s="1"/>
  <c r="W21" a="1"/>
  <c r="W21"/>
  <c r="AH20" a="1"/>
  <c r="AH20" s="1"/>
  <c r="AC20" a="1"/>
  <c r="AC20" s="1"/>
  <c r="W20" a="1"/>
  <c r="W20" s="1"/>
  <c r="R20" a="1"/>
  <c r="R20"/>
  <c r="G20" a="1"/>
  <c r="G20" s="1"/>
  <c r="B20" a="1"/>
  <c r="B20" s="1"/>
  <c r="AC18" a="1"/>
  <c r="AC18" s="1"/>
  <c r="W18" a="1"/>
  <c r="W18"/>
  <c r="AH17" a="1"/>
  <c r="AH17" s="1"/>
  <c r="AC17" a="1"/>
  <c r="AC17" s="1"/>
  <c r="W17" a="1"/>
  <c r="W17" s="1"/>
  <c r="R17" a="1"/>
  <c r="R17" s="1"/>
  <c r="G17" a="1"/>
  <c r="G17" s="1"/>
  <c r="B17" a="1"/>
  <c r="B17" s="1"/>
  <c r="AC15" a="1"/>
  <c r="AC15"/>
  <c r="W15" a="1"/>
  <c r="W15" s="1"/>
  <c r="AH14" a="1"/>
  <c r="AH14" s="1"/>
  <c r="AC14" a="1"/>
  <c r="AC14" s="1"/>
  <c r="W14" a="1"/>
  <c r="W14" s="1"/>
  <c r="R14" a="1"/>
  <c r="R14" s="1"/>
  <c r="G14" a="1"/>
  <c r="G14" s="1"/>
  <c r="B14" a="1"/>
  <c r="B14" s="1"/>
  <c r="AC60" i="45" a="1"/>
  <c r="AC60"/>
  <c r="W60" a="1"/>
  <c r="W60" s="1"/>
  <c r="AH59" a="1"/>
  <c r="AH59" s="1"/>
  <c r="AC59" a="1"/>
  <c r="AC59" s="1"/>
  <c r="W59" a="1"/>
  <c r="W59" s="1"/>
  <c r="R59" a="1"/>
  <c r="R59" s="1"/>
  <c r="G59" a="1"/>
  <c r="G59" s="1"/>
  <c r="B59" a="1"/>
  <c r="B59" s="1"/>
  <c r="AC57" a="1"/>
  <c r="AC57" s="1"/>
  <c r="W57" a="1"/>
  <c r="W57" s="1"/>
  <c r="AH56" a="1"/>
  <c r="AH56" s="1"/>
  <c r="AC56" a="1"/>
  <c r="AC56" s="1"/>
  <c r="W56" a="1"/>
  <c r="W56" s="1"/>
  <c r="R56" a="1"/>
  <c r="R56" s="1"/>
  <c r="G56" a="1"/>
  <c r="G56"/>
  <c r="B56" a="1"/>
  <c r="B56" s="1"/>
  <c r="AC54" a="1"/>
  <c r="AC54"/>
  <c r="W54" a="1"/>
  <c r="W54" s="1"/>
  <c r="AH53" a="1"/>
  <c r="AH53" s="1"/>
  <c r="AC53" a="1"/>
  <c r="AC53" s="1"/>
  <c r="W53" a="1"/>
  <c r="W53" s="1"/>
  <c r="R53" a="1"/>
  <c r="R53" s="1"/>
  <c r="G53" a="1"/>
  <c r="G53" s="1"/>
  <c r="B53" a="1"/>
  <c r="B53" s="1"/>
  <c r="AC51" a="1"/>
  <c r="AC51"/>
  <c r="W51" a="1"/>
  <c r="W51" s="1"/>
  <c r="AH50" a="1"/>
  <c r="AH50" s="1"/>
  <c r="AC50" a="1"/>
  <c r="AC50" s="1"/>
  <c r="W50" a="1"/>
  <c r="W50" s="1"/>
  <c r="R50" a="1"/>
  <c r="R50" s="1"/>
  <c r="G50" a="1"/>
  <c r="G50" s="1"/>
  <c r="B50" a="1"/>
  <c r="B50" s="1"/>
  <c r="AC48" a="1"/>
  <c r="AC48"/>
  <c r="W48" a="1"/>
  <c r="W48" s="1"/>
  <c r="AH47" a="1"/>
  <c r="AH47" s="1"/>
  <c r="AC47" a="1"/>
  <c r="AC47" s="1"/>
  <c r="W47" a="1"/>
  <c r="W47" s="1"/>
  <c r="R47" a="1"/>
  <c r="R47" s="1"/>
  <c r="G47" a="1"/>
  <c r="G47" s="1"/>
  <c r="B47" a="1"/>
  <c r="B47" s="1"/>
  <c r="AC45" a="1"/>
  <c r="AC45" s="1"/>
  <c r="W45" a="1"/>
  <c r="W45" s="1"/>
  <c r="AH44" a="1"/>
  <c r="AH44" s="1"/>
  <c r="AC44" a="1"/>
  <c r="AC44" s="1"/>
  <c r="W44" a="1"/>
  <c r="W44" s="1"/>
  <c r="R44" a="1"/>
  <c r="R44" s="1"/>
  <c r="G44" a="1"/>
  <c r="G44"/>
  <c r="B44" a="1"/>
  <c r="B44" s="1"/>
  <c r="AC42" a="1"/>
  <c r="AC42"/>
  <c r="W42" a="1"/>
  <c r="W42" s="1"/>
  <c r="AH41" a="1"/>
  <c r="AH41" s="1"/>
  <c r="AC41" a="1"/>
  <c r="AC41" s="1"/>
  <c r="W41" a="1"/>
  <c r="W41" s="1"/>
  <c r="R41" a="1"/>
  <c r="R41" s="1"/>
  <c r="G41" a="1"/>
  <c r="G41" s="1"/>
  <c r="B41" a="1"/>
  <c r="B41" s="1"/>
  <c r="AC39" a="1"/>
  <c r="AC39"/>
  <c r="W39" a="1"/>
  <c r="W39" s="1"/>
  <c r="AH38" a="1"/>
  <c r="AH38" s="1"/>
  <c r="AC38" a="1"/>
  <c r="AC38" s="1"/>
  <c r="W38" a="1"/>
  <c r="W38" s="1"/>
  <c r="R38" a="1"/>
  <c r="R38" s="1"/>
  <c r="G38" a="1"/>
  <c r="G38" s="1"/>
  <c r="B38" a="1"/>
  <c r="B38" s="1"/>
  <c r="AC36" a="1"/>
  <c r="AC36"/>
  <c r="W36" a="1"/>
  <c r="W36" s="1"/>
  <c r="AH35" a="1"/>
  <c r="AH35" s="1"/>
  <c r="AC35" a="1"/>
  <c r="AC35" s="1"/>
  <c r="W35" a="1"/>
  <c r="W35" s="1"/>
  <c r="R35" a="1"/>
  <c r="R35" s="1"/>
  <c r="G35" a="1"/>
  <c r="G35" s="1"/>
  <c r="B35" a="1"/>
  <c r="B35" s="1"/>
  <c r="AC33" a="1"/>
  <c r="AC33" s="1"/>
  <c r="W33" a="1"/>
  <c r="W33" s="1"/>
  <c r="AH32" a="1"/>
  <c r="AH32" s="1"/>
  <c r="AC32" a="1"/>
  <c r="AC32" s="1"/>
  <c r="W32" a="1"/>
  <c r="W32" s="1"/>
  <c r="R32" a="1"/>
  <c r="R32" s="1"/>
  <c r="G32" a="1"/>
  <c r="G32"/>
  <c r="B32" a="1"/>
  <c r="B32" s="1"/>
  <c r="AC30" a="1"/>
  <c r="AC30"/>
  <c r="W30" a="1"/>
  <c r="W30" s="1"/>
  <c r="AH29" a="1"/>
  <c r="AH29" s="1"/>
  <c r="AC29" a="1"/>
  <c r="AC29" s="1"/>
  <c r="W29" a="1"/>
  <c r="W29" s="1"/>
  <c r="R29" a="1"/>
  <c r="R29" s="1"/>
  <c r="G29" a="1"/>
  <c r="G29" s="1"/>
  <c r="B29" a="1"/>
  <c r="B29" s="1"/>
  <c r="AC27" a="1"/>
  <c r="AC27"/>
  <c r="W27" a="1"/>
  <c r="W27" s="1"/>
  <c r="AH26" a="1"/>
  <c r="AH26" s="1"/>
  <c r="AC26" a="1"/>
  <c r="AC26" s="1"/>
  <c r="W26" a="1"/>
  <c r="W26" s="1"/>
  <c r="R26" a="1"/>
  <c r="R26" s="1"/>
  <c r="G26" a="1"/>
  <c r="G26" s="1"/>
  <c r="B26" a="1"/>
  <c r="B26" s="1"/>
  <c r="AC24" a="1"/>
  <c r="AC24"/>
  <c r="W24" a="1"/>
  <c r="W24" s="1"/>
  <c r="AH23" a="1"/>
  <c r="AH23" s="1"/>
  <c r="AC23" a="1"/>
  <c r="AC23" s="1"/>
  <c r="W23" a="1"/>
  <c r="W23" s="1"/>
  <c r="R23" a="1"/>
  <c r="R23" s="1"/>
  <c r="G23" a="1"/>
  <c r="G23" s="1"/>
  <c r="B23" a="1"/>
  <c r="B23" s="1"/>
  <c r="AC21" a="1"/>
  <c r="AC21" s="1"/>
  <c r="W21" a="1"/>
  <c r="W21" s="1"/>
  <c r="AH20" a="1"/>
  <c r="AH20" s="1"/>
  <c r="AC20" a="1"/>
  <c r="AC20" s="1"/>
  <c r="W20" a="1"/>
  <c r="W20" s="1"/>
  <c r="R20" a="1"/>
  <c r="R20" s="1"/>
  <c r="G20" a="1"/>
  <c r="G20"/>
  <c r="B20" a="1"/>
  <c r="B20" s="1"/>
  <c r="AC18" a="1"/>
  <c r="AC18"/>
  <c r="W18" a="1"/>
  <c r="W18" s="1"/>
  <c r="AH17" a="1"/>
  <c r="AH17" s="1"/>
  <c r="AC17" a="1"/>
  <c r="AC17" s="1"/>
  <c r="W17" a="1"/>
  <c r="W17" s="1"/>
  <c r="R17" a="1"/>
  <c r="R17" s="1"/>
  <c r="G17" a="1"/>
  <c r="G17" s="1"/>
  <c r="B17" a="1"/>
  <c r="B17" s="1"/>
  <c r="AC15" a="1"/>
  <c r="AC15"/>
  <c r="W15" a="1"/>
  <c r="W15" s="1"/>
  <c r="AH14" a="1"/>
  <c r="AH14" s="1"/>
  <c r="AC14" a="1"/>
  <c r="AC14" s="1"/>
  <c r="W14" a="1"/>
  <c r="W14" s="1"/>
  <c r="R14" a="1"/>
  <c r="R14" s="1"/>
  <c r="G14" a="1"/>
  <c r="G14" s="1"/>
  <c r="B14" a="1"/>
  <c r="B14" s="1"/>
  <c r="AC60" i="44" a="1"/>
  <c r="AC60"/>
  <c r="W60" a="1"/>
  <c r="W60" s="1"/>
  <c r="AH59" a="1"/>
  <c r="AH59" s="1"/>
  <c r="AC59" a="1"/>
  <c r="AC59" s="1"/>
  <c r="W59" a="1"/>
  <c r="W59" s="1"/>
  <c r="R59" a="1"/>
  <c r="R59" s="1"/>
  <c r="G59" a="1"/>
  <c r="G59" s="1"/>
  <c r="B59" a="1"/>
  <c r="B59" s="1"/>
  <c r="AC57" a="1"/>
  <c r="AC57" s="1"/>
  <c r="W57" a="1"/>
  <c r="W57" s="1"/>
  <c r="AH56" a="1"/>
  <c r="AH56" s="1"/>
  <c r="AC56" a="1"/>
  <c r="AC56" s="1"/>
  <c r="W56" a="1"/>
  <c r="W56" s="1"/>
  <c r="R56" a="1"/>
  <c r="R56" s="1"/>
  <c r="G56" a="1"/>
  <c r="G56"/>
  <c r="B56" a="1"/>
  <c r="B56" s="1"/>
  <c r="AC54" a="1"/>
  <c r="AC54"/>
  <c r="W54" a="1"/>
  <c r="W54" s="1"/>
  <c r="AH53" a="1"/>
  <c r="AH53" s="1"/>
  <c r="AC53" a="1"/>
  <c r="AC53" s="1"/>
  <c r="W53" a="1"/>
  <c r="W53" s="1"/>
  <c r="R53" a="1"/>
  <c r="R53" s="1"/>
  <c r="G53" a="1"/>
  <c r="G53" s="1"/>
  <c r="B53" a="1"/>
  <c r="B53" s="1"/>
  <c r="AC51" a="1"/>
  <c r="AC51"/>
  <c r="W51" a="1"/>
  <c r="W51" s="1"/>
  <c r="AH50" a="1"/>
  <c r="AH50" s="1"/>
  <c r="AC50" a="1"/>
  <c r="AC50" s="1"/>
  <c r="W50" a="1"/>
  <c r="W50" s="1"/>
  <c r="R50" a="1"/>
  <c r="R50" s="1"/>
  <c r="G50" a="1"/>
  <c r="G50" s="1"/>
  <c r="B50" a="1"/>
  <c r="B50" s="1"/>
  <c r="AC48" a="1"/>
  <c r="AC48"/>
  <c r="W48" a="1"/>
  <c r="W48" s="1"/>
  <c r="AH47" a="1"/>
  <c r="AH47" s="1"/>
  <c r="AC47" a="1"/>
  <c r="AC47" s="1"/>
  <c r="W47" a="1"/>
  <c r="W47" s="1"/>
  <c r="R47" a="1"/>
  <c r="R47" s="1"/>
  <c r="G47" a="1"/>
  <c r="G47" s="1"/>
  <c r="B47" a="1"/>
  <c r="B47" s="1"/>
  <c r="AC45" a="1"/>
  <c r="AC45" s="1"/>
  <c r="W45" a="1"/>
  <c r="W45" s="1"/>
  <c r="AH44" a="1"/>
  <c r="AH44" s="1"/>
  <c r="AC44" a="1"/>
  <c r="AC44" s="1"/>
  <c r="W44" a="1"/>
  <c r="W44" s="1"/>
  <c r="R44" a="1"/>
  <c r="R44" s="1"/>
  <c r="G44" a="1"/>
  <c r="G44"/>
  <c r="B44" a="1"/>
  <c r="B44" s="1"/>
  <c r="AC42" a="1"/>
  <c r="AC42"/>
  <c r="W42" a="1"/>
  <c r="W42" s="1"/>
  <c r="AH41" a="1"/>
  <c r="AH41" s="1"/>
  <c r="AC41" a="1"/>
  <c r="AC41" s="1"/>
  <c r="W41" a="1"/>
  <c r="W41" s="1"/>
  <c r="R41" a="1"/>
  <c r="R41" s="1"/>
  <c r="G41" a="1"/>
  <c r="G41" s="1"/>
  <c r="B41" a="1"/>
  <c r="B41" s="1"/>
  <c r="AC39" a="1"/>
  <c r="AC39"/>
  <c r="W39" a="1"/>
  <c r="W39" s="1"/>
  <c r="AH38" a="1"/>
  <c r="AH38" s="1"/>
  <c r="AC38" a="1"/>
  <c r="AC38" s="1"/>
  <c r="W38" a="1"/>
  <c r="W38" s="1"/>
  <c r="R38" a="1"/>
  <c r="R38" s="1"/>
  <c r="G38" a="1"/>
  <c r="G38" s="1"/>
  <c r="B38" a="1"/>
  <c r="B38" s="1"/>
  <c r="AC36" a="1"/>
  <c r="AC36"/>
  <c r="W36" a="1"/>
  <c r="W36" s="1"/>
  <c r="AH35" a="1"/>
  <c r="AH35" s="1"/>
  <c r="AC35" a="1"/>
  <c r="AC35" s="1"/>
  <c r="W35" a="1"/>
  <c r="W35" s="1"/>
  <c r="R35" a="1"/>
  <c r="R35" s="1"/>
  <c r="G35" a="1"/>
  <c r="G35" s="1"/>
  <c r="B35" a="1"/>
  <c r="B35" s="1"/>
  <c r="AC33" a="1"/>
  <c r="AC33" s="1"/>
  <c r="W33" a="1"/>
  <c r="W33" s="1"/>
  <c r="AH32" a="1"/>
  <c r="AH32" s="1"/>
  <c r="AC32" a="1"/>
  <c r="AC32" s="1"/>
  <c r="W32" a="1"/>
  <c r="W32" s="1"/>
  <c r="R32" a="1"/>
  <c r="R32" s="1"/>
  <c r="G32" a="1"/>
  <c r="G32"/>
  <c r="B32" a="1"/>
  <c r="B32" s="1"/>
  <c r="AC30" a="1"/>
  <c r="AC30"/>
  <c r="W30" a="1"/>
  <c r="W30" s="1"/>
  <c r="AH29" a="1"/>
  <c r="AH29" s="1"/>
  <c r="AC29" a="1"/>
  <c r="AC29" s="1"/>
  <c r="W29" a="1"/>
  <c r="W29" s="1"/>
  <c r="R29" a="1"/>
  <c r="R29" s="1"/>
  <c r="G29" a="1"/>
  <c r="G29" s="1"/>
  <c r="B29" a="1"/>
  <c r="B29" s="1"/>
  <c r="AC27" a="1"/>
  <c r="AC27"/>
  <c r="W27" a="1"/>
  <c r="W27" s="1"/>
  <c r="AH26" a="1"/>
  <c r="AH26" s="1"/>
  <c r="AC26" a="1"/>
  <c r="AC26" s="1"/>
  <c r="W26" a="1"/>
  <c r="W26" s="1"/>
  <c r="R26" a="1"/>
  <c r="R26" s="1"/>
  <c r="G26" a="1"/>
  <c r="G26" s="1"/>
  <c r="B26" a="1"/>
  <c r="B26" s="1"/>
  <c r="AC24" a="1"/>
  <c r="AC24"/>
  <c r="W24" a="1"/>
  <c r="W24" s="1"/>
  <c r="AH23" a="1"/>
  <c r="AH23" s="1"/>
  <c r="AC23" a="1"/>
  <c r="AC23" s="1"/>
  <c r="W23" a="1"/>
  <c r="W23" s="1"/>
  <c r="R23" a="1"/>
  <c r="R23" s="1"/>
  <c r="G23" a="1"/>
  <c r="G23" s="1"/>
  <c r="B23" a="1"/>
  <c r="B23" s="1"/>
  <c r="AC21" a="1"/>
  <c r="AC21" s="1"/>
  <c r="W21" a="1"/>
  <c r="W21" s="1"/>
  <c r="AH20" a="1"/>
  <c r="AH20" s="1"/>
  <c r="AC20" a="1"/>
  <c r="AC20" s="1"/>
  <c r="W20" a="1"/>
  <c r="W20" s="1"/>
  <c r="R20" a="1"/>
  <c r="R20" s="1"/>
  <c r="G20" a="1"/>
  <c r="G20"/>
  <c r="B20" a="1"/>
  <c r="B20" s="1"/>
  <c r="AC18" a="1"/>
  <c r="AC18"/>
  <c r="W18" a="1"/>
  <c r="W18" s="1"/>
  <c r="AH17" a="1"/>
  <c r="AH17" s="1"/>
  <c r="AC17" a="1"/>
  <c r="AC17" s="1"/>
  <c r="W17" a="1"/>
  <c r="W17" s="1"/>
  <c r="R17" a="1"/>
  <c r="R17" s="1"/>
  <c r="G17" a="1"/>
  <c r="G17" s="1"/>
  <c r="B17" a="1"/>
  <c r="B17" s="1"/>
  <c r="AC15" a="1"/>
  <c r="AC15"/>
  <c r="W15" a="1"/>
  <c r="W15" s="1"/>
  <c r="AH14" a="1"/>
  <c r="AH14" s="1"/>
  <c r="AC14" a="1"/>
  <c r="AC14" s="1"/>
  <c r="W14" a="1"/>
  <c r="W14" s="1"/>
  <c r="R14" a="1"/>
  <c r="R14" s="1"/>
  <c r="G14" a="1"/>
  <c r="G14" s="1"/>
  <c r="B14" a="1"/>
  <c r="B14" s="1"/>
  <c r="AC60" i="43" a="1"/>
  <c r="AC60"/>
  <c r="W60" a="1"/>
  <c r="W60" s="1"/>
  <c r="AH59" a="1"/>
  <c r="AH59" s="1"/>
  <c r="AC59" a="1"/>
  <c r="AC59" s="1"/>
  <c r="W59" a="1"/>
  <c r="W59" s="1"/>
  <c r="R59" a="1"/>
  <c r="R59" s="1"/>
  <c r="G59" a="1"/>
  <c r="G59" s="1"/>
  <c r="B59" a="1"/>
  <c r="B59" s="1"/>
  <c r="AC57" a="1"/>
  <c r="AC57" s="1"/>
  <c r="W57" a="1"/>
  <c r="W57" s="1"/>
  <c r="AH56" a="1"/>
  <c r="AH56" s="1"/>
  <c r="AC56" a="1"/>
  <c r="AC56" s="1"/>
  <c r="W56" a="1"/>
  <c r="W56" s="1"/>
  <c r="R56" a="1"/>
  <c r="R56" s="1"/>
  <c r="G56" a="1"/>
  <c r="G56"/>
  <c r="B56" a="1"/>
  <c r="B56" s="1"/>
  <c r="AC54" a="1"/>
  <c r="AC54"/>
  <c r="W54" a="1"/>
  <c r="W54" s="1"/>
  <c r="AH53" a="1"/>
  <c r="AH53" s="1"/>
  <c r="AC53" a="1"/>
  <c r="AC53" s="1"/>
  <c r="W53" a="1"/>
  <c r="W53" s="1"/>
  <c r="R53" a="1"/>
  <c r="R53" s="1"/>
  <c r="G53" a="1"/>
  <c r="G53" s="1"/>
  <c r="B53" a="1"/>
  <c r="B53" s="1"/>
  <c r="AC51" a="1"/>
  <c r="AC51"/>
  <c r="W51" a="1"/>
  <c r="W51" s="1"/>
  <c r="AH50" a="1"/>
  <c r="AH50" s="1"/>
  <c r="AC50" a="1"/>
  <c r="AC50" s="1"/>
  <c r="W50" a="1"/>
  <c r="W50" s="1"/>
  <c r="R50" a="1"/>
  <c r="R50" s="1"/>
  <c r="G50" a="1"/>
  <c r="G50" s="1"/>
  <c r="B50" a="1"/>
  <c r="B50" s="1"/>
  <c r="AC48" a="1"/>
  <c r="AC48"/>
  <c r="W48" a="1"/>
  <c r="W48" s="1"/>
  <c r="AH47" a="1"/>
  <c r="AH47" s="1"/>
  <c r="AC47" a="1"/>
  <c r="AC47" s="1"/>
  <c r="W47" a="1"/>
  <c r="W47" s="1"/>
  <c r="R47" a="1"/>
  <c r="R47" s="1"/>
  <c r="G47" a="1"/>
  <c r="G47" s="1"/>
  <c r="B47" a="1"/>
  <c r="B47" s="1"/>
  <c r="AC45" a="1"/>
  <c r="AC45" s="1"/>
  <c r="W45" a="1"/>
  <c r="W45" s="1"/>
  <c r="AH44" a="1"/>
  <c r="AH44" s="1"/>
  <c r="AC44" a="1"/>
  <c r="AC44" s="1"/>
  <c r="W44" a="1"/>
  <c r="W44" s="1"/>
  <c r="R44" a="1"/>
  <c r="R44" s="1"/>
  <c r="G44" a="1"/>
  <c r="G44"/>
  <c r="B44" a="1"/>
  <c r="B44" s="1"/>
  <c r="AC42" a="1"/>
  <c r="AC42"/>
  <c r="W42" a="1"/>
  <c r="W42" s="1"/>
  <c r="AH41" a="1"/>
  <c r="AH41" s="1"/>
  <c r="AC41" a="1"/>
  <c r="AC41" s="1"/>
  <c r="W41" a="1"/>
  <c r="W41" s="1"/>
  <c r="R41" a="1"/>
  <c r="R41" s="1"/>
  <c r="G41" a="1"/>
  <c r="G41" s="1"/>
  <c r="B41" a="1"/>
  <c r="B41" s="1"/>
  <c r="AC39" a="1"/>
  <c r="AC39"/>
  <c r="W39" a="1"/>
  <c r="W39" s="1"/>
  <c r="AH38" a="1"/>
  <c r="AH38" s="1"/>
  <c r="AC38" a="1"/>
  <c r="AC38" s="1"/>
  <c r="W38" a="1"/>
  <c r="W38" s="1"/>
  <c r="R38" a="1"/>
  <c r="R38" s="1"/>
  <c r="G38" a="1"/>
  <c r="G38" s="1"/>
  <c r="B38" a="1"/>
  <c r="B38" s="1"/>
  <c r="AC36" a="1"/>
  <c r="AC36"/>
  <c r="W36" a="1"/>
  <c r="W36" s="1"/>
  <c r="AH35" a="1"/>
  <c r="AH35" s="1"/>
  <c r="AC35" a="1"/>
  <c r="AC35" s="1"/>
  <c r="W35" a="1"/>
  <c r="W35" s="1"/>
  <c r="R35" a="1"/>
  <c r="R35" s="1"/>
  <c r="G35" a="1"/>
  <c r="G35" s="1"/>
  <c r="B35" a="1"/>
  <c r="B35" s="1"/>
  <c r="AC33" a="1"/>
  <c r="AC33" s="1"/>
  <c r="W33" a="1"/>
  <c r="W33" s="1"/>
  <c r="AH32" a="1"/>
  <c r="AH32" s="1"/>
  <c r="AC32" a="1"/>
  <c r="AC32" s="1"/>
  <c r="W32" a="1"/>
  <c r="W32" s="1"/>
  <c r="R32" a="1"/>
  <c r="R32" s="1"/>
  <c r="G32" a="1"/>
  <c r="G32"/>
  <c r="B32" a="1"/>
  <c r="B32" s="1"/>
  <c r="AC30" a="1"/>
  <c r="AC30"/>
  <c r="W30" a="1"/>
  <c r="W30" s="1"/>
  <c r="AH29" a="1"/>
  <c r="AH29" s="1"/>
  <c r="AC29" a="1"/>
  <c r="AC29" s="1"/>
  <c r="W29" a="1"/>
  <c r="W29" s="1"/>
  <c r="R29" a="1"/>
  <c r="R29" s="1"/>
  <c r="G29" a="1"/>
  <c r="G29" s="1"/>
  <c r="B29" a="1"/>
  <c r="B29" s="1"/>
  <c r="AC27" a="1"/>
  <c r="AC27"/>
  <c r="W27" a="1"/>
  <c r="W27" s="1"/>
  <c r="AH26" a="1"/>
  <c r="AH26" s="1"/>
  <c r="AC26" a="1"/>
  <c r="AC26" s="1"/>
  <c r="W26" a="1"/>
  <c r="W26" s="1"/>
  <c r="R26" a="1"/>
  <c r="R26" s="1"/>
  <c r="G26" a="1"/>
  <c r="G26" s="1"/>
  <c r="B26" a="1"/>
  <c r="B26" s="1"/>
  <c r="AC24" a="1"/>
  <c r="AC24"/>
  <c r="W24" a="1"/>
  <c r="W24" s="1"/>
  <c r="AH23" a="1"/>
  <c r="AH23" s="1"/>
  <c r="AC23" a="1"/>
  <c r="AC23" s="1"/>
  <c r="W23" a="1"/>
  <c r="W23" s="1"/>
  <c r="R23" a="1"/>
  <c r="R23" s="1"/>
  <c r="G23" a="1"/>
  <c r="G23" s="1"/>
  <c r="B23" a="1"/>
  <c r="B23" s="1"/>
  <c r="AC21" a="1"/>
  <c r="AC21" s="1"/>
  <c r="W21" a="1"/>
  <c r="W21" s="1"/>
  <c r="AH20" a="1"/>
  <c r="AH20" s="1"/>
  <c r="AC20" a="1"/>
  <c r="AC20" s="1"/>
  <c r="W20" a="1"/>
  <c r="W20" s="1"/>
  <c r="R20" a="1"/>
  <c r="R20" s="1"/>
  <c r="G20" a="1"/>
  <c r="G20"/>
  <c r="B20" a="1"/>
  <c r="B20" s="1"/>
  <c r="AC18" a="1"/>
  <c r="AC18"/>
  <c r="W18" a="1"/>
  <c r="W18" s="1"/>
  <c r="AH17" a="1"/>
  <c r="AH17" s="1"/>
  <c r="AC17" a="1"/>
  <c r="AC17" s="1"/>
  <c r="W17" a="1"/>
  <c r="W17" s="1"/>
  <c r="R17" a="1"/>
  <c r="R17" s="1"/>
  <c r="G17" a="1"/>
  <c r="G17" s="1"/>
  <c r="B17" a="1"/>
  <c r="B17" s="1"/>
  <c r="AC15" a="1"/>
  <c r="AC15"/>
  <c r="W15" a="1"/>
  <c r="W15" s="1"/>
  <c r="AH14" a="1"/>
  <c r="AH14" s="1"/>
  <c r="AC14" a="1"/>
  <c r="AC14" s="1"/>
  <c r="W14" a="1"/>
  <c r="W14" s="1"/>
  <c r="R14" a="1"/>
  <c r="R14" s="1"/>
  <c r="G14" a="1"/>
  <c r="G14" s="1"/>
  <c r="B14" a="1"/>
  <c r="B14" s="1"/>
  <c r="AC60" i="42" a="1"/>
  <c r="AC60"/>
  <c r="W60" a="1"/>
  <c r="W60" s="1"/>
  <c r="AH59" a="1"/>
  <c r="AH59" s="1"/>
  <c r="AC59" a="1"/>
  <c r="AC59" s="1"/>
  <c r="W59" a="1"/>
  <c r="W59" s="1"/>
  <c r="R59" a="1"/>
  <c r="R59" s="1"/>
  <c r="G59" a="1"/>
  <c r="G59" s="1"/>
  <c r="B59" a="1"/>
  <c r="B59" s="1"/>
  <c r="AC57" a="1"/>
  <c r="AC57" s="1"/>
  <c r="W57" a="1"/>
  <c r="W57" s="1"/>
  <c r="AH56" a="1"/>
  <c r="AH56" s="1"/>
  <c r="AC56" a="1"/>
  <c r="AC56" s="1"/>
  <c r="W56" a="1"/>
  <c r="W56" s="1"/>
  <c r="R56" a="1"/>
  <c r="R56" s="1"/>
  <c r="G56" a="1"/>
  <c r="G56"/>
  <c r="B56" a="1"/>
  <c r="B56" s="1"/>
  <c r="AC54" a="1"/>
  <c r="AC54"/>
  <c r="W54" a="1"/>
  <c r="W54" s="1"/>
  <c r="AH53" a="1"/>
  <c r="AH53" s="1"/>
  <c r="AC53" a="1"/>
  <c r="AC53" s="1"/>
  <c r="W53" a="1"/>
  <c r="W53" s="1"/>
  <c r="R53" a="1"/>
  <c r="R53" s="1"/>
  <c r="G53" a="1"/>
  <c r="G53" s="1"/>
  <c r="B53" a="1"/>
  <c r="B53" s="1"/>
  <c r="AC51" a="1"/>
  <c r="AC51"/>
  <c r="W51" a="1"/>
  <c r="W51" s="1"/>
  <c r="AH50" a="1"/>
  <c r="AH50" s="1"/>
  <c r="AC50" a="1"/>
  <c r="AC50" s="1"/>
  <c r="W50" a="1"/>
  <c r="W50" s="1"/>
  <c r="R50" a="1"/>
  <c r="R50" s="1"/>
  <c r="G50" a="1"/>
  <c r="G50" s="1"/>
  <c r="B50" a="1"/>
  <c r="B50" s="1"/>
  <c r="AC48" a="1"/>
  <c r="AC48"/>
  <c r="W48" a="1"/>
  <c r="W48" s="1"/>
  <c r="AH47" a="1"/>
  <c r="AH47" s="1"/>
  <c r="AC47" a="1"/>
  <c r="AC47" s="1"/>
  <c r="W47" a="1"/>
  <c r="W47" s="1"/>
  <c r="R47" a="1"/>
  <c r="R47" s="1"/>
  <c r="G47" a="1"/>
  <c r="G47" s="1"/>
  <c r="B47" a="1"/>
  <c r="B47" s="1"/>
  <c r="AC45" a="1"/>
  <c r="AC45" s="1"/>
  <c r="W45" a="1"/>
  <c r="W45" s="1"/>
  <c r="AH44" a="1"/>
  <c r="AH44" s="1"/>
  <c r="AC44" a="1"/>
  <c r="AC44" s="1"/>
  <c r="W44" a="1"/>
  <c r="W44" s="1"/>
  <c r="R44" a="1"/>
  <c r="R44" s="1"/>
  <c r="G44" a="1"/>
  <c r="G44"/>
  <c r="B44" a="1"/>
  <c r="B44" s="1"/>
  <c r="AC42" a="1"/>
  <c r="AC42"/>
  <c r="W42" a="1"/>
  <c r="W42" s="1"/>
  <c r="AH41" a="1"/>
  <c r="AH41" s="1"/>
  <c r="AC41" a="1"/>
  <c r="AC41" s="1"/>
  <c r="W41" a="1"/>
  <c r="W41" s="1"/>
  <c r="R41" a="1"/>
  <c r="R41" s="1"/>
  <c r="G41" a="1"/>
  <c r="G41" s="1"/>
  <c r="B41" a="1"/>
  <c r="B41" s="1"/>
  <c r="AC39" a="1"/>
  <c r="AC39"/>
  <c r="W39" a="1"/>
  <c r="W39" s="1"/>
  <c r="AH38" a="1"/>
  <c r="AH38" s="1"/>
  <c r="AC38" a="1"/>
  <c r="AC38" s="1"/>
  <c r="W38" a="1"/>
  <c r="W38" s="1"/>
  <c r="R38" a="1"/>
  <c r="R38" s="1"/>
  <c r="G38" a="1"/>
  <c r="G38" s="1"/>
  <c r="B38" a="1"/>
  <c r="B38" s="1"/>
  <c r="AC36" a="1"/>
  <c r="AC36"/>
  <c r="W36" a="1"/>
  <c r="W36" s="1"/>
  <c r="AH35" a="1"/>
  <c r="AH35" s="1"/>
  <c r="AC35" a="1"/>
  <c r="AC35" s="1"/>
  <c r="W35" a="1"/>
  <c r="W35" s="1"/>
  <c r="R35" a="1"/>
  <c r="R35" s="1"/>
  <c r="G35" a="1"/>
  <c r="G35" s="1"/>
  <c r="B35" a="1"/>
  <c r="B35" s="1"/>
  <c r="AC33" a="1"/>
  <c r="AC33" s="1"/>
  <c r="W33" a="1"/>
  <c r="W33" s="1"/>
  <c r="AH32" a="1"/>
  <c r="AH32" s="1"/>
  <c r="AC32" a="1"/>
  <c r="AC32" s="1"/>
  <c r="W32" a="1"/>
  <c r="W32" s="1"/>
  <c r="R32" a="1"/>
  <c r="R32" s="1"/>
  <c r="G32" a="1"/>
  <c r="G32"/>
  <c r="B32" a="1"/>
  <c r="B32" s="1"/>
  <c r="AC30" a="1"/>
  <c r="AC30"/>
  <c r="W30" a="1"/>
  <c r="W30" s="1"/>
  <c r="AH29" a="1"/>
  <c r="AH29" s="1"/>
  <c r="AC29" a="1"/>
  <c r="AC29" s="1"/>
  <c r="W29" a="1"/>
  <c r="W29" s="1"/>
  <c r="R29" a="1"/>
  <c r="R29" s="1"/>
  <c r="G29" a="1"/>
  <c r="G29" s="1"/>
  <c r="B29" a="1"/>
  <c r="B29" s="1"/>
  <c r="AC27" a="1"/>
  <c r="AC27"/>
  <c r="W27" a="1"/>
  <c r="W27" s="1"/>
  <c r="AH26" a="1"/>
  <c r="AH26" s="1"/>
  <c r="AC26" a="1"/>
  <c r="AC26" s="1"/>
  <c r="W26" a="1"/>
  <c r="W26" s="1"/>
  <c r="R26" a="1"/>
  <c r="R26" s="1"/>
  <c r="G26" a="1"/>
  <c r="G26" s="1"/>
  <c r="B26" a="1"/>
  <c r="B26" s="1"/>
  <c r="AC24" a="1"/>
  <c r="AC24"/>
  <c r="W24" a="1"/>
  <c r="W24" s="1"/>
  <c r="AH23" a="1"/>
  <c r="AH23" s="1"/>
  <c r="AC23" a="1"/>
  <c r="AC23" s="1"/>
  <c r="W23" a="1"/>
  <c r="W23" s="1"/>
  <c r="R23" a="1"/>
  <c r="R23" s="1"/>
  <c r="G23" a="1"/>
  <c r="G23" s="1"/>
  <c r="B23" a="1"/>
  <c r="B23" s="1"/>
  <c r="AC21" a="1"/>
  <c r="AC21" s="1"/>
  <c r="W21" a="1"/>
  <c r="W21" s="1"/>
  <c r="AH20" a="1"/>
  <c r="AH20" s="1"/>
  <c r="AC20" a="1"/>
  <c r="AC20" s="1"/>
  <c r="W20" a="1"/>
  <c r="W20" s="1"/>
  <c r="R20" a="1"/>
  <c r="R20" s="1"/>
  <c r="G20" a="1"/>
  <c r="G20"/>
  <c r="B20" a="1"/>
  <c r="B20" s="1"/>
  <c r="AC18" a="1"/>
  <c r="AC18"/>
  <c r="W18" a="1"/>
  <c r="W18" s="1"/>
  <c r="AH17" a="1"/>
  <c r="AH17" s="1"/>
  <c r="AC17" a="1"/>
  <c r="AC17" s="1"/>
  <c r="W17" a="1"/>
  <c r="W17"/>
  <c r="R17" a="1"/>
  <c r="R17" s="1"/>
  <c r="G17" a="1"/>
  <c r="G17" s="1"/>
  <c r="B17" a="1"/>
  <c r="B17" s="1"/>
  <c r="AC15" a="1"/>
  <c r="AC15"/>
  <c r="W15" a="1"/>
  <c r="W15" s="1"/>
  <c r="AH14" a="1"/>
  <c r="AH14" s="1"/>
  <c r="AC14" a="1"/>
  <c r="AC14" s="1"/>
  <c r="W14" a="1"/>
  <c r="W14" s="1"/>
  <c r="R14" a="1"/>
  <c r="R14" s="1"/>
  <c r="G14" a="1"/>
  <c r="G14"/>
  <c r="B14" a="1"/>
  <c r="B14" s="1"/>
  <c r="AC60" i="41" a="1"/>
  <c r="AC60"/>
  <c r="W60" a="1"/>
  <c r="W60" s="1"/>
  <c r="AH59" a="1"/>
  <c r="AH59" s="1"/>
  <c r="AC59" a="1"/>
  <c r="AC59" s="1"/>
  <c r="W59" a="1"/>
  <c r="W59" s="1"/>
  <c r="R59" a="1"/>
  <c r="R59"/>
  <c r="G59" a="1"/>
  <c r="G59" s="1"/>
  <c r="B59" a="1"/>
  <c r="B59" s="1"/>
  <c r="AC57" a="1"/>
  <c r="AC57" s="1"/>
  <c r="W57" a="1"/>
  <c r="W57"/>
  <c r="AH56" a="1"/>
  <c r="AH56" s="1"/>
  <c r="AC56" a="1"/>
  <c r="AC56" s="1"/>
  <c r="W56" a="1"/>
  <c r="W56" s="1"/>
  <c r="R56" a="1"/>
  <c r="R56"/>
  <c r="G56" a="1"/>
  <c r="G56" s="1"/>
  <c r="B56" a="1"/>
  <c r="B56" s="1"/>
  <c r="AC54" a="1"/>
  <c r="AC54" s="1"/>
  <c r="W54" a="1"/>
  <c r="W54"/>
  <c r="AH53" a="1"/>
  <c r="AH53" s="1"/>
  <c r="AC53" a="1"/>
  <c r="AC53" s="1"/>
  <c r="W53" a="1"/>
  <c r="W53" s="1"/>
  <c r="R53" a="1"/>
  <c r="R53"/>
  <c r="G53" a="1"/>
  <c r="G53" s="1"/>
  <c r="B53" a="1"/>
  <c r="B53" s="1"/>
  <c r="AC51" a="1"/>
  <c r="AC51" s="1"/>
  <c r="W51" a="1"/>
  <c r="W51"/>
  <c r="AH50" a="1"/>
  <c r="AH50" s="1"/>
  <c r="AC50" a="1"/>
  <c r="AC50" s="1"/>
  <c r="W50" a="1"/>
  <c r="W50" s="1"/>
  <c r="R50" a="1"/>
  <c r="R50"/>
  <c r="G50" a="1"/>
  <c r="G50" s="1"/>
  <c r="B50" a="1"/>
  <c r="B50" s="1"/>
  <c r="AC48" a="1"/>
  <c r="AC48" s="1"/>
  <c r="W48" a="1"/>
  <c r="W48"/>
  <c r="AH47" a="1"/>
  <c r="AH47" s="1"/>
  <c r="AC47" a="1"/>
  <c r="AC47" s="1"/>
  <c r="W47" a="1"/>
  <c r="W47" s="1"/>
  <c r="R47" a="1"/>
  <c r="R47"/>
  <c r="G47" a="1"/>
  <c r="G47" s="1"/>
  <c r="B47" a="1"/>
  <c r="B47" s="1"/>
  <c r="AC45" a="1"/>
  <c r="AC45" s="1"/>
  <c r="W45" a="1"/>
  <c r="W45"/>
  <c r="AH44" a="1"/>
  <c r="AH44" s="1"/>
  <c r="AC44" a="1"/>
  <c r="AC44" s="1"/>
  <c r="W44" a="1"/>
  <c r="W44" s="1"/>
  <c r="R44" a="1"/>
  <c r="R44"/>
  <c r="G44" a="1"/>
  <c r="G44" s="1"/>
  <c r="B44" a="1"/>
  <c r="B44" s="1"/>
  <c r="AC42" a="1"/>
  <c r="AC42" s="1"/>
  <c r="W42" a="1"/>
  <c r="W42"/>
  <c r="AH41" a="1"/>
  <c r="AH41" s="1"/>
  <c r="AC41" a="1"/>
  <c r="AC41" s="1"/>
  <c r="W41" a="1"/>
  <c r="W41" s="1"/>
  <c r="R41" a="1"/>
  <c r="R41"/>
  <c r="G41" a="1"/>
  <c r="G41" s="1"/>
  <c r="B41" a="1"/>
  <c r="B41" s="1"/>
  <c r="AC39" a="1"/>
  <c r="AC39" s="1"/>
  <c r="W39" a="1"/>
  <c r="W39"/>
  <c r="AH38" a="1"/>
  <c r="AH38" s="1"/>
  <c r="AC38" a="1"/>
  <c r="AC38" s="1"/>
  <c r="W38" a="1"/>
  <c r="W38" s="1"/>
  <c r="R38" a="1"/>
  <c r="R38"/>
  <c r="G38" a="1"/>
  <c r="G38" s="1"/>
  <c r="B38" a="1"/>
  <c r="B38" s="1"/>
  <c r="AC36" a="1"/>
  <c r="AC36" s="1"/>
  <c r="W36" a="1"/>
  <c r="W36"/>
  <c r="AH35" a="1"/>
  <c r="AH35" s="1"/>
  <c r="AC35" a="1"/>
  <c r="AC35" s="1"/>
  <c r="W35" a="1"/>
  <c r="W35" s="1"/>
  <c r="R35" a="1"/>
  <c r="R35"/>
  <c r="G35" a="1"/>
  <c r="G35" s="1"/>
  <c r="B35" a="1"/>
  <c r="B35" s="1"/>
  <c r="AC33" a="1"/>
  <c r="AC33" s="1"/>
  <c r="W33" a="1"/>
  <c r="W33"/>
  <c r="AH32" a="1"/>
  <c r="AH32" s="1"/>
  <c r="AC32" a="1"/>
  <c r="AC32" s="1"/>
  <c r="W32" a="1"/>
  <c r="W32" s="1"/>
  <c r="R32" a="1"/>
  <c r="R32"/>
  <c r="G32" a="1"/>
  <c r="G32" s="1"/>
  <c r="B32" a="1"/>
  <c r="B32" s="1"/>
  <c r="AC30" a="1"/>
  <c r="AC30" s="1"/>
  <c r="W30" a="1"/>
  <c r="W30"/>
  <c r="AH29" a="1"/>
  <c r="AH29" s="1"/>
  <c r="AC29" a="1"/>
  <c r="AC29" s="1"/>
  <c r="W29" a="1"/>
  <c r="W29" s="1"/>
  <c r="R29" a="1"/>
  <c r="R29"/>
  <c r="G29" a="1"/>
  <c r="G29" s="1"/>
  <c r="B29" a="1"/>
  <c r="B29" s="1"/>
  <c r="AC27" a="1"/>
  <c r="AC27" s="1"/>
  <c r="W27" a="1"/>
  <c r="W27"/>
  <c r="AH26" a="1"/>
  <c r="AH26" s="1"/>
  <c r="AC26" a="1"/>
  <c r="AC26" s="1"/>
  <c r="W26" a="1"/>
  <c r="W26" s="1"/>
  <c r="R26" a="1"/>
  <c r="R26"/>
  <c r="G26" a="1"/>
  <c r="G26" s="1"/>
  <c r="B26" a="1"/>
  <c r="B26" s="1"/>
  <c r="AC24" a="1"/>
  <c r="AC24" s="1"/>
  <c r="W24" a="1"/>
  <c r="W24"/>
  <c r="AH23" a="1"/>
  <c r="AH23" s="1"/>
  <c r="AC23" a="1"/>
  <c r="AC23" s="1"/>
  <c r="W23" a="1"/>
  <c r="W23" s="1"/>
  <c r="R23" a="1"/>
  <c r="R23"/>
  <c r="G23" a="1"/>
  <c r="G23" s="1"/>
  <c r="B23" a="1"/>
  <c r="B23" s="1"/>
  <c r="AC21" a="1"/>
  <c r="AC21" s="1"/>
  <c r="W21" a="1"/>
  <c r="W21"/>
  <c r="AH20" a="1"/>
  <c r="AH20" s="1"/>
  <c r="AC20" a="1"/>
  <c r="AC20" s="1"/>
  <c r="W20" a="1"/>
  <c r="W20" s="1"/>
  <c r="R20" a="1"/>
  <c r="R20"/>
  <c r="G20" a="1"/>
  <c r="G20" s="1"/>
  <c r="B20" a="1"/>
  <c r="B20" s="1"/>
  <c r="AC18" a="1"/>
  <c r="AC18" s="1"/>
  <c r="W18" a="1"/>
  <c r="W18"/>
  <c r="AH17" a="1"/>
  <c r="AH17" s="1"/>
  <c r="AC17" a="1"/>
  <c r="AC17" s="1"/>
  <c r="W17" a="1"/>
  <c r="W17" s="1"/>
  <c r="R17" a="1"/>
  <c r="R17"/>
  <c r="G17" a="1"/>
  <c r="G17" s="1"/>
  <c r="B17" a="1"/>
  <c r="B17" s="1"/>
  <c r="AC15" a="1"/>
  <c r="AC15" s="1"/>
  <c r="W15" a="1"/>
  <c r="W15"/>
  <c r="AH14" a="1"/>
  <c r="AH14" s="1"/>
  <c r="AC14" a="1"/>
  <c r="AC14" s="1"/>
  <c r="W14" a="1"/>
  <c r="W14" s="1"/>
  <c r="R14" a="1"/>
  <c r="R14"/>
  <c r="G14" a="1"/>
  <c r="G14" s="1"/>
  <c r="B14" a="1"/>
  <c r="B14" s="1"/>
  <c r="AC60" i="40" a="1"/>
  <c r="AC60" s="1"/>
  <c r="W60" a="1"/>
  <c r="W60"/>
  <c r="AH59" a="1"/>
  <c r="AH59" s="1"/>
  <c r="AC59" a="1"/>
  <c r="AC59" s="1"/>
  <c r="W59" a="1"/>
  <c r="W59" s="1"/>
  <c r="R59" a="1"/>
  <c r="R59"/>
  <c r="G59" a="1"/>
  <c r="G59" s="1"/>
  <c r="B59" a="1"/>
  <c r="B59" s="1"/>
  <c r="AC57" a="1"/>
  <c r="AC57" s="1"/>
  <c r="W57" a="1"/>
  <c r="W57"/>
  <c r="AH56" a="1"/>
  <c r="AH56" s="1"/>
  <c r="AC56" a="1"/>
  <c r="AC56" s="1"/>
  <c r="W56" a="1"/>
  <c r="W56" s="1"/>
  <c r="R56" a="1"/>
  <c r="R56"/>
  <c r="G56" a="1"/>
  <c r="G56" s="1"/>
  <c r="B56" a="1"/>
  <c r="B56" s="1"/>
  <c r="AC54" a="1"/>
  <c r="AC54" s="1"/>
  <c r="W54" a="1"/>
  <c r="W54"/>
  <c r="AH53" a="1"/>
  <c r="AH53" s="1"/>
  <c r="AC53" a="1"/>
  <c r="AC53" s="1"/>
  <c r="W53" a="1"/>
  <c r="W53" s="1"/>
  <c r="R53" a="1"/>
  <c r="R53"/>
  <c r="G53" a="1"/>
  <c r="G53" s="1"/>
  <c r="B53" a="1"/>
  <c r="B53" s="1"/>
  <c r="AC51" a="1"/>
  <c r="AC51" s="1"/>
  <c r="W51" a="1"/>
  <c r="W51"/>
  <c r="AH50" a="1"/>
  <c r="AH50" s="1"/>
  <c r="AC50" a="1"/>
  <c r="AC50" s="1"/>
  <c r="W50" a="1"/>
  <c r="W50" s="1"/>
  <c r="R50" a="1"/>
  <c r="R50" s="1"/>
  <c r="G50" a="1"/>
  <c r="G50" s="1"/>
  <c r="B50" a="1"/>
  <c r="B50" s="1"/>
  <c r="AC48" a="1"/>
  <c r="AC48"/>
  <c r="W48" a="1"/>
  <c r="W48" s="1"/>
  <c r="AH47" a="1"/>
  <c r="AH47"/>
  <c r="AC47" a="1"/>
  <c r="AC47" s="1"/>
  <c r="W47" a="1"/>
  <c r="W47" s="1"/>
  <c r="R47" a="1"/>
  <c r="R47" s="1"/>
  <c r="G47" a="1"/>
  <c r="G47"/>
  <c r="B47" a="1"/>
  <c r="B47" s="1"/>
  <c r="AC45" a="1"/>
  <c r="AC45" s="1"/>
  <c r="W45" a="1"/>
  <c r="W45" s="1"/>
  <c r="AH44" a="1"/>
  <c r="AH44"/>
  <c r="AC44" a="1"/>
  <c r="AC44" s="1"/>
  <c r="W44" a="1"/>
  <c r="W44" s="1"/>
  <c r="R44" a="1"/>
  <c r="R44" s="1"/>
  <c r="G44" a="1"/>
  <c r="G44" s="1"/>
  <c r="B44" a="1"/>
  <c r="B44" s="1"/>
  <c r="AC42" a="1"/>
  <c r="AC42"/>
  <c r="W42" a="1"/>
  <c r="W42" s="1"/>
  <c r="AH41" a="1"/>
  <c r="AH41"/>
  <c r="AC41" a="1"/>
  <c r="AC41" s="1"/>
  <c r="W41" a="1"/>
  <c r="W41" s="1"/>
  <c r="R41" a="1"/>
  <c r="R41" s="1"/>
  <c r="G41" a="1"/>
  <c r="G41"/>
  <c r="B41" a="1"/>
  <c r="B41" s="1"/>
  <c r="AC39" a="1"/>
  <c r="AC39" s="1"/>
  <c r="W39" a="1"/>
  <c r="W39" s="1"/>
  <c r="AH38" a="1"/>
  <c r="AH38"/>
  <c r="AC38" a="1"/>
  <c r="AC38" s="1"/>
  <c r="W38" a="1"/>
  <c r="W38" s="1"/>
  <c r="R38" a="1"/>
  <c r="R38" s="1"/>
  <c r="G38" a="1"/>
  <c r="G38" s="1"/>
  <c r="B38" a="1"/>
  <c r="B38" s="1"/>
  <c r="AC36" a="1"/>
  <c r="AC36"/>
  <c r="W36" a="1"/>
  <c r="W36" s="1"/>
  <c r="AH35" a="1"/>
  <c r="AH35"/>
  <c r="AC35" a="1"/>
  <c r="AC35" s="1"/>
  <c r="W35" a="1"/>
  <c r="W35" s="1"/>
  <c r="R35" a="1"/>
  <c r="R35" s="1"/>
  <c r="G35" a="1"/>
  <c r="G35"/>
  <c r="B35" a="1"/>
  <c r="B35" s="1"/>
  <c r="AC33" a="1"/>
  <c r="AC33" s="1"/>
  <c r="W33" a="1"/>
  <c r="W33" s="1"/>
  <c r="AH32" a="1"/>
  <c r="AH32"/>
  <c r="AC32" a="1"/>
  <c r="AC32" s="1"/>
  <c r="W32" a="1"/>
  <c r="W32" s="1"/>
  <c r="R32" a="1"/>
  <c r="R32" s="1"/>
  <c r="G32" a="1"/>
  <c r="G32" s="1"/>
  <c r="B32" a="1"/>
  <c r="B32" s="1"/>
  <c r="AC30" a="1"/>
  <c r="AC30"/>
  <c r="W30" a="1"/>
  <c r="W30" s="1"/>
  <c r="AH29" a="1"/>
  <c r="AH29"/>
  <c r="AC29" a="1"/>
  <c r="AC29" s="1"/>
  <c r="W29" a="1"/>
  <c r="W29" s="1"/>
  <c r="R29" a="1"/>
  <c r="R29" s="1"/>
  <c r="G29" a="1"/>
  <c r="G29"/>
  <c r="B29" a="1"/>
  <c r="B29" s="1"/>
  <c r="AC27" a="1"/>
  <c r="AC27" s="1"/>
  <c r="W27" a="1"/>
  <c r="W27" s="1"/>
  <c r="AH26" a="1"/>
  <c r="AH26"/>
  <c r="AC26" a="1"/>
  <c r="AC26" s="1"/>
  <c r="W26" a="1"/>
  <c r="W26" s="1"/>
  <c r="R26" a="1"/>
  <c r="R26" s="1"/>
  <c r="G26" a="1"/>
  <c r="G26" s="1"/>
  <c r="B26" a="1"/>
  <c r="B26" s="1"/>
  <c r="AC24" a="1"/>
  <c r="AC24"/>
  <c r="W24" a="1"/>
  <c r="W24" s="1"/>
  <c r="AH23" a="1"/>
  <c r="AH23"/>
  <c r="AC23" a="1"/>
  <c r="AC23" s="1"/>
  <c r="W23" a="1"/>
  <c r="W23" s="1"/>
  <c r="R23" a="1"/>
  <c r="R23" s="1"/>
  <c r="G23" a="1"/>
  <c r="G23"/>
  <c r="B23" a="1"/>
  <c r="B23" s="1"/>
  <c r="AC21" a="1"/>
  <c r="AC21" s="1"/>
  <c r="W21" a="1"/>
  <c r="W21" s="1"/>
  <c r="AH20" a="1"/>
  <c r="AH20"/>
  <c r="AC20" a="1"/>
  <c r="AC20" s="1"/>
  <c r="W20" a="1"/>
  <c r="W20" s="1"/>
  <c r="R20" a="1"/>
  <c r="R20" s="1"/>
  <c r="G20" a="1"/>
  <c r="G20" s="1"/>
  <c r="B20" a="1"/>
  <c r="B20" s="1"/>
  <c r="AC18" a="1"/>
  <c r="AC18"/>
  <c r="W18" a="1"/>
  <c r="W18" s="1"/>
  <c r="AH17" a="1"/>
  <c r="AH17"/>
  <c r="AC17" a="1"/>
  <c r="AC17" s="1"/>
  <c r="W17" a="1"/>
  <c r="W17" s="1"/>
  <c r="R17" a="1"/>
  <c r="R17" s="1"/>
  <c r="G17" a="1"/>
  <c r="G17"/>
  <c r="B17" a="1"/>
  <c r="B17" s="1"/>
  <c r="AC15" a="1"/>
  <c r="AC15" s="1"/>
  <c r="W15" a="1"/>
  <c r="W15" s="1"/>
  <c r="AH14" a="1"/>
  <c r="AH14"/>
  <c r="AC14" a="1"/>
  <c r="AC14" s="1"/>
  <c r="W14" a="1"/>
  <c r="W14" s="1"/>
  <c r="R14" a="1"/>
  <c r="R14" s="1"/>
  <c r="G14" a="1"/>
  <c r="G14" s="1"/>
  <c r="B14" a="1"/>
  <c r="B14" s="1"/>
  <c r="AC60" i="36" a="1"/>
  <c r="AC60"/>
  <c r="W60" a="1"/>
  <c r="W60" s="1"/>
  <c r="AH59" a="1"/>
  <c r="AH59"/>
  <c r="AC59" a="1"/>
  <c r="AC59" s="1"/>
  <c r="W59" a="1"/>
  <c r="W59" s="1"/>
  <c r="R59" a="1"/>
  <c r="R59" s="1"/>
  <c r="G59" a="1"/>
  <c r="G59"/>
  <c r="B59" a="1"/>
  <c r="B59" s="1"/>
  <c r="AC57" a="1"/>
  <c r="AC57" s="1"/>
  <c r="W57" a="1"/>
  <c r="W57" s="1"/>
  <c r="AH56" a="1"/>
  <c r="AH56"/>
  <c r="AC56" a="1"/>
  <c r="AC56" s="1"/>
  <c r="W56" a="1"/>
  <c r="W56" s="1"/>
  <c r="R56" a="1"/>
  <c r="R56"/>
  <c r="G56" a="1"/>
  <c r="G56" s="1"/>
  <c r="B56" a="1"/>
  <c r="B56" s="1"/>
  <c r="AC54" a="1"/>
  <c r="AC54" s="1"/>
  <c r="W54" a="1"/>
  <c r="W54" s="1"/>
  <c r="AH53" a="1"/>
  <c r="AH53" s="1"/>
  <c r="AC53" a="1"/>
  <c r="AC53" s="1"/>
  <c r="W53" a="1"/>
  <c r="W53" s="1"/>
  <c r="R53" a="1"/>
  <c r="R53" s="1"/>
  <c r="G53" a="1"/>
  <c r="G53" s="1"/>
  <c r="B53" a="1"/>
  <c r="B53" s="1"/>
  <c r="AC51" a="1"/>
  <c r="AC51" s="1"/>
  <c r="W51" a="1"/>
  <c r="W51" s="1"/>
  <c r="AH50" a="1"/>
  <c r="AH50" s="1"/>
  <c r="AC50" a="1"/>
  <c r="AC50" s="1"/>
  <c r="W50" a="1"/>
  <c r="W50" s="1"/>
  <c r="R50" a="1"/>
  <c r="R50"/>
  <c r="G50" a="1"/>
  <c r="G50" s="1"/>
  <c r="B50" a="1"/>
  <c r="B50" s="1"/>
  <c r="AC48" a="1"/>
  <c r="AC48" s="1"/>
  <c r="W48" a="1"/>
  <c r="W48" s="1"/>
  <c r="AH47" a="1"/>
  <c r="AH47" s="1"/>
  <c r="AC47" a="1"/>
  <c r="AC47" s="1"/>
  <c r="W47" a="1"/>
  <c r="W47" s="1"/>
  <c r="R47" a="1"/>
  <c r="R47" s="1"/>
  <c r="G47" a="1"/>
  <c r="G47" s="1"/>
  <c r="B47" a="1"/>
  <c r="B47" s="1"/>
  <c r="AC45" a="1"/>
  <c r="AC45" s="1"/>
  <c r="W45" a="1"/>
  <c r="W45" s="1"/>
  <c r="AH44" a="1"/>
  <c r="AH44" s="1"/>
  <c r="AC44" a="1"/>
  <c r="AC44" s="1"/>
  <c r="W44" a="1"/>
  <c r="W44" s="1"/>
  <c r="R44" a="1"/>
  <c r="R44"/>
  <c r="G44" a="1"/>
  <c r="G44" s="1"/>
  <c r="B44" a="1"/>
  <c r="B44" s="1"/>
  <c r="AC42" a="1"/>
  <c r="AC42" s="1"/>
  <c r="W42" a="1"/>
  <c r="W42" s="1"/>
  <c r="AH41" a="1"/>
  <c r="AH41" s="1"/>
  <c r="AC41" a="1"/>
  <c r="AC41" s="1"/>
  <c r="W41" a="1"/>
  <c r="W41" s="1"/>
  <c r="R41" a="1"/>
  <c r="R41"/>
  <c r="G41" a="1"/>
  <c r="G41" s="1"/>
  <c r="B41" a="1"/>
  <c r="B41" s="1"/>
  <c r="AC39" a="1"/>
  <c r="AC39" s="1"/>
  <c r="W39" a="1"/>
  <c r="W39" s="1"/>
  <c r="AH38" a="1"/>
  <c r="AH38" s="1"/>
  <c r="AC38" a="1"/>
  <c r="AC38" s="1"/>
  <c r="W38" a="1"/>
  <c r="W38" s="1"/>
  <c r="R38" a="1"/>
  <c r="R38" s="1"/>
  <c r="G38" a="1"/>
  <c r="G38" s="1"/>
  <c r="B38" a="1"/>
  <c r="B38" s="1"/>
  <c r="AC36" a="1"/>
  <c r="AC36" s="1"/>
  <c r="W36" a="1"/>
  <c r="W36" s="1"/>
  <c r="AH35" a="1"/>
  <c r="AH35" s="1"/>
  <c r="AC35" a="1"/>
  <c r="AC35" s="1"/>
  <c r="W35" a="1"/>
  <c r="W35" s="1"/>
  <c r="R35" a="1"/>
  <c r="R35" s="1"/>
  <c r="G35" a="1"/>
  <c r="G35" s="1"/>
  <c r="B35" a="1"/>
  <c r="B35" s="1"/>
  <c r="AC33" a="1"/>
  <c r="AC33" s="1"/>
  <c r="W33" a="1"/>
  <c r="W33" s="1"/>
  <c r="AH32" a="1"/>
  <c r="AH32" s="1"/>
  <c r="AC32" a="1"/>
  <c r="AC32" s="1"/>
  <c r="W32" a="1"/>
  <c r="W32" s="1"/>
  <c r="R32" a="1"/>
  <c r="R32"/>
  <c r="G32" a="1"/>
  <c r="G32" s="1"/>
  <c r="B32" a="1"/>
  <c r="B32" s="1"/>
  <c r="AC30" a="1"/>
  <c r="AC30" s="1"/>
  <c r="W30" a="1"/>
  <c r="W30" s="1"/>
  <c r="AH29" a="1"/>
  <c r="AH29" s="1"/>
  <c r="AC29" a="1"/>
  <c r="AC29" s="1"/>
  <c r="W29" a="1"/>
  <c r="W29" s="1"/>
  <c r="R29" a="1"/>
  <c r="R29" s="1"/>
  <c r="G29" a="1"/>
  <c r="G29" s="1"/>
  <c r="B29" a="1"/>
  <c r="B29" s="1"/>
  <c r="AC27" a="1"/>
  <c r="AC27" s="1"/>
  <c r="W27" a="1"/>
  <c r="W27" s="1"/>
  <c r="AH26" a="1"/>
  <c r="AH26" s="1"/>
  <c r="AC26" a="1"/>
  <c r="AC26" s="1"/>
  <c r="W26" a="1"/>
  <c r="W26" s="1"/>
  <c r="R26" a="1"/>
  <c r="R26"/>
  <c r="G26" a="1"/>
  <c r="G26" s="1"/>
  <c r="B26" a="1"/>
  <c r="B26" s="1"/>
  <c r="AC24" a="1"/>
  <c r="AC24" s="1"/>
  <c r="W24" a="1"/>
  <c r="W24" s="1"/>
  <c r="AH23" a="1"/>
  <c r="AH23" s="1"/>
  <c r="AC23" a="1"/>
  <c r="AC23" s="1"/>
  <c r="W23" a="1"/>
  <c r="W23" s="1"/>
  <c r="R23" a="1"/>
  <c r="R23" s="1"/>
  <c r="G23" a="1"/>
  <c r="G23" s="1"/>
  <c r="B23" a="1"/>
  <c r="B23" s="1"/>
  <c r="AC21" a="1"/>
  <c r="AC21" s="1"/>
  <c r="W21" a="1"/>
  <c r="W21" s="1"/>
  <c r="AH20" a="1"/>
  <c r="AH20" s="1"/>
  <c r="AC20" a="1"/>
  <c r="AC20" s="1"/>
  <c r="W20" a="1"/>
  <c r="W20" s="1"/>
  <c r="R20" a="1"/>
  <c r="R20"/>
  <c r="G20" a="1"/>
  <c r="G20" s="1"/>
  <c r="B20" a="1"/>
  <c r="B20" s="1"/>
  <c r="AC18" a="1"/>
  <c r="AC18" s="1"/>
  <c r="W18" a="1"/>
  <c r="W18" s="1"/>
  <c r="AH17" a="1"/>
  <c r="AH17" s="1"/>
  <c r="AC17" a="1"/>
  <c r="AC17" s="1"/>
  <c r="W17" a="1"/>
  <c r="W17" s="1"/>
  <c r="R17" a="1"/>
  <c r="R17"/>
  <c r="G17" a="1"/>
  <c r="G17" s="1"/>
  <c r="B17" a="1"/>
  <c r="B17" s="1"/>
  <c r="AC15" a="1"/>
  <c r="AC15" s="1"/>
  <c r="W15" a="1"/>
  <c r="W15" s="1"/>
  <c r="AH14" a="1"/>
  <c r="AH14" s="1"/>
  <c r="AC14" a="1"/>
  <c r="AC14" s="1"/>
  <c r="W14" a="1"/>
  <c r="W14" s="1"/>
  <c r="R14" a="1"/>
  <c r="R14" s="1"/>
  <c r="G14" a="1"/>
  <c r="G14" s="1"/>
  <c r="AC60" i="12" a="1"/>
  <c r="AC60" s="1"/>
  <c r="W60" a="1"/>
  <c r="W60" s="1"/>
  <c r="AH59" a="1"/>
  <c r="AH59" s="1"/>
  <c r="AC59" a="1"/>
  <c r="AC59" s="1"/>
  <c r="W59" a="1"/>
  <c r="W59" s="1"/>
  <c r="R59" a="1"/>
  <c r="R59" s="1"/>
  <c r="G59" a="1"/>
  <c r="G59" s="1"/>
  <c r="B59" a="1"/>
  <c r="B59" s="1"/>
  <c r="AC57" a="1"/>
  <c r="AC57" s="1"/>
  <c r="W57" a="1"/>
  <c r="W57" s="1"/>
  <c r="AH56" a="1"/>
  <c r="AH56" s="1"/>
  <c r="AC56" a="1"/>
  <c r="AC56" s="1"/>
  <c r="W56" a="1"/>
  <c r="W56" s="1"/>
  <c r="R56" a="1"/>
  <c r="R56" s="1"/>
  <c r="G56" a="1"/>
  <c r="G56"/>
  <c r="B56" a="1"/>
  <c r="B56" s="1"/>
  <c r="AC54" a="1"/>
  <c r="AC54" s="1"/>
  <c r="W54" a="1"/>
  <c r="W54" s="1"/>
  <c r="AH53" a="1"/>
  <c r="AH53" s="1"/>
  <c r="AC53" a="1"/>
  <c r="AC53" s="1"/>
  <c r="W53" a="1"/>
  <c r="W53" s="1"/>
  <c r="R53" a="1"/>
  <c r="R53" s="1"/>
  <c r="G53" a="1"/>
  <c r="G53" s="1"/>
  <c r="B53" a="1"/>
  <c r="B53" s="1"/>
  <c r="AC51" a="1"/>
  <c r="AC51" s="1"/>
  <c r="W51" a="1"/>
  <c r="W51" s="1"/>
  <c r="AH50" a="1"/>
  <c r="AH50" s="1"/>
  <c r="AC50" a="1"/>
  <c r="AC50" s="1"/>
  <c r="W50" a="1"/>
  <c r="W50" s="1"/>
  <c r="R50" a="1"/>
  <c r="R50" s="1"/>
  <c r="G50" a="1"/>
  <c r="G50"/>
  <c r="B50" a="1"/>
  <c r="B50" s="1"/>
  <c r="AC48" a="1"/>
  <c r="AC48" s="1"/>
  <c r="W48" a="1"/>
  <c r="W48" s="1"/>
  <c r="AH47" a="1"/>
  <c r="AH47" s="1"/>
  <c r="AC47" a="1"/>
  <c r="AC47" s="1"/>
  <c r="W47" a="1"/>
  <c r="W47" s="1"/>
  <c r="R47" a="1"/>
  <c r="R47" s="1"/>
  <c r="G47" a="1"/>
  <c r="G47" s="1"/>
  <c r="B47" a="1"/>
  <c r="B47" s="1"/>
  <c r="AC45" a="1"/>
  <c r="AC45" s="1"/>
  <c r="W45" a="1"/>
  <c r="W45" s="1"/>
  <c r="AH44" a="1"/>
  <c r="AH44" s="1"/>
  <c r="AC44" a="1"/>
  <c r="AC44" s="1"/>
  <c r="W44" a="1"/>
  <c r="W44" s="1"/>
  <c r="R44" a="1"/>
  <c r="R44" s="1"/>
  <c r="G44" a="1"/>
  <c r="G44"/>
  <c r="B44" a="1"/>
  <c r="B44" s="1"/>
  <c r="AC42" a="1"/>
  <c r="AC42" s="1"/>
  <c r="W42" a="1"/>
  <c r="W42" s="1"/>
  <c r="AH41" a="1"/>
  <c r="AH41" s="1"/>
  <c r="AC41" a="1"/>
  <c r="AC41" s="1"/>
  <c r="W41" a="1"/>
  <c r="W41" s="1"/>
  <c r="R41" a="1"/>
  <c r="R41" s="1"/>
  <c r="G41" a="1"/>
  <c r="G41"/>
  <c r="B41" a="1"/>
  <c r="B41" s="1"/>
  <c r="AC39" a="1"/>
  <c r="AC39" s="1"/>
  <c r="W39" a="1"/>
  <c r="W39" s="1"/>
  <c r="AH38" a="1"/>
  <c r="AH38" s="1"/>
  <c r="AC38" a="1"/>
  <c r="AC38" s="1"/>
  <c r="W38" a="1"/>
  <c r="W38" s="1"/>
  <c r="R38" a="1"/>
  <c r="R38" s="1"/>
  <c r="G38" a="1"/>
  <c r="G38" s="1"/>
  <c r="B38" a="1"/>
  <c r="B38" s="1"/>
  <c r="AC36" a="1"/>
  <c r="AC36" s="1"/>
  <c r="W36" a="1"/>
  <c r="W36" s="1"/>
  <c r="AH35" a="1"/>
  <c r="AH35" s="1"/>
  <c r="AC35" a="1"/>
  <c r="AC35" s="1"/>
  <c r="W35" a="1"/>
  <c r="W35" s="1"/>
  <c r="R35" a="1"/>
  <c r="R35" s="1"/>
  <c r="G35" a="1"/>
  <c r="G35" s="1"/>
  <c r="B35" a="1"/>
  <c r="B35" s="1"/>
  <c r="AC33" a="1"/>
  <c r="AC33" s="1"/>
  <c r="W33" a="1"/>
  <c r="W33" s="1"/>
  <c r="AH32" a="1"/>
  <c r="AH32" s="1"/>
  <c r="AC32" a="1"/>
  <c r="AC32" s="1"/>
  <c r="W32" a="1"/>
  <c r="W32" s="1"/>
  <c r="R32" a="1"/>
  <c r="R32" s="1"/>
  <c r="G32" a="1"/>
  <c r="G32"/>
  <c r="B32" a="1"/>
  <c r="B32" s="1"/>
  <c r="AC30" a="1"/>
  <c r="AC30" s="1"/>
  <c r="W30" a="1"/>
  <c r="W30" s="1"/>
  <c r="AH29" a="1"/>
  <c r="AH29" s="1"/>
  <c r="AC29" a="1"/>
  <c r="AC29" s="1"/>
  <c r="W29" a="1"/>
  <c r="W29" s="1"/>
  <c r="R29" a="1"/>
  <c r="R29" s="1"/>
  <c r="G29" a="1"/>
  <c r="G29" s="1"/>
  <c r="B29" a="1"/>
  <c r="B29" s="1"/>
  <c r="AC27" a="1"/>
  <c r="AC27" s="1"/>
  <c r="W27" a="1"/>
  <c r="W27" s="1"/>
  <c r="AH26" a="1"/>
  <c r="AH26" s="1"/>
  <c r="AC26" a="1"/>
  <c r="AC26" s="1"/>
  <c r="W26" a="1"/>
  <c r="W26" s="1"/>
  <c r="R26" a="1"/>
  <c r="R26" s="1"/>
  <c r="G26" a="1"/>
  <c r="G26"/>
  <c r="B26" a="1"/>
  <c r="B26" s="1"/>
  <c r="AC24" a="1"/>
  <c r="AC24" s="1"/>
  <c r="W24" a="1"/>
  <c r="W24" s="1"/>
  <c r="AH23" a="1"/>
  <c r="AH23" s="1"/>
  <c r="AC23" a="1"/>
  <c r="AC23" s="1"/>
  <c r="W23" a="1"/>
  <c r="W23" s="1"/>
  <c r="R23" a="1"/>
  <c r="R23" s="1"/>
  <c r="G23" a="1"/>
  <c r="G23" s="1"/>
  <c r="B23" a="1"/>
  <c r="B23" s="1"/>
  <c r="AC21" a="1"/>
  <c r="AC21" s="1"/>
  <c r="W21" a="1"/>
  <c r="W21" s="1"/>
  <c r="AH20" a="1"/>
  <c r="AH20" s="1"/>
  <c r="AC20" a="1"/>
  <c r="AC20" s="1"/>
  <c r="W20" a="1"/>
  <c r="W20" s="1"/>
  <c r="R20" a="1"/>
  <c r="R20" s="1"/>
  <c r="G20" a="1"/>
  <c r="G20"/>
  <c r="B20" a="1"/>
  <c r="B20" s="1"/>
  <c r="AC18" a="1"/>
  <c r="AC18" s="1"/>
  <c r="W18" a="1"/>
  <c r="W18" s="1"/>
  <c r="AH17" a="1"/>
  <c r="AH17" s="1"/>
  <c r="AC17" a="1"/>
  <c r="AC17" s="1"/>
  <c r="W17" a="1"/>
  <c r="W17" s="1"/>
  <c r="R17" a="1"/>
  <c r="R17" s="1"/>
  <c r="G17" a="1"/>
  <c r="G17"/>
  <c r="B17" a="1"/>
  <c r="B17" s="1"/>
  <c r="AH14" a="1"/>
  <c r="AH14" s="1"/>
  <c r="B14" a="1"/>
  <c r="B14" s="1"/>
  <c r="AC15" a="1"/>
  <c r="AC15" s="1"/>
  <c r="W15" a="1"/>
  <c r="W15" s="1"/>
  <c r="AC14" a="1"/>
  <c r="AC14" s="1"/>
  <c r="W14" a="1"/>
  <c r="W14" s="1"/>
  <c r="R14" a="1"/>
  <c r="R14" s="1"/>
  <c r="G14" a="1"/>
  <c r="G14" s="1"/>
  <c r="G70" i="11"/>
  <c r="AH69"/>
  <c r="G69"/>
  <c r="G67"/>
  <c r="AH66"/>
  <c r="G66"/>
  <c r="G65"/>
  <c r="AH64"/>
  <c r="G64"/>
  <c r="W60"/>
  <c r="AH59"/>
  <c r="W59"/>
  <c r="R59"/>
  <c r="G59"/>
  <c r="B59"/>
  <c r="W57"/>
  <c r="AH56"/>
  <c r="W56"/>
  <c r="R56"/>
  <c r="G56"/>
  <c r="B56"/>
  <c r="W54"/>
  <c r="AH53"/>
  <c r="W53"/>
  <c r="R53"/>
  <c r="G53"/>
  <c r="B53"/>
  <c r="W51"/>
  <c r="AH50"/>
  <c r="W50"/>
  <c r="R50"/>
  <c r="G50"/>
  <c r="B50"/>
  <c r="W48"/>
  <c r="AH47"/>
  <c r="W47"/>
  <c r="R47"/>
  <c r="G47"/>
  <c r="B47"/>
  <c r="W45"/>
  <c r="AH44"/>
  <c r="W44"/>
  <c r="R44"/>
  <c r="G44"/>
  <c r="B44"/>
  <c r="W42"/>
  <c r="AH41"/>
  <c r="W41"/>
  <c r="R41"/>
  <c r="G41"/>
  <c r="B41"/>
  <c r="W39"/>
  <c r="AH38"/>
  <c r="W38"/>
  <c r="R38"/>
  <c r="G38"/>
  <c r="B38"/>
  <c r="W36"/>
  <c r="AH35"/>
  <c r="W35"/>
  <c r="R35"/>
  <c r="G35"/>
  <c r="B35"/>
  <c r="W33"/>
  <c r="AH32"/>
  <c r="W32"/>
  <c r="R32"/>
  <c r="G32"/>
  <c r="B32"/>
  <c r="W30"/>
  <c r="AH29"/>
  <c r="W29"/>
  <c r="R29"/>
  <c r="G29"/>
  <c r="B29"/>
  <c r="W27"/>
  <c r="AH26"/>
  <c r="W26"/>
  <c r="R26"/>
  <c r="G26"/>
  <c r="B26"/>
  <c r="W24"/>
  <c r="AH23"/>
  <c r="W23"/>
  <c r="R23"/>
  <c r="G23"/>
  <c r="B23"/>
  <c r="W21"/>
  <c r="AH20"/>
  <c r="W20"/>
  <c r="R20"/>
  <c r="G20"/>
  <c r="B20"/>
  <c r="W18"/>
  <c r="AH17"/>
  <c r="W17"/>
  <c r="R17"/>
  <c r="G17"/>
  <c r="B17"/>
  <c r="W15"/>
  <c r="AH14"/>
  <c r="W14"/>
  <c r="R14"/>
  <c r="G14"/>
  <c r="B14"/>
  <c r="AG10"/>
  <c r="AG10" i="44" s="1"/>
  <c r="I10" i="11"/>
  <c r="I10" i="43" s="1"/>
  <c r="I6" i="11"/>
  <c r="I6" i="12" s="1"/>
  <c r="I5" i="11"/>
  <c r="I3"/>
  <c r="G41" i="10"/>
  <c r="AF40"/>
  <c r="G40"/>
  <c r="G38"/>
  <c r="AF37"/>
  <c r="G37"/>
  <c r="G35"/>
  <c r="AF34"/>
  <c r="G34"/>
  <c r="Z31"/>
  <c r="AI30"/>
  <c r="Z30"/>
  <c r="W30"/>
  <c r="G30"/>
  <c r="Z28"/>
  <c r="AI27"/>
  <c r="Z27"/>
  <c r="W27"/>
  <c r="G27"/>
  <c r="Z25"/>
  <c r="AI24"/>
  <c r="Z24"/>
  <c r="W24"/>
  <c r="G24"/>
  <c r="Z22"/>
  <c r="AI21"/>
  <c r="Z21"/>
  <c r="W21"/>
  <c r="G21"/>
  <c r="AE14"/>
  <c r="G14"/>
  <c r="G8"/>
  <c r="G7"/>
  <c r="G5"/>
  <c r="G37" i="9"/>
  <c r="G36"/>
  <c r="G34"/>
  <c r="G33"/>
  <c r="G31"/>
  <c r="G30"/>
  <c r="Y27"/>
  <c r="AH26"/>
  <c r="Y26"/>
  <c r="W26"/>
  <c r="G26"/>
  <c r="AD14"/>
  <c r="G14"/>
  <c r="G8"/>
  <c r="G7"/>
  <c r="G5"/>
  <c r="G37" i="8"/>
  <c r="G36"/>
  <c r="G34"/>
  <c r="G33"/>
  <c r="G31"/>
  <c r="G30"/>
  <c r="Y27"/>
  <c r="AH26"/>
  <c r="Y26"/>
  <c r="W26"/>
  <c r="G26"/>
  <c r="AD14"/>
  <c r="G14"/>
  <c r="G8"/>
  <c r="G7"/>
  <c r="G5"/>
  <c r="G37" i="7"/>
  <c r="G36"/>
  <c r="G34"/>
  <c r="G33"/>
  <c r="G31"/>
  <c r="G30"/>
  <c r="Y27"/>
  <c r="AH26"/>
  <c r="Y26"/>
  <c r="W26"/>
  <c r="G26"/>
  <c r="AD14"/>
  <c r="G14"/>
  <c r="G8"/>
  <c r="G7"/>
  <c r="G5"/>
  <c r="AF75" i="6"/>
  <c r="H71"/>
  <c r="H70"/>
  <c r="H68"/>
  <c r="H60"/>
  <c r="H59"/>
  <c r="H57"/>
  <c r="H56"/>
  <c r="H54"/>
  <c r="H53"/>
  <c r="AA48"/>
  <c r="AJ47"/>
  <c r="AA47"/>
  <c r="X47"/>
  <c r="H47"/>
  <c r="C47"/>
  <c r="AA45"/>
  <c r="AJ44"/>
  <c r="AA44"/>
  <c r="X44"/>
  <c r="H44"/>
  <c r="C44"/>
  <c r="AA42"/>
  <c r="AJ41"/>
  <c r="AA41"/>
  <c r="X41"/>
  <c r="H41"/>
  <c r="C41"/>
  <c r="AA39"/>
  <c r="AJ38"/>
  <c r="AA38"/>
  <c r="X38"/>
  <c r="H38"/>
  <c r="C38"/>
  <c r="AA36"/>
  <c r="AJ35"/>
  <c r="AA35"/>
  <c r="X35"/>
  <c r="H35"/>
  <c r="C35"/>
  <c r="AA33"/>
  <c r="AJ32"/>
  <c r="AA32"/>
  <c r="X32"/>
  <c r="H32"/>
  <c r="C32"/>
  <c r="AA30"/>
  <c r="AJ29"/>
  <c r="AA29"/>
  <c r="X29"/>
  <c r="H29"/>
  <c r="C29"/>
  <c r="AA27"/>
  <c r="AJ26"/>
  <c r="AA26"/>
  <c r="X26"/>
  <c r="H26"/>
  <c r="C26"/>
  <c r="AA24"/>
  <c r="AJ23"/>
  <c r="AA23"/>
  <c r="X23"/>
  <c r="H23"/>
  <c r="C23"/>
  <c r="AA21"/>
  <c r="AJ20"/>
  <c r="AA20"/>
  <c r="X20"/>
  <c r="H20"/>
  <c r="C20"/>
  <c r="AF10"/>
  <c r="H10"/>
  <c r="H6"/>
  <c r="H5"/>
  <c r="H3"/>
  <c r="AF75" i="5"/>
  <c r="H71"/>
  <c r="H70"/>
  <c r="H68"/>
  <c r="H60"/>
  <c r="H59"/>
  <c r="H57"/>
  <c r="H56"/>
  <c r="H54"/>
  <c r="H53"/>
  <c r="AA48"/>
  <c r="AJ47"/>
  <c r="AA47"/>
  <c r="X47"/>
  <c r="H47"/>
  <c r="C47"/>
  <c r="AA45"/>
  <c r="AJ44"/>
  <c r="AA44"/>
  <c r="X44"/>
  <c r="H44"/>
  <c r="C44"/>
  <c r="AA42"/>
  <c r="AJ41"/>
  <c r="AA41"/>
  <c r="X41"/>
  <c r="H41"/>
  <c r="C41"/>
  <c r="AA39"/>
  <c r="AJ38"/>
  <c r="AA38"/>
  <c r="X38"/>
  <c r="H38"/>
  <c r="C38"/>
  <c r="AA36"/>
  <c r="AJ35"/>
  <c r="AA35"/>
  <c r="X35"/>
  <c r="H35"/>
  <c r="C35"/>
  <c r="AA33"/>
  <c r="AJ32"/>
  <c r="AA32"/>
  <c r="X32"/>
  <c r="H32"/>
  <c r="C32"/>
  <c r="AA30"/>
  <c r="AJ29"/>
  <c r="AA29"/>
  <c r="X29"/>
  <c r="H29"/>
  <c r="C29"/>
  <c r="AA27"/>
  <c r="AJ26"/>
  <c r="AA26"/>
  <c r="X26"/>
  <c r="H26"/>
  <c r="C26"/>
  <c r="AA24"/>
  <c r="AJ23"/>
  <c r="AA23"/>
  <c r="X23"/>
  <c r="H23"/>
  <c r="C23"/>
  <c r="AA21"/>
  <c r="AJ20"/>
  <c r="AA20"/>
  <c r="X20"/>
  <c r="H20"/>
  <c r="C20"/>
  <c r="AF10"/>
  <c r="H10"/>
  <c r="H6"/>
  <c r="H5"/>
  <c r="H3"/>
  <c r="AF75" i="4"/>
  <c r="H71"/>
  <c r="H70"/>
  <c r="H68"/>
  <c r="H60"/>
  <c r="H59"/>
  <c r="H57"/>
  <c r="H56"/>
  <c r="H54"/>
  <c r="H53"/>
  <c r="AA48"/>
  <c r="AJ47"/>
  <c r="AA47"/>
  <c r="X47"/>
  <c r="H47"/>
  <c r="C47"/>
  <c r="AA45"/>
  <c r="AJ44"/>
  <c r="AA44"/>
  <c r="X44"/>
  <c r="H44"/>
  <c r="C44"/>
  <c r="AA42"/>
  <c r="AJ41"/>
  <c r="AA41"/>
  <c r="X41"/>
  <c r="H41"/>
  <c r="C41"/>
  <c r="AA39"/>
  <c r="AJ38"/>
  <c r="AA38"/>
  <c r="X38"/>
  <c r="H38"/>
  <c r="C38"/>
  <c r="AA36"/>
  <c r="AJ35"/>
  <c r="AA35"/>
  <c r="X35"/>
  <c r="H35"/>
  <c r="C35"/>
  <c r="AA33"/>
  <c r="AJ32"/>
  <c r="AA32"/>
  <c r="X32"/>
  <c r="H32"/>
  <c r="C32"/>
  <c r="AA30"/>
  <c r="AJ29"/>
  <c r="AA29"/>
  <c r="X29"/>
  <c r="H29"/>
  <c r="C29"/>
  <c r="AA27"/>
  <c r="AJ26"/>
  <c r="AA26"/>
  <c r="X26"/>
  <c r="H26"/>
  <c r="C26"/>
  <c r="AA24"/>
  <c r="AJ23"/>
  <c r="AA23"/>
  <c r="X23"/>
  <c r="H23"/>
  <c r="C23"/>
  <c r="AA21"/>
  <c r="AJ20"/>
  <c r="AA20"/>
  <c r="X20"/>
  <c r="H20"/>
  <c r="C20"/>
  <c r="AF10"/>
  <c r="H10"/>
  <c r="H6"/>
  <c r="H5"/>
  <c r="H3"/>
  <c r="L5" i="2"/>
  <c r="AF8" i="5" s="1"/>
  <c r="H57" i="33"/>
  <c r="F15"/>
  <c r="G12"/>
  <c r="L3" i="2"/>
  <c r="AF6" i="5" s="1"/>
  <c r="N3" i="2"/>
  <c r="H9" i="6" s="1"/>
  <c r="F3" i="2"/>
  <c r="D136" i="32" s="1"/>
  <c r="E3" i="2"/>
  <c r="C110" i="32" s="1"/>
  <c r="C3" i="2"/>
  <c r="G6" i="7" s="1"/>
  <c r="L206" i="2"/>
  <c r="K150"/>
  <c r="J150"/>
  <c r="F150"/>
  <c r="E150"/>
  <c r="K148"/>
  <c r="J148"/>
  <c r="B148"/>
  <c r="AV136"/>
  <c r="AV135"/>
  <c r="AV134"/>
  <c r="AV133"/>
  <c r="AV132"/>
  <c r="AV131"/>
  <c r="AV130"/>
  <c r="AV129"/>
  <c r="AV128"/>
  <c r="AV127"/>
  <c r="AV126"/>
  <c r="AV125"/>
  <c r="AV124"/>
  <c r="AV123"/>
  <c r="AV122"/>
  <c r="AV121"/>
  <c r="AV120"/>
  <c r="AV119"/>
  <c r="AV118"/>
  <c r="AV117"/>
  <c r="C117"/>
  <c r="C118" s="1"/>
  <c r="E112" i="32" s="1"/>
  <c r="E111" i="29"/>
  <c r="AV116" i="2"/>
  <c r="AV115"/>
  <c r="C115"/>
  <c r="AV114"/>
  <c r="L220"/>
  <c r="F11"/>
  <c r="D5" i="29" s="1"/>
  <c r="A10" i="2"/>
  <c r="AR36" i="25"/>
  <c r="AK36"/>
  <c r="AK35"/>
  <c r="AF75" i="11"/>
  <c r="L166" i="2"/>
  <c r="E111" i="32"/>
  <c r="A5"/>
  <c r="H5" s="1"/>
  <c r="A11" i="2"/>
  <c r="A12" s="1"/>
  <c r="A13" s="1"/>
  <c r="A14" s="1"/>
  <c r="A15" s="1"/>
  <c r="A16" s="1"/>
  <c r="A17" s="1"/>
  <c r="A18" s="1"/>
  <c r="A19" s="1"/>
  <c r="A20" s="1"/>
  <c r="A21" s="1"/>
  <c r="A22" s="1"/>
  <c r="A23" s="1"/>
  <c r="A24" s="1"/>
  <c r="A25" s="1"/>
  <c r="A26" s="1"/>
  <c r="A27" s="1"/>
  <c r="I6" i="46"/>
  <c r="P55" i="29"/>
  <c r="I6" i="40"/>
  <c r="I6" i="45"/>
  <c r="I6" i="42"/>
  <c r="I4" i="32"/>
  <c r="N4"/>
  <c r="L4"/>
  <c r="T4"/>
  <c r="I5" i="40"/>
  <c r="C119" i="2"/>
  <c r="E112" i="29"/>
  <c r="P57"/>
  <c r="M173" i="2"/>
  <c r="I10" i="36"/>
  <c r="I10" i="42"/>
  <c r="T218" i="2"/>
  <c r="G5" i="32"/>
  <c r="I5" i="12"/>
  <c r="I5" i="44"/>
  <c r="R5" i="32"/>
  <c r="I5" i="43"/>
  <c r="E113" i="32"/>
  <c r="C120" i="2"/>
  <c r="E113" i="29"/>
  <c r="E114"/>
  <c r="R4" i="32"/>
  <c r="O4"/>
  <c r="N5"/>
  <c r="O5"/>
  <c r="K5"/>
  <c r="L5"/>
  <c r="I5"/>
  <c r="Q4"/>
  <c r="V4"/>
  <c r="H4"/>
  <c r="U4"/>
  <c r="I10" i="12" l="1"/>
  <c r="I10" i="46"/>
  <c r="I10" i="45"/>
  <c r="I10" i="40"/>
  <c r="I10" i="41"/>
  <c r="I10" i="44"/>
  <c r="H4" i="4"/>
  <c r="B11" i="29"/>
  <c r="B88"/>
  <c r="C54" i="32"/>
  <c r="H9" i="4"/>
  <c r="C134" i="32"/>
  <c r="B32" i="29"/>
  <c r="B108"/>
  <c r="B37"/>
  <c r="B61"/>
  <c r="C27" i="32"/>
  <c r="C40"/>
  <c r="C106"/>
  <c r="B52" i="29"/>
  <c r="C111" i="32"/>
  <c r="B112" i="29"/>
  <c r="AD6" i="8"/>
  <c r="N148" i="2"/>
  <c r="C12" i="29"/>
  <c r="B6"/>
  <c r="C8" i="32"/>
  <c r="C82"/>
  <c r="B115" i="29"/>
  <c r="C86" i="32"/>
  <c r="C138"/>
  <c r="B9" i="29"/>
  <c r="C112" i="32"/>
  <c r="B114" i="29"/>
  <c r="C125" i="32"/>
  <c r="B127" i="29"/>
  <c r="C73" i="32"/>
  <c r="B84" i="29"/>
  <c r="C136" i="32"/>
  <c r="I13" i="25"/>
  <c r="AF4" i="4"/>
  <c r="C4" i="32"/>
  <c r="B79" i="29"/>
  <c r="B92"/>
  <c r="C109" i="32"/>
  <c r="C43"/>
  <c r="B47" i="29"/>
  <c r="AH7" i="28"/>
  <c r="B25" i="29"/>
  <c r="B102"/>
  <c r="B41"/>
  <c r="B129"/>
  <c r="AE6" i="10"/>
  <c r="B91" i="29"/>
  <c r="B5"/>
  <c r="C130" i="32"/>
  <c r="B28" i="29"/>
  <c r="C105" i="32"/>
  <c r="B50" i="29"/>
  <c r="B75"/>
  <c r="C58" i="32"/>
  <c r="B111" i="29"/>
  <c r="B104"/>
  <c r="AG6" i="25"/>
  <c r="C6" i="32"/>
  <c r="C83"/>
  <c r="B122" i="29"/>
  <c r="C14" i="32"/>
  <c r="H74" i="4"/>
  <c r="H9" i="5"/>
  <c r="G13" i="9"/>
  <c r="G13" i="8"/>
  <c r="I9" i="11"/>
  <c r="I9" i="44" s="1"/>
  <c r="J14" i="28"/>
  <c r="D101" i="32"/>
  <c r="C28" i="29"/>
  <c r="D79" i="32"/>
  <c r="C109" i="29"/>
  <c r="H4" i="6"/>
  <c r="AF8"/>
  <c r="B17" i="29"/>
  <c r="B90"/>
  <c r="B137"/>
  <c r="C77" i="32"/>
  <c r="B124" i="29"/>
  <c r="B119"/>
  <c r="B89"/>
  <c r="C117" i="32"/>
  <c r="C38"/>
  <c r="B118" i="29"/>
  <c r="C35" i="32"/>
  <c r="B56" i="29"/>
  <c r="B135"/>
  <c r="AF69" i="4"/>
  <c r="C55" i="32"/>
  <c r="B35" i="29"/>
  <c r="C7" i="32"/>
  <c r="C49"/>
  <c r="B59" i="29"/>
  <c r="B65"/>
  <c r="C123" i="32"/>
  <c r="B39" i="29"/>
  <c r="B100"/>
  <c r="C64" i="32"/>
  <c r="B93" i="29"/>
  <c r="B60"/>
  <c r="C122" i="32"/>
  <c r="C63"/>
  <c r="B106" i="29"/>
  <c r="B18"/>
  <c r="B34"/>
  <c r="C24" i="32"/>
  <c r="C61"/>
  <c r="C50"/>
  <c r="C52"/>
  <c r="C15"/>
  <c r="C124"/>
  <c r="B86" i="29"/>
  <c r="C89" i="32"/>
  <c r="AF71" i="6"/>
  <c r="B120" i="29"/>
  <c r="C135" i="32"/>
  <c r="B96" i="29"/>
  <c r="B38"/>
  <c r="C60" i="32"/>
  <c r="C75"/>
  <c r="B81" i="29"/>
  <c r="C119" i="32"/>
  <c r="B85" i="29"/>
  <c r="B121"/>
  <c r="B22"/>
  <c r="B72"/>
  <c r="B33"/>
  <c r="C70" i="32"/>
  <c r="B58" i="29"/>
  <c r="C45" i="32"/>
  <c r="C101"/>
  <c r="H74" i="6"/>
  <c r="H13" i="26"/>
  <c r="B68" i="29"/>
  <c r="C129" i="32"/>
  <c r="C94"/>
  <c r="AF69" i="6"/>
  <c r="B12" i="29"/>
  <c r="C16" i="32"/>
  <c r="B57" i="29"/>
  <c r="B123"/>
  <c r="C13" i="32"/>
  <c r="C62"/>
  <c r="C76"/>
  <c r="AF69" i="5"/>
  <c r="B82" i="29"/>
  <c r="B21"/>
  <c r="C29" i="32"/>
  <c r="B45" i="29"/>
  <c r="B80"/>
  <c r="AF6" i="26"/>
  <c r="C87" i="32"/>
  <c r="C56"/>
  <c r="B46" i="29"/>
  <c r="AD6" i="9"/>
  <c r="AD6" i="7"/>
  <c r="B131" i="29"/>
  <c r="C85" i="32"/>
  <c r="C99"/>
  <c r="C88"/>
  <c r="C80"/>
  <c r="B19" i="29"/>
  <c r="B67"/>
  <c r="B71"/>
  <c r="B24"/>
  <c r="C74" i="32"/>
  <c r="C96"/>
  <c r="C51"/>
  <c r="B14" i="29"/>
  <c r="B117"/>
  <c r="B132"/>
  <c r="C139" i="32"/>
  <c r="AF6" i="6"/>
  <c r="C9" i="32"/>
  <c r="C30"/>
  <c r="C21"/>
  <c r="AG4" i="11"/>
  <c r="AG4" i="42" s="1"/>
  <c r="B10" i="29"/>
  <c r="B74"/>
  <c r="C90" i="32"/>
  <c r="C115"/>
  <c r="B113" i="29"/>
  <c r="C5" i="32"/>
  <c r="C126"/>
  <c r="B110" i="29"/>
  <c r="C107" i="32"/>
  <c r="B51" i="29"/>
  <c r="C18" i="32"/>
  <c r="H69" i="5"/>
  <c r="H13" i="30"/>
  <c r="G13" i="10"/>
  <c r="G13" i="7"/>
  <c r="B73" i="29"/>
  <c r="B26"/>
  <c r="B66"/>
  <c r="C19" i="32"/>
  <c r="B4" i="29"/>
  <c r="C103" i="32"/>
  <c r="E148" i="2"/>
  <c r="B53" i="29"/>
  <c r="C44" i="32"/>
  <c r="B8" i="29"/>
  <c r="C127" i="32"/>
  <c r="C26"/>
  <c r="C11"/>
  <c r="B107" i="29"/>
  <c r="C10" i="32"/>
  <c r="C67"/>
  <c r="B36" i="29"/>
  <c r="C33" i="32"/>
  <c r="C97"/>
  <c r="B7" i="29"/>
  <c r="C72" i="32"/>
  <c r="C84"/>
  <c r="B97" i="29"/>
  <c r="C36" i="32"/>
  <c r="B76" i="29"/>
  <c r="B13"/>
  <c r="C108" i="32"/>
  <c r="B44" i="29"/>
  <c r="B125"/>
  <c r="C81" i="32"/>
  <c r="C120"/>
  <c r="B42" i="29"/>
  <c r="C65" i="32"/>
  <c r="H74" i="5"/>
  <c r="B55" i="29"/>
  <c r="C102" i="32"/>
  <c r="AF4" i="6"/>
  <c r="B99" i="29"/>
  <c r="B48"/>
  <c r="C22" i="32"/>
  <c r="B105" i="29"/>
  <c r="C93" i="32"/>
  <c r="C131"/>
  <c r="B29" i="29"/>
  <c r="B136"/>
  <c r="AF6" i="30"/>
  <c r="B103" i="29"/>
  <c r="B16"/>
  <c r="C31" i="32"/>
  <c r="B101" i="29"/>
  <c r="C20" i="32"/>
  <c r="B138" i="29"/>
  <c r="C69" i="32"/>
  <c r="C39"/>
  <c r="B94" i="29"/>
  <c r="B77"/>
  <c r="I3" i="12"/>
  <c r="I3" i="40"/>
  <c r="I3" i="45"/>
  <c r="I3" i="41"/>
  <c r="I3" i="46"/>
  <c r="I3" i="42"/>
  <c r="I3" i="36"/>
  <c r="I3" i="43"/>
  <c r="AG10" i="42"/>
  <c r="AG10" i="36"/>
  <c r="AG10" i="46"/>
  <c r="AG10" i="40"/>
  <c r="E114" i="32"/>
  <c r="C121" i="2"/>
  <c r="D54" i="32"/>
  <c r="C17" i="29"/>
  <c r="C69"/>
  <c r="C33"/>
  <c r="C64"/>
  <c r="D30" i="32"/>
  <c r="D60"/>
  <c r="C74" i="29"/>
  <c r="C47"/>
  <c r="D55" i="32"/>
  <c r="D13"/>
  <c r="C107" i="29"/>
  <c r="D18" i="32"/>
  <c r="D27"/>
  <c r="D96"/>
  <c r="C54" i="29"/>
  <c r="C39"/>
  <c r="C100"/>
  <c r="D15" i="32"/>
  <c r="D34"/>
  <c r="C27" i="29"/>
  <c r="D118" i="32"/>
  <c r="C48" i="29"/>
  <c r="D45" i="32"/>
  <c r="D126"/>
  <c r="C128" i="29"/>
  <c r="C86"/>
  <c r="F148" i="2"/>
  <c r="D63" i="32"/>
  <c r="C29" i="29"/>
  <c r="I3" i="44"/>
  <c r="B87" i="29"/>
  <c r="B54"/>
  <c r="C32" i="32"/>
  <c r="B49" i="29"/>
  <c r="C28" i="32"/>
  <c r="C100"/>
  <c r="B70" i="29"/>
  <c r="B63"/>
  <c r="C46" i="32"/>
  <c r="B98" i="29"/>
  <c r="B23"/>
  <c r="B133"/>
  <c r="C133" i="32"/>
  <c r="B69" i="29"/>
  <c r="C71" i="32"/>
  <c r="C68"/>
  <c r="C79"/>
  <c r="C137"/>
  <c r="C37"/>
  <c r="C128"/>
  <c r="C12"/>
  <c r="C118"/>
  <c r="B64" i="29"/>
  <c r="AF4" i="5"/>
  <c r="B116" i="29"/>
  <c r="B134"/>
  <c r="C23" i="32"/>
  <c r="C104"/>
  <c r="B43" i="29"/>
  <c r="B126"/>
  <c r="B109"/>
  <c r="C42" i="32"/>
  <c r="C78"/>
  <c r="B139" i="29"/>
  <c r="C98" i="32"/>
  <c r="B78" i="29"/>
  <c r="B130"/>
  <c r="B40"/>
  <c r="C92" i="32"/>
  <c r="C25"/>
  <c r="C53"/>
  <c r="C41"/>
  <c r="B20" i="29"/>
  <c r="C59" i="32"/>
  <c r="B15" i="29"/>
  <c r="B30"/>
  <c r="C48" i="32"/>
  <c r="C116"/>
  <c r="C121"/>
  <c r="B27" i="29"/>
  <c r="C66" i="32"/>
  <c r="C57"/>
  <c r="C34"/>
  <c r="C132"/>
  <c r="B83" i="29"/>
  <c r="B62"/>
  <c r="B31"/>
  <c r="C47" i="32"/>
  <c r="C114"/>
  <c r="C17"/>
  <c r="C91"/>
  <c r="B128" i="29"/>
  <c r="C113" i="32"/>
  <c r="M5"/>
  <c r="U5"/>
  <c r="V5"/>
  <c r="H6" i="26"/>
  <c r="I6" i="25"/>
  <c r="E109" i="29"/>
  <c r="E109" i="32"/>
  <c r="Q5"/>
  <c r="S5"/>
  <c r="W5"/>
  <c r="P5"/>
  <c r="G6" i="10"/>
  <c r="AG4" i="40"/>
  <c r="C148" i="2"/>
  <c r="F12"/>
  <c r="K4" i="32"/>
  <c r="AD11" i="8"/>
  <c r="AF73" i="5"/>
  <c r="AD11" i="9"/>
  <c r="AF11" i="26"/>
  <c r="AE11" i="10"/>
  <c r="AD11" i="7"/>
  <c r="AF11" i="30"/>
  <c r="AF73" i="6"/>
  <c r="AH12" i="28"/>
  <c r="D72" i="32"/>
  <c r="C78" i="29"/>
  <c r="AF8" i="4"/>
  <c r="D82" i="32"/>
  <c r="C36" i="29"/>
  <c r="D109" i="32"/>
  <c r="C15" i="29"/>
  <c r="D8" i="32"/>
  <c r="D5"/>
  <c r="D61"/>
  <c r="D97"/>
  <c r="C103" i="29"/>
  <c r="D29" i="32"/>
  <c r="C53" i="29"/>
  <c r="D36" i="32"/>
  <c r="C105" i="29"/>
  <c r="C89"/>
  <c r="C26"/>
  <c r="C113"/>
  <c r="D23" i="32"/>
  <c r="D105"/>
  <c r="D17"/>
  <c r="C50" i="29"/>
  <c r="C16"/>
  <c r="C104"/>
  <c r="C122"/>
  <c r="D95" i="32"/>
  <c r="D51"/>
  <c r="D103"/>
  <c r="C131" i="29"/>
  <c r="C70"/>
  <c r="C8"/>
  <c r="C81"/>
  <c r="C121"/>
  <c r="C7"/>
  <c r="C30"/>
  <c r="D124" i="32"/>
  <c r="C73" i="29"/>
  <c r="D116" i="32"/>
  <c r="D38"/>
  <c r="C41" i="29"/>
  <c r="I9" i="25"/>
  <c r="C84" i="29"/>
  <c r="C82"/>
  <c r="D104" i="32"/>
  <c r="C72" i="29"/>
  <c r="J10" i="28"/>
  <c r="D49" i="32"/>
  <c r="D138"/>
  <c r="C21" i="29"/>
  <c r="D74" i="32"/>
  <c r="C62" i="29"/>
  <c r="C14"/>
  <c r="C43"/>
  <c r="D127" i="32"/>
  <c r="C132" i="29"/>
  <c r="C134"/>
  <c r="C59"/>
  <c r="D16" i="32"/>
  <c r="C94" i="29"/>
  <c r="H9" i="26"/>
  <c r="C18" i="29"/>
  <c r="C55"/>
  <c r="D69" i="32"/>
  <c r="C42" i="29"/>
  <c r="D48" i="32"/>
  <c r="H7" i="4"/>
  <c r="C11" i="29"/>
  <c r="C45"/>
  <c r="C31"/>
  <c r="D110" i="32"/>
  <c r="H72" i="6"/>
  <c r="D35" i="32"/>
  <c r="C13" i="29"/>
  <c r="C68"/>
  <c r="C125"/>
  <c r="C108"/>
  <c r="D9" i="32"/>
  <c r="D70"/>
  <c r="D64"/>
  <c r="H72" i="5"/>
  <c r="C85" i="29"/>
  <c r="C34"/>
  <c r="D84" i="32"/>
  <c r="C35" i="29"/>
  <c r="D75" i="32"/>
  <c r="D129"/>
  <c r="D22"/>
  <c r="E14" i="33"/>
  <c r="C136" i="29"/>
  <c r="C80"/>
  <c r="D66" i="32"/>
  <c r="C129" i="29"/>
  <c r="D130" i="32"/>
  <c r="C5" i="29"/>
  <c r="C118"/>
  <c r="D122" i="32"/>
  <c r="D80"/>
  <c r="C60" i="29"/>
  <c r="D42" i="32"/>
  <c r="D58"/>
  <c r="D4"/>
  <c r="D37"/>
  <c r="D108"/>
  <c r="D83"/>
  <c r="I7" i="11"/>
  <c r="D6" i="32"/>
  <c r="D57"/>
  <c r="D86"/>
  <c r="C127" i="29"/>
  <c r="C38"/>
  <c r="D10" i="32"/>
  <c r="C40" i="29"/>
  <c r="C112"/>
  <c r="C111"/>
  <c r="C77"/>
  <c r="D65" i="32"/>
  <c r="C75" i="29"/>
  <c r="C44"/>
  <c r="C139"/>
  <c r="D117" i="32"/>
  <c r="D131"/>
  <c r="H7" i="6"/>
  <c r="D24" i="32"/>
  <c r="D20"/>
  <c r="C90" i="29"/>
  <c r="C71"/>
  <c r="C106"/>
  <c r="D85" i="32"/>
  <c r="C95" i="29"/>
  <c r="G9" i="7"/>
  <c r="C130" i="29"/>
  <c r="C57"/>
  <c r="C91"/>
  <c r="C4"/>
  <c r="D125" i="32"/>
  <c r="D71"/>
  <c r="G9" i="10"/>
  <c r="D115" i="32"/>
  <c r="C97" i="29"/>
  <c r="D107" i="32"/>
  <c r="C98" i="29"/>
  <c r="D81" i="32"/>
  <c r="D106"/>
  <c r="C49" i="29"/>
  <c r="C124"/>
  <c r="C92"/>
  <c r="C24"/>
  <c r="D137" i="32"/>
  <c r="D67"/>
  <c r="D135"/>
  <c r="C138" i="29"/>
  <c r="C101"/>
  <c r="D68" i="32"/>
  <c r="G9" i="8"/>
  <c r="C23" i="29"/>
  <c r="D76" i="32"/>
  <c r="C63" i="29"/>
  <c r="D11" i="32"/>
  <c r="C117" i="29"/>
  <c r="D62" i="32"/>
  <c r="H7" i="5"/>
  <c r="D56" i="32"/>
  <c r="D39"/>
  <c r="C46" i="29"/>
  <c r="C114"/>
  <c r="D59" i="32"/>
  <c r="C137" i="29"/>
  <c r="D12" i="32"/>
  <c r="C19" i="29"/>
  <c r="C37"/>
  <c r="C120"/>
  <c r="C133"/>
  <c r="D99" i="32"/>
  <c r="C66" i="29"/>
  <c r="D40" i="32"/>
  <c r="AD8" i="8"/>
  <c r="AG8" i="25"/>
  <c r="AG6" i="11"/>
  <c r="AF6" i="4"/>
  <c r="AD8" i="9"/>
  <c r="AF71" i="4"/>
  <c r="AD8" i="7"/>
  <c r="AF71" i="5"/>
  <c r="AH9" i="28"/>
  <c r="I6" i="43"/>
  <c r="I6" i="41"/>
  <c r="I6" i="44"/>
  <c r="I6" i="36"/>
  <c r="I5" i="46"/>
  <c r="I5" i="45"/>
  <c r="I5" i="41"/>
  <c r="I5" i="36"/>
  <c r="H69" i="4"/>
  <c r="G6" i="9"/>
  <c r="G6" i="8"/>
  <c r="J7" i="28"/>
  <c r="H6" i="30"/>
  <c r="H69" i="6"/>
  <c r="H4" i="5"/>
  <c r="I4" i="11"/>
  <c r="AG10" i="12"/>
  <c r="AG10" i="43"/>
  <c r="AG10" i="45"/>
  <c r="AG10" i="41"/>
  <c r="C123" i="29"/>
  <c r="C88"/>
  <c r="D112" i="32"/>
  <c r="C119" i="29"/>
  <c r="D90" i="32"/>
  <c r="D111"/>
  <c r="C61" i="29"/>
  <c r="D133" i="32"/>
  <c r="D93"/>
  <c r="D132"/>
  <c r="H9" i="30"/>
  <c r="D33" i="32"/>
  <c r="D77"/>
  <c r="C58" i="29"/>
  <c r="D100" i="32"/>
  <c r="D91"/>
  <c r="AF73" i="4"/>
  <c r="D7" i="32"/>
  <c r="D88"/>
  <c r="D31"/>
  <c r="D120"/>
  <c r="L150" i="2"/>
  <c r="D102" i="32"/>
  <c r="D19"/>
  <c r="D89"/>
  <c r="C22" i="29"/>
  <c r="C110"/>
  <c r="D50" i="32"/>
  <c r="D73"/>
  <c r="D128"/>
  <c r="D26"/>
  <c r="D139"/>
  <c r="AE8" i="10"/>
  <c r="C10" i="29"/>
  <c r="D44" i="32"/>
  <c r="C67" i="29"/>
  <c r="D121" i="32"/>
  <c r="C9" i="29"/>
  <c r="H72" i="4"/>
  <c r="D113" i="32"/>
  <c r="D46"/>
  <c r="G9" i="9"/>
  <c r="D32" i="32"/>
  <c r="C83" i="29"/>
  <c r="D41" i="32"/>
  <c r="D114"/>
  <c r="AF8" i="30"/>
  <c r="D119" i="32"/>
  <c r="D123"/>
  <c r="D21"/>
  <c r="C135" i="29"/>
  <c r="C6"/>
  <c r="D14" i="32"/>
  <c r="AG11" i="25"/>
  <c r="I5" i="42"/>
  <c r="C115" i="29"/>
  <c r="C20"/>
  <c r="C56"/>
  <c r="C99"/>
  <c r="D53" i="32"/>
  <c r="C96" i="29"/>
  <c r="C51"/>
  <c r="D92" i="32"/>
  <c r="C76" i="29"/>
  <c r="D43" i="32"/>
  <c r="D87"/>
  <c r="D94"/>
  <c r="D28"/>
  <c r="C52" i="29"/>
  <c r="D78" i="32"/>
  <c r="C25" i="29"/>
  <c r="L148" i="2"/>
  <c r="C126" i="29"/>
  <c r="C87"/>
  <c r="C79"/>
  <c r="C32"/>
  <c r="D52" i="32"/>
  <c r="D47"/>
  <c r="C102" i="29"/>
  <c r="C65"/>
  <c r="D134" i="32"/>
  <c r="C93" i="29"/>
  <c r="D25" i="32"/>
  <c r="AG8" i="11"/>
  <c r="AF8" i="26"/>
  <c r="D98" i="32"/>
  <c r="C116" i="29"/>
  <c r="J4" i="32"/>
  <c r="C95"/>
  <c r="B95" i="29"/>
  <c r="S4" i="32"/>
  <c r="G4"/>
  <c r="P4"/>
  <c r="M4"/>
  <c r="W4"/>
  <c r="T5"/>
  <c r="J5"/>
  <c r="A28" i="2"/>
  <c r="I9" i="36" l="1"/>
  <c r="I9" i="12"/>
  <c r="I9" i="46"/>
  <c r="I9" i="45"/>
  <c r="I9" i="42"/>
  <c r="I9" i="40"/>
  <c r="I9" i="41"/>
  <c r="I9" i="43"/>
  <c r="AG4" i="41"/>
  <c r="AG4" i="36"/>
  <c r="AG4" i="46"/>
  <c r="AG4" i="43"/>
  <c r="AG4" i="44"/>
  <c r="AG4" i="12"/>
  <c r="AG4" i="45"/>
  <c r="C122" i="2"/>
  <c r="E115" i="29"/>
  <c r="E115" i="32"/>
  <c r="D6" i="29"/>
  <c r="A6" i="32"/>
  <c r="F13" i="2"/>
  <c r="I7" i="36"/>
  <c r="I7" i="46"/>
  <c r="I7" i="42"/>
  <c r="I7" i="44"/>
  <c r="I7" i="41"/>
  <c r="I7" i="45"/>
  <c r="I7" i="40"/>
  <c r="I7" i="43"/>
  <c r="I7" i="12"/>
  <c r="AG8" i="45"/>
  <c r="AG8" i="36"/>
  <c r="AG8" i="43"/>
  <c r="AG8" i="44"/>
  <c r="AG8" i="40"/>
  <c r="AG8" i="46"/>
  <c r="AG8" i="12"/>
  <c r="AG8" i="41"/>
  <c r="AG8" i="42"/>
  <c r="I4" i="36"/>
  <c r="I4" i="45"/>
  <c r="I4" i="42"/>
  <c r="I4" i="46"/>
  <c r="I4" i="43"/>
  <c r="I4" i="12"/>
  <c r="I4" i="40"/>
  <c r="I4" i="44"/>
  <c r="I4" i="41"/>
  <c r="AG6" i="40"/>
  <c r="AG6" i="12"/>
  <c r="AG6" i="36"/>
  <c r="AG6" i="45"/>
  <c r="AG6" i="46"/>
  <c r="AG6" i="43"/>
  <c r="AG6" i="41"/>
  <c r="AG6" i="44"/>
  <c r="AG6" i="42"/>
  <c r="A29" i="2"/>
  <c r="I6" i="32" l="1"/>
  <c r="S6"/>
  <c r="J6"/>
  <c r="O6"/>
  <c r="L6"/>
  <c r="P6"/>
  <c r="M6"/>
  <c r="Q6"/>
  <c r="W6"/>
  <c r="U6"/>
  <c r="N6"/>
  <c r="G6"/>
  <c r="R6"/>
  <c r="V6"/>
  <c r="H6"/>
  <c r="K6"/>
  <c r="T6"/>
  <c r="C123" i="2"/>
  <c r="E116" i="32"/>
  <c r="E116" i="29"/>
  <c r="F14" i="2"/>
  <c r="D7" i="29"/>
  <c r="A7" i="32"/>
  <c r="A30" i="2"/>
  <c r="A31" s="1"/>
  <c r="D8" i="29" l="1"/>
  <c r="F15" i="2"/>
  <c r="A8" i="32"/>
  <c r="E117" i="29"/>
  <c r="C124" i="2"/>
  <c r="E117" i="32"/>
  <c r="R7"/>
  <c r="O7"/>
  <c r="K7"/>
  <c r="H7"/>
  <c r="V7"/>
  <c r="G7"/>
  <c r="I7"/>
  <c r="T7"/>
  <c r="N7"/>
  <c r="W7"/>
  <c r="Q7"/>
  <c r="M7"/>
  <c r="L7"/>
  <c r="S7"/>
  <c r="U7"/>
  <c r="J7"/>
  <c r="P7"/>
  <c r="A32" i="2"/>
  <c r="M8" i="32" l="1"/>
  <c r="L8"/>
  <c r="S8"/>
  <c r="I8"/>
  <c r="O8"/>
  <c r="G8"/>
  <c r="U8"/>
  <c r="P8"/>
  <c r="W8"/>
  <c r="K8"/>
  <c r="H8"/>
  <c r="N8"/>
  <c r="Q8"/>
  <c r="R8"/>
  <c r="V8"/>
  <c r="T8"/>
  <c r="J8"/>
  <c r="E118" i="29"/>
  <c r="C125" i="2"/>
  <c r="E118" i="32"/>
  <c r="F16" i="2"/>
  <c r="D9" i="29"/>
  <c r="A9" i="32"/>
  <c r="A33" i="2"/>
  <c r="Q9" i="32" l="1"/>
  <c r="L9"/>
  <c r="G9"/>
  <c r="N9"/>
  <c r="M9"/>
  <c r="P9"/>
  <c r="J9"/>
  <c r="U9"/>
  <c r="W9"/>
  <c r="T9"/>
  <c r="R9"/>
  <c r="H9"/>
  <c r="K9"/>
  <c r="V9"/>
  <c r="O9"/>
  <c r="S9"/>
  <c r="I9"/>
  <c r="E119"/>
  <c r="E119" i="29"/>
  <c r="C126" i="2"/>
  <c r="A10" i="32"/>
  <c r="F17" i="2"/>
  <c r="D10" i="29"/>
  <c r="A34" i="2"/>
  <c r="E120" i="32" l="1"/>
  <c r="E120" i="29"/>
  <c r="C127" i="2"/>
  <c r="I10" i="32"/>
  <c r="S10"/>
  <c r="H10"/>
  <c r="M10"/>
  <c r="V10"/>
  <c r="G10"/>
  <c r="L10"/>
  <c r="W10"/>
  <c r="Q10"/>
  <c r="K10"/>
  <c r="N10"/>
  <c r="J10"/>
  <c r="P10"/>
  <c r="O10"/>
  <c r="R10"/>
  <c r="T10"/>
  <c r="U10"/>
  <c r="F18" i="2"/>
  <c r="D11" i="29"/>
  <c r="A11" i="32"/>
  <c r="A35" i="2"/>
  <c r="F19" l="1"/>
  <c r="D12" i="29"/>
  <c r="A12" i="32"/>
  <c r="P11"/>
  <c r="L11"/>
  <c r="O11"/>
  <c r="M11"/>
  <c r="N11"/>
  <c r="T11"/>
  <c r="S11"/>
  <c r="H11"/>
  <c r="Q11"/>
  <c r="W11"/>
  <c r="G11"/>
  <c r="I11"/>
  <c r="U11"/>
  <c r="V11"/>
  <c r="R11"/>
  <c r="K11"/>
  <c r="J11"/>
  <c r="E121"/>
  <c r="E121" i="29"/>
  <c r="C128" i="2"/>
  <c r="A36"/>
  <c r="C129" l="1"/>
  <c r="E122" i="29"/>
  <c r="E122" i="32"/>
  <c r="K12"/>
  <c r="I12"/>
  <c r="G12"/>
  <c r="M12"/>
  <c r="S12"/>
  <c r="U12"/>
  <c r="O12"/>
  <c r="Q12"/>
  <c r="J12"/>
  <c r="N12"/>
  <c r="W12"/>
  <c r="V12"/>
  <c r="R12"/>
  <c r="H12"/>
  <c r="P12"/>
  <c r="L12"/>
  <c r="T12"/>
  <c r="D13" i="29"/>
  <c r="A13" i="32"/>
  <c r="F20" i="2"/>
  <c r="A37"/>
  <c r="E123" i="29" l="1"/>
  <c r="C130" i="2"/>
  <c r="E123" i="32"/>
  <c r="W13"/>
  <c r="H13"/>
  <c r="N13"/>
  <c r="P13"/>
  <c r="V13"/>
  <c r="Q13"/>
  <c r="M13"/>
  <c r="R13"/>
  <c r="L13"/>
  <c r="U13"/>
  <c r="S13"/>
  <c r="I13"/>
  <c r="T13"/>
  <c r="O13"/>
  <c r="G13"/>
  <c r="J13"/>
  <c r="K13"/>
  <c r="D14" i="29"/>
  <c r="A14" i="32"/>
  <c r="F21" i="2"/>
  <c r="A38"/>
  <c r="A39" s="1"/>
  <c r="A40" s="1"/>
  <c r="A41" s="1"/>
  <c r="A42" s="1"/>
  <c r="A43" s="1"/>
  <c r="A44" s="1"/>
  <c r="A45" s="1"/>
  <c r="A46" s="1"/>
  <c r="A47" s="1"/>
  <c r="A48" s="1"/>
  <c r="A49" s="1"/>
  <c r="A50" s="1"/>
  <c r="A51" s="1"/>
  <c r="A52" s="1"/>
  <c r="A53" s="1"/>
  <c r="A54" s="1"/>
  <c r="A55" s="1"/>
  <c r="A56" s="1"/>
  <c r="A57" s="1"/>
  <c r="A58" s="1"/>
  <c r="A59" s="1"/>
  <c r="A60" s="1"/>
  <c r="A61" s="1"/>
  <c r="A62" s="1"/>
  <c r="A63" s="1"/>
  <c r="A64" s="1"/>
  <c r="A65" s="1"/>
  <c r="A66" s="1"/>
  <c r="A67" s="1"/>
  <c r="A68" s="1"/>
  <c r="A69" s="1"/>
  <c r="A70" s="1"/>
  <c r="A71" s="1"/>
  <c r="A72" s="1"/>
  <c r="A73" s="1"/>
  <c r="A74" s="1"/>
  <c r="A75" s="1"/>
  <c r="A76" s="1"/>
  <c r="A77" s="1"/>
  <c r="A78" s="1"/>
  <c r="A79" s="1"/>
  <c r="A80" s="1"/>
  <c r="A81" s="1"/>
  <c r="A82" s="1"/>
  <c r="A83" s="1"/>
  <c r="A84" s="1"/>
  <c r="A85" s="1"/>
  <c r="A86" s="1"/>
  <c r="A87" s="1"/>
  <c r="A88" s="1"/>
  <c r="A89" s="1"/>
  <c r="A90" s="1"/>
  <c r="A91" s="1"/>
  <c r="A92" s="1"/>
  <c r="A93" s="1"/>
  <c r="A94" s="1"/>
  <c r="A95" s="1"/>
  <c r="A96" s="1"/>
  <c r="A97" s="1"/>
  <c r="A98" s="1"/>
  <c r="A99" s="1"/>
  <c r="A100" s="1"/>
  <c r="A101" s="1"/>
  <c r="A102" s="1"/>
  <c r="A103" s="1"/>
  <c r="A104" s="1"/>
  <c r="A105" s="1"/>
  <c r="A106" s="1"/>
  <c r="A107" s="1"/>
  <c r="A108" s="1"/>
  <c r="A109" s="1"/>
  <c r="A110" s="1"/>
  <c r="A111" s="1"/>
  <c r="A112" s="1"/>
  <c r="A113" s="1"/>
  <c r="A114" s="1"/>
  <c r="A115" s="1"/>
  <c r="A116" s="1"/>
  <c r="A117" s="1"/>
  <c r="A118" s="1"/>
  <c r="A119" s="1"/>
  <c r="A120" s="1"/>
  <c r="A121" s="1"/>
  <c r="A122" s="1"/>
  <c r="A123" s="1"/>
  <c r="A124" s="1"/>
  <c r="A125" s="1"/>
  <c r="A126" s="1"/>
  <c r="A127" s="1"/>
  <c r="A128" s="1"/>
  <c r="A129" s="1"/>
  <c r="A130" s="1"/>
  <c r="A131" s="1"/>
  <c r="A132" s="1"/>
  <c r="A133" s="1"/>
  <c r="A134" s="1"/>
  <c r="A135" s="1"/>
  <c r="A136" s="1"/>
  <c r="A137" s="1"/>
  <c r="A138" s="1"/>
  <c r="A139" s="1"/>
  <c r="A140" s="1"/>
  <c r="A141" s="1"/>
  <c r="A142" s="1"/>
  <c r="A143" s="1"/>
  <c r="A144" s="1"/>
  <c r="A145" s="1"/>
  <c r="S14" i="32" l="1"/>
  <c r="W14"/>
  <c r="U14"/>
  <c r="H14"/>
  <c r="G14"/>
  <c r="N14"/>
  <c r="I14"/>
  <c r="O14"/>
  <c r="M14"/>
  <c r="J14"/>
  <c r="R14"/>
  <c r="V14"/>
  <c r="L14"/>
  <c r="T14"/>
  <c r="P14"/>
  <c r="Q14"/>
  <c r="K14"/>
  <c r="C131" i="2"/>
  <c r="E124" i="32"/>
  <c r="E124" i="29"/>
  <c r="D15"/>
  <c r="F22" i="2"/>
  <c r="A15" i="32"/>
  <c r="A16" l="1"/>
  <c r="D16" i="29"/>
  <c r="F23" i="2"/>
  <c r="E125" i="29"/>
  <c r="C132" i="2"/>
  <c r="E125" i="32"/>
  <c r="J15"/>
  <c r="U15"/>
  <c r="G15"/>
  <c r="V15"/>
  <c r="H15"/>
  <c r="L15"/>
  <c r="Q15"/>
  <c r="M15"/>
  <c r="O15"/>
  <c r="W15"/>
  <c r="P15"/>
  <c r="T15"/>
  <c r="R15"/>
  <c r="K15"/>
  <c r="S15"/>
  <c r="N15"/>
  <c r="I15"/>
  <c r="C133" i="2" l="1"/>
  <c r="E126" i="29"/>
  <c r="E126" i="32"/>
  <c r="Q16"/>
  <c r="O16"/>
  <c r="M16"/>
  <c r="G16"/>
  <c r="V16"/>
  <c r="U16"/>
  <c r="R16"/>
  <c r="J16"/>
  <c r="L16"/>
  <c r="T16"/>
  <c r="P16"/>
  <c r="H16"/>
  <c r="I16"/>
  <c r="K16"/>
  <c r="W16"/>
  <c r="S16"/>
  <c r="N16"/>
  <c r="F24" i="2"/>
  <c r="A17" i="32"/>
  <c r="D17" i="29"/>
  <c r="F25" i="2" l="1"/>
  <c r="D18" i="29"/>
  <c r="A18" i="32"/>
  <c r="S17"/>
  <c r="P17"/>
  <c r="I17"/>
  <c r="R17"/>
  <c r="O17"/>
  <c r="U17"/>
  <c r="K17"/>
  <c r="T17"/>
  <c r="G17"/>
  <c r="M17"/>
  <c r="N17"/>
  <c r="H17"/>
  <c r="L17"/>
  <c r="J17"/>
  <c r="Q17"/>
  <c r="V17"/>
  <c r="W17"/>
  <c r="E127"/>
  <c r="C134" i="2"/>
  <c r="E127" i="29"/>
  <c r="A19" i="32" l="1"/>
  <c r="D19" i="29"/>
  <c r="F26" i="2"/>
  <c r="C135"/>
  <c r="E128" i="32"/>
  <c r="E128" i="29"/>
  <c r="M18" i="32"/>
  <c r="J18"/>
  <c r="U18"/>
  <c r="G18"/>
  <c r="N18"/>
  <c r="S18"/>
  <c r="T18"/>
  <c r="H18"/>
  <c r="Q18"/>
  <c r="W18"/>
  <c r="L18"/>
  <c r="I18"/>
  <c r="O18"/>
  <c r="V18"/>
  <c r="R18"/>
  <c r="K18"/>
  <c r="P18"/>
  <c r="N19" l="1"/>
  <c r="I19"/>
  <c r="L19"/>
  <c r="O19"/>
  <c r="K19"/>
  <c r="H19"/>
  <c r="Q19"/>
  <c r="S19"/>
  <c r="J19"/>
  <c r="G19"/>
  <c r="V19"/>
  <c r="M19"/>
  <c r="T19"/>
  <c r="U19"/>
  <c r="R19"/>
  <c r="P19"/>
  <c r="W19"/>
  <c r="F27" i="2"/>
  <c r="A20" i="32"/>
  <c r="D20" i="29"/>
  <c r="C136" i="2"/>
  <c r="E129" i="32"/>
  <c r="E129" i="29"/>
  <c r="D21" l="1"/>
  <c r="F28" i="2"/>
  <c r="A21" i="32"/>
  <c r="C137" i="2"/>
  <c r="E130" i="32"/>
  <c r="E130" i="29"/>
  <c r="G20" i="32"/>
  <c r="W20"/>
  <c r="P20"/>
  <c r="T20"/>
  <c r="N20"/>
  <c r="I20"/>
  <c r="M20"/>
  <c r="U20"/>
  <c r="S20"/>
  <c r="O20"/>
  <c r="J20"/>
  <c r="V20"/>
  <c r="Q20"/>
  <c r="R20"/>
  <c r="K20"/>
  <c r="L20"/>
  <c r="H20"/>
  <c r="D22" i="29" l="1"/>
  <c r="A22" i="32"/>
  <c r="F29" i="2"/>
  <c r="Q21" i="32"/>
  <c r="V21"/>
  <c r="T21"/>
  <c r="J21"/>
  <c r="I21"/>
  <c r="S21"/>
  <c r="R21"/>
  <c r="U21"/>
  <c r="O21"/>
  <c r="N21"/>
  <c r="H21"/>
  <c r="P21"/>
  <c r="G21"/>
  <c r="W21"/>
  <c r="M21"/>
  <c r="K21"/>
  <c r="L21"/>
  <c r="E131" i="29"/>
  <c r="C138" i="2"/>
  <c r="E131" i="32"/>
  <c r="E132" l="1"/>
  <c r="E132" i="29"/>
  <c r="C139" i="2"/>
  <c r="T22" i="32"/>
  <c r="J22"/>
  <c r="P22"/>
  <c r="K22"/>
  <c r="R22"/>
  <c r="G22"/>
  <c r="V22"/>
  <c r="S22"/>
  <c r="O22"/>
  <c r="U22"/>
  <c r="I22"/>
  <c r="M22"/>
  <c r="L22"/>
  <c r="Q22"/>
  <c r="H22"/>
  <c r="W22"/>
  <c r="N22"/>
  <c r="F30" i="2"/>
  <c r="A23" i="32"/>
  <c r="D23" i="29"/>
  <c r="C140" i="2" l="1"/>
  <c r="E133" i="29"/>
  <c r="E133" i="32"/>
  <c r="F31" i="2"/>
  <c r="A24" i="32"/>
  <c r="D24" i="29"/>
  <c r="V23" i="32"/>
  <c r="J23"/>
  <c r="T23"/>
  <c r="M23"/>
  <c r="S23"/>
  <c r="H23"/>
  <c r="W23"/>
  <c r="L23"/>
  <c r="P23"/>
  <c r="R23"/>
  <c r="Q23"/>
  <c r="N23"/>
  <c r="K23"/>
  <c r="G23"/>
  <c r="I23"/>
  <c r="O23"/>
  <c r="U23"/>
  <c r="T24" l="1"/>
  <c r="W24"/>
  <c r="J24"/>
  <c r="I24"/>
  <c r="H24"/>
  <c r="S24"/>
  <c r="K24"/>
  <c r="P24"/>
  <c r="R24"/>
  <c r="V24"/>
  <c r="G24"/>
  <c r="O24"/>
  <c r="M24"/>
  <c r="N24"/>
  <c r="L24"/>
  <c r="Q24"/>
  <c r="U24"/>
  <c r="E134"/>
  <c r="C141" i="2"/>
  <c r="E134" i="29"/>
  <c r="F32" i="2"/>
  <c r="D25" i="29"/>
  <c r="A25" i="32"/>
  <c r="S25" l="1"/>
  <c r="P25"/>
  <c r="O25"/>
  <c r="W25"/>
  <c r="Q25"/>
  <c r="V25"/>
  <c r="I25"/>
  <c r="U25"/>
  <c r="M25"/>
  <c r="N25"/>
  <c r="K25"/>
  <c r="J25"/>
  <c r="L25"/>
  <c r="T25"/>
  <c r="H25"/>
  <c r="G25"/>
  <c r="R25"/>
  <c r="E135"/>
  <c r="E135" i="29"/>
  <c r="C142" i="2"/>
  <c r="F33"/>
  <c r="D26" i="29"/>
  <c r="A26" i="32"/>
  <c r="A27" l="1"/>
  <c r="D27" i="29"/>
  <c r="F34" i="2"/>
  <c r="O26" i="32"/>
  <c r="V26"/>
  <c r="I26"/>
  <c r="U26"/>
  <c r="R26"/>
  <c r="H26"/>
  <c r="G26"/>
  <c r="S26"/>
  <c r="J26"/>
  <c r="M26"/>
  <c r="T26"/>
  <c r="K26"/>
  <c r="P26"/>
  <c r="L26"/>
  <c r="N26"/>
  <c r="Q26"/>
  <c r="W26"/>
  <c r="E136"/>
  <c r="E136" i="29"/>
  <c r="C143" i="2"/>
  <c r="M27" i="32" l="1"/>
  <c r="P27"/>
  <c r="L27"/>
  <c r="I27"/>
  <c r="N27"/>
  <c r="G27"/>
  <c r="S27"/>
  <c r="T27"/>
  <c r="H27"/>
  <c r="R27"/>
  <c r="U27"/>
  <c r="V27"/>
  <c r="W27"/>
  <c r="O27"/>
  <c r="J27"/>
  <c r="K27"/>
  <c r="Q27"/>
  <c r="E137"/>
  <c r="C144" i="2"/>
  <c r="E137" i="29"/>
  <c r="F35" i="2"/>
  <c r="D28" i="29"/>
  <c r="A28" i="32"/>
  <c r="G28" l="1"/>
  <c r="V28"/>
  <c r="S28"/>
  <c r="I28"/>
  <c r="W28"/>
  <c r="U28"/>
  <c r="T28"/>
  <c r="J28"/>
  <c r="K28"/>
  <c r="N28"/>
  <c r="L28"/>
  <c r="Q28"/>
  <c r="M28"/>
  <c r="O28"/>
  <c r="R28"/>
  <c r="P28"/>
  <c r="H28"/>
  <c r="E138"/>
  <c r="E138" i="29"/>
  <c r="C145" i="2"/>
  <c r="D29" i="29"/>
  <c r="F36" i="2"/>
  <c r="A29" i="32"/>
  <c r="F37" i="2" l="1"/>
  <c r="D30" i="29"/>
  <c r="A30" i="32"/>
  <c r="V29"/>
  <c r="I29"/>
  <c r="J29"/>
  <c r="H29"/>
  <c r="U29"/>
  <c r="S29"/>
  <c r="O29"/>
  <c r="T29"/>
  <c r="N29"/>
  <c r="W29"/>
  <c r="P29"/>
  <c r="G29"/>
  <c r="M29"/>
  <c r="Q29"/>
  <c r="R29"/>
  <c r="L29"/>
  <c r="K29"/>
  <c r="E139"/>
  <c r="E139" i="29"/>
  <c r="L30" i="32" l="1"/>
  <c r="M30"/>
  <c r="S30"/>
  <c r="N30"/>
  <c r="U30"/>
  <c r="V30"/>
  <c r="K30"/>
  <c r="G30"/>
  <c r="Q30"/>
  <c r="R30"/>
  <c r="O30"/>
  <c r="T30"/>
  <c r="W30"/>
  <c r="J30"/>
  <c r="I30"/>
  <c r="P30"/>
  <c r="H30"/>
  <c r="D31" i="29"/>
  <c r="F38" i="2"/>
  <c r="A31" i="32"/>
  <c r="F39" i="2" l="1"/>
  <c r="A32" i="32"/>
  <c r="D32" i="29"/>
  <c r="I31" i="32"/>
  <c r="J31"/>
  <c r="L31"/>
  <c r="Q31"/>
  <c r="W31"/>
  <c r="N31"/>
  <c r="H31"/>
  <c r="P31"/>
  <c r="O31"/>
  <c r="M31"/>
  <c r="V31"/>
  <c r="U31"/>
  <c r="T31"/>
  <c r="G31"/>
  <c r="R31"/>
  <c r="K31"/>
  <c r="S31"/>
  <c r="F40" i="2" l="1"/>
  <c r="A33" i="32"/>
  <c r="D33" i="29"/>
  <c r="N32" i="32"/>
  <c r="U32"/>
  <c r="H32"/>
  <c r="S32"/>
  <c r="K32"/>
  <c r="O32"/>
  <c r="W32"/>
  <c r="Q32"/>
  <c r="R32"/>
  <c r="G32"/>
  <c r="I32"/>
  <c r="L32"/>
  <c r="P32"/>
  <c r="M32"/>
  <c r="T32"/>
  <c r="V32"/>
  <c r="J32"/>
  <c r="F41" i="2" l="1"/>
  <c r="A34" i="32"/>
  <c r="D34" i="29"/>
  <c r="O33" i="32"/>
  <c r="R33"/>
  <c r="S33"/>
  <c r="G33"/>
  <c r="T33"/>
  <c r="N33"/>
  <c r="W33"/>
  <c r="M33"/>
  <c r="H33"/>
  <c r="J33"/>
  <c r="K33"/>
  <c r="P33"/>
  <c r="L33"/>
  <c r="U33"/>
  <c r="V33"/>
  <c r="Q33"/>
  <c r="I33"/>
  <c r="P34" l="1"/>
  <c r="H34"/>
  <c r="K34"/>
  <c r="S34"/>
  <c r="U34"/>
  <c r="Q34"/>
  <c r="T34"/>
  <c r="N34"/>
  <c r="M34"/>
  <c r="I34"/>
  <c r="L34"/>
  <c r="J34"/>
  <c r="V34"/>
  <c r="G34"/>
  <c r="R34"/>
  <c r="O34"/>
  <c r="W34"/>
  <c r="F42" i="2"/>
  <c r="A35" i="32"/>
  <c r="D35" i="29"/>
  <c r="D36" l="1"/>
  <c r="A36" i="32"/>
  <c r="F43" i="2"/>
  <c r="G35" i="32"/>
  <c r="T35"/>
  <c r="U35"/>
  <c r="J35"/>
  <c r="P35"/>
  <c r="L35"/>
  <c r="K35"/>
  <c r="W35"/>
  <c r="H35"/>
  <c r="N35"/>
  <c r="Q35"/>
  <c r="S35"/>
  <c r="M35"/>
  <c r="R35"/>
  <c r="I35"/>
  <c r="V35"/>
  <c r="O35"/>
  <c r="U36" l="1"/>
  <c r="L36"/>
  <c r="H36"/>
  <c r="W36"/>
  <c r="O36"/>
  <c r="S36"/>
  <c r="G36"/>
  <c r="J36"/>
  <c r="Q36"/>
  <c r="M36"/>
  <c r="I36"/>
  <c r="K36"/>
  <c r="P36"/>
  <c r="V36"/>
  <c r="T36"/>
  <c r="R36"/>
  <c r="N36"/>
  <c r="F44" i="2"/>
  <c r="A37" i="32"/>
  <c r="D37" i="29"/>
  <c r="R37" i="32" l="1"/>
  <c r="I37"/>
  <c r="N37"/>
  <c r="G37"/>
  <c r="U37"/>
  <c r="T37"/>
  <c r="L37"/>
  <c r="H37"/>
  <c r="P37"/>
  <c r="M37"/>
  <c r="K37"/>
  <c r="S37"/>
  <c r="O37"/>
  <c r="V37"/>
  <c r="W37"/>
  <c r="Q37"/>
  <c r="J37"/>
  <c r="F45" i="2"/>
  <c r="D38" i="29"/>
  <c r="A38" i="32"/>
  <c r="A39" l="1"/>
  <c r="F46" i="2"/>
  <c r="D39" i="29"/>
  <c r="W38" i="32"/>
  <c r="O38"/>
  <c r="J38"/>
  <c r="T38"/>
  <c r="S38"/>
  <c r="K38"/>
  <c r="M38"/>
  <c r="L38"/>
  <c r="R38"/>
  <c r="N38"/>
  <c r="I38"/>
  <c r="H38"/>
  <c r="P38"/>
  <c r="U38"/>
  <c r="Q38"/>
  <c r="V38"/>
  <c r="G38"/>
  <c r="F47" i="2" l="1"/>
  <c r="D40" i="29"/>
  <c r="A40" i="32"/>
  <c r="J39"/>
  <c r="K39"/>
  <c r="U39"/>
  <c r="H39"/>
  <c r="W39"/>
  <c r="V39"/>
  <c r="Q39"/>
  <c r="N39"/>
  <c r="S39"/>
  <c r="P39"/>
  <c r="L39"/>
  <c r="G39"/>
  <c r="I39"/>
  <c r="O39"/>
  <c r="M39"/>
  <c r="T39"/>
  <c r="R39"/>
  <c r="J40" l="1"/>
  <c r="V40"/>
  <c r="M40"/>
  <c r="L40"/>
  <c r="Q40"/>
  <c r="H40"/>
  <c r="R40"/>
  <c r="U40"/>
  <c r="S40"/>
  <c r="O40"/>
  <c r="N40"/>
  <c r="W40"/>
  <c r="K40"/>
  <c r="P40"/>
  <c r="T40"/>
  <c r="G40"/>
  <c r="I40"/>
  <c r="A41"/>
  <c r="D41" i="29"/>
  <c r="F48" i="2"/>
  <c r="G41" i="32" l="1"/>
  <c r="K41"/>
  <c r="W41"/>
  <c r="O41"/>
  <c r="N41"/>
  <c r="U41"/>
  <c r="M41"/>
  <c r="R41"/>
  <c r="I41"/>
  <c r="V41"/>
  <c r="L41"/>
  <c r="T41"/>
  <c r="Q41"/>
  <c r="P41"/>
  <c r="S41"/>
  <c r="H41"/>
  <c r="J41"/>
  <c r="F49" i="2"/>
  <c r="D42" i="29"/>
  <c r="A42" i="32"/>
  <c r="A43" l="1"/>
  <c r="D43" i="29"/>
  <c r="F50" i="2"/>
  <c r="W42" i="32"/>
  <c r="O42"/>
  <c r="J42"/>
  <c r="I42"/>
  <c r="S42"/>
  <c r="M42"/>
  <c r="P42"/>
  <c r="L42"/>
  <c r="N42"/>
  <c r="V42"/>
  <c r="Q42"/>
  <c r="U42"/>
  <c r="R42"/>
  <c r="G42"/>
  <c r="K42"/>
  <c r="H42"/>
  <c r="T42"/>
  <c r="R43" l="1"/>
  <c r="V43"/>
  <c r="T43"/>
  <c r="S43"/>
  <c r="P43"/>
  <c r="Q43"/>
  <c r="G43"/>
  <c r="H43"/>
  <c r="I43"/>
  <c r="K43"/>
  <c r="N43"/>
  <c r="J43"/>
  <c r="W43"/>
  <c r="O43"/>
  <c r="U43"/>
  <c r="M43"/>
  <c r="L43"/>
  <c r="A44"/>
  <c r="D44" i="29"/>
  <c r="F51" i="2"/>
  <c r="L44" i="32" l="1"/>
  <c r="Q44"/>
  <c r="P44"/>
  <c r="K44"/>
  <c r="J44"/>
  <c r="H44"/>
  <c r="V44"/>
  <c r="R44"/>
  <c r="N44"/>
  <c r="T44"/>
  <c r="M44"/>
  <c r="G44"/>
  <c r="W44"/>
  <c r="U44"/>
  <c r="I44"/>
  <c r="S44"/>
  <c r="O44"/>
  <c r="F52" i="2"/>
  <c r="A45" i="32"/>
  <c r="D45" i="29"/>
  <c r="P45" i="32" l="1"/>
  <c r="N45"/>
  <c r="I45"/>
  <c r="R45"/>
  <c r="T45"/>
  <c r="K45"/>
  <c r="U45"/>
  <c r="V45"/>
  <c r="O45"/>
  <c r="S45"/>
  <c r="H45"/>
  <c r="M45"/>
  <c r="Q45"/>
  <c r="L45"/>
  <c r="W45"/>
  <c r="G45"/>
  <c r="J45"/>
  <c r="F53" i="2"/>
  <c r="A46" i="32"/>
  <c r="D46" i="29"/>
  <c r="F54" i="2" l="1"/>
  <c r="D47" i="29"/>
  <c r="A47" i="32"/>
  <c r="V46"/>
  <c r="P46"/>
  <c r="G46"/>
  <c r="H46"/>
  <c r="M46"/>
  <c r="R46"/>
  <c r="T46"/>
  <c r="I46"/>
  <c r="Q46"/>
  <c r="L46"/>
  <c r="J46"/>
  <c r="K46"/>
  <c r="U46"/>
  <c r="W46"/>
  <c r="O46"/>
  <c r="N46"/>
  <c r="S46"/>
  <c r="F55" i="2" l="1"/>
  <c r="A48" i="32"/>
  <c r="D48" i="29"/>
  <c r="J47" i="32"/>
  <c r="V47"/>
  <c r="W47"/>
  <c r="N47"/>
  <c r="G47"/>
  <c r="M47"/>
  <c r="I47"/>
  <c r="Q47"/>
  <c r="S47"/>
  <c r="R47"/>
  <c r="U47"/>
  <c r="L47"/>
  <c r="H47"/>
  <c r="T47"/>
  <c r="P47"/>
  <c r="O47"/>
  <c r="K47"/>
  <c r="Q48" l="1"/>
  <c r="H48"/>
  <c r="K48"/>
  <c r="W48"/>
  <c r="O48"/>
  <c r="J48"/>
  <c r="R48"/>
  <c r="S48"/>
  <c r="V48"/>
  <c r="N48"/>
  <c r="M48"/>
  <c r="I48"/>
  <c r="T48"/>
  <c r="L48"/>
  <c r="P48"/>
  <c r="U48"/>
  <c r="G48"/>
  <c r="A49"/>
  <c r="D49" i="29"/>
  <c r="F56" i="2"/>
  <c r="S49" i="32" l="1"/>
  <c r="Q49"/>
  <c r="L49"/>
  <c r="T49"/>
  <c r="V49"/>
  <c r="I49"/>
  <c r="K49"/>
  <c r="M49"/>
  <c r="P49"/>
  <c r="O49"/>
  <c r="H49"/>
  <c r="W49"/>
  <c r="G49"/>
  <c r="N49"/>
  <c r="J49"/>
  <c r="R49"/>
  <c r="U49"/>
  <c r="A50"/>
  <c r="F57" i="2"/>
  <c r="D50" i="29"/>
  <c r="F58" i="2" l="1"/>
  <c r="A51" i="32"/>
  <c r="D51" i="29"/>
  <c r="P50" i="32"/>
  <c r="O50"/>
  <c r="J50"/>
  <c r="Q50"/>
  <c r="T50"/>
  <c r="V50"/>
  <c r="N50"/>
  <c r="L50"/>
  <c r="G50"/>
  <c r="S50"/>
  <c r="W50"/>
  <c r="K50"/>
  <c r="U50"/>
  <c r="M50"/>
  <c r="H50"/>
  <c r="R50"/>
  <c r="I50"/>
  <c r="F59" i="2" l="1"/>
  <c r="A52" i="32"/>
  <c r="D52" i="29"/>
  <c r="G51" i="32"/>
  <c r="S51"/>
  <c r="P51"/>
  <c r="N51"/>
  <c r="M51"/>
  <c r="I51"/>
  <c r="W51"/>
  <c r="L51"/>
  <c r="H51"/>
  <c r="U51"/>
  <c r="K51"/>
  <c r="Q51"/>
  <c r="T51"/>
  <c r="O51"/>
  <c r="J51"/>
  <c r="R51"/>
  <c r="V51"/>
  <c r="F60" i="2" l="1"/>
  <c r="A53" i="32"/>
  <c r="D53" i="29"/>
  <c r="K52" i="32"/>
  <c r="T52"/>
  <c r="W52"/>
  <c r="G52"/>
  <c r="M52"/>
  <c r="S52"/>
  <c r="V52"/>
  <c r="U52"/>
  <c r="O52"/>
  <c r="J52"/>
  <c r="R52"/>
  <c r="H52"/>
  <c r="N52"/>
  <c r="P52"/>
  <c r="I52"/>
  <c r="Q52"/>
  <c r="L52"/>
  <c r="J53" l="1"/>
  <c r="R53"/>
  <c r="V53"/>
  <c r="I53"/>
  <c r="G53"/>
  <c r="M53"/>
  <c r="K53"/>
  <c r="O53"/>
  <c r="H53"/>
  <c r="L53"/>
  <c r="S53"/>
  <c r="T53"/>
  <c r="W53"/>
  <c r="Q53"/>
  <c r="U53"/>
  <c r="N53"/>
  <c r="P53"/>
  <c r="A54"/>
  <c r="D54" i="29"/>
  <c r="F61" i="2"/>
  <c r="R54" i="32" l="1"/>
  <c r="P54"/>
  <c r="T54"/>
  <c r="I54"/>
  <c r="W54"/>
  <c r="J54"/>
  <c r="N54"/>
  <c r="V54"/>
  <c r="G54"/>
  <c r="O54"/>
  <c r="H54"/>
  <c r="S54"/>
  <c r="L54"/>
  <c r="K54"/>
  <c r="U54"/>
  <c r="Q54"/>
  <c r="M54"/>
  <c r="A55"/>
  <c r="D55" i="29"/>
  <c r="F62" i="2"/>
  <c r="P55" i="32" l="1"/>
  <c r="M55"/>
  <c r="G55"/>
  <c r="N55"/>
  <c r="I55"/>
  <c r="H55"/>
  <c r="R55"/>
  <c r="L55"/>
  <c r="W55"/>
  <c r="K55"/>
  <c r="V55"/>
  <c r="U55"/>
  <c r="J55"/>
  <c r="O55"/>
  <c r="T55"/>
  <c r="Q55"/>
  <c r="S55"/>
  <c r="D56" i="29"/>
  <c r="F63" i="2"/>
  <c r="A56" i="32"/>
  <c r="A57" l="1"/>
  <c r="D57" i="29"/>
  <c r="F64" i="2"/>
  <c r="S56" i="32"/>
  <c r="K56"/>
  <c r="R56"/>
  <c r="H56"/>
  <c r="W56"/>
  <c r="L56"/>
  <c r="T56"/>
  <c r="Q56"/>
  <c r="M56"/>
  <c r="P56"/>
  <c r="V56"/>
  <c r="G56"/>
  <c r="U56"/>
  <c r="O56"/>
  <c r="N56"/>
  <c r="J56"/>
  <c r="I56"/>
  <c r="O57" l="1"/>
  <c r="N57"/>
  <c r="Q57"/>
  <c r="H57"/>
  <c r="R57"/>
  <c r="T57"/>
  <c r="K57"/>
  <c r="J57"/>
  <c r="L57"/>
  <c r="W57"/>
  <c r="V57"/>
  <c r="G57"/>
  <c r="P57"/>
  <c r="S57"/>
  <c r="M57"/>
  <c r="U57"/>
  <c r="I57"/>
  <c r="A58"/>
  <c r="D58" i="29"/>
  <c r="F65" i="2"/>
  <c r="M58" i="32" l="1"/>
  <c r="Q58"/>
  <c r="P58"/>
  <c r="R58"/>
  <c r="T58"/>
  <c r="I58"/>
  <c r="V58"/>
  <c r="U58"/>
  <c r="W58"/>
  <c r="H58"/>
  <c r="S58"/>
  <c r="N58"/>
  <c r="L58"/>
  <c r="O58"/>
  <c r="G58"/>
  <c r="J58"/>
  <c r="K58"/>
  <c r="D59" i="29"/>
  <c r="F66" i="2"/>
  <c r="A59" i="32"/>
  <c r="F67" i="2" l="1"/>
  <c r="D60" i="29"/>
  <c r="A60" i="32"/>
  <c r="J59"/>
  <c r="L59"/>
  <c r="T59"/>
  <c r="R59"/>
  <c r="S59"/>
  <c r="U59"/>
  <c r="H59"/>
  <c r="M59"/>
  <c r="I59"/>
  <c r="O59"/>
  <c r="W59"/>
  <c r="Q59"/>
  <c r="K59"/>
  <c r="G59"/>
  <c r="N59"/>
  <c r="V59"/>
  <c r="P59"/>
  <c r="D61" i="29" l="1"/>
  <c r="F68" i="2"/>
  <c r="A61" i="32"/>
  <c r="U60"/>
  <c r="L60"/>
  <c r="M60"/>
  <c r="Q60"/>
  <c r="V60"/>
  <c r="N60"/>
  <c r="J60"/>
  <c r="G60"/>
  <c r="P60"/>
  <c r="T60"/>
  <c r="H60"/>
  <c r="I60"/>
  <c r="S60"/>
  <c r="K60"/>
  <c r="O60"/>
  <c r="R60"/>
  <c r="W60"/>
  <c r="A62" l="1"/>
  <c r="F69" i="2"/>
  <c r="D62" i="29"/>
  <c r="T61" i="32"/>
  <c r="I61"/>
  <c r="V61"/>
  <c r="Q61"/>
  <c r="L61"/>
  <c r="G61"/>
  <c r="S61"/>
  <c r="R61"/>
  <c r="W61"/>
  <c r="K61"/>
  <c r="P61"/>
  <c r="O61"/>
  <c r="N61"/>
  <c r="U61"/>
  <c r="H61"/>
  <c r="M61"/>
  <c r="J61"/>
  <c r="H62" l="1"/>
  <c r="I62"/>
  <c r="S62"/>
  <c r="Q62"/>
  <c r="R62"/>
  <c r="N62"/>
  <c r="O62"/>
  <c r="J62"/>
  <c r="G62"/>
  <c r="T62"/>
  <c r="K62"/>
  <c r="L62"/>
  <c r="W62"/>
  <c r="V62"/>
  <c r="P62"/>
  <c r="M62"/>
  <c r="U62"/>
  <c r="F70" i="2"/>
  <c r="D63" i="29"/>
  <c r="A63" i="32"/>
  <c r="F71" i="2" l="1"/>
  <c r="A64" i="32"/>
  <c r="D64" i="29"/>
  <c r="K63" i="32"/>
  <c r="T63"/>
  <c r="N63"/>
  <c r="R63"/>
  <c r="V63"/>
  <c r="G63"/>
  <c r="W63"/>
  <c r="P63"/>
  <c r="Q63"/>
  <c r="I63"/>
  <c r="L63"/>
  <c r="M63"/>
  <c r="U63"/>
  <c r="O63"/>
  <c r="J63"/>
  <c r="S63"/>
  <c r="H63"/>
  <c r="D65" i="29" l="1"/>
  <c r="A65" i="32"/>
  <c r="F72" i="2"/>
  <c r="T64" i="32"/>
  <c r="L64"/>
  <c r="W64"/>
  <c r="K64"/>
  <c r="M64"/>
  <c r="J64"/>
  <c r="O64"/>
  <c r="G64"/>
  <c r="H64"/>
  <c r="R64"/>
  <c r="U64"/>
  <c r="I64"/>
  <c r="Q64"/>
  <c r="P64"/>
  <c r="N64"/>
  <c r="S64"/>
  <c r="V64"/>
  <c r="N65" l="1"/>
  <c r="O65"/>
  <c r="M65"/>
  <c r="J65"/>
  <c r="H65"/>
  <c r="V65"/>
  <c r="I65"/>
  <c r="G65"/>
  <c r="W65"/>
  <c r="K65"/>
  <c r="P65"/>
  <c r="U65"/>
  <c r="Q65"/>
  <c r="T65"/>
  <c r="S65"/>
  <c r="R65"/>
  <c r="L65"/>
  <c r="F73" i="2"/>
  <c r="A66" i="32"/>
  <c r="D66" i="29"/>
  <c r="D67" l="1"/>
  <c r="A67" i="32"/>
  <c r="F74" i="2"/>
  <c r="S66" i="32"/>
  <c r="K66"/>
  <c r="U66"/>
  <c r="H66"/>
  <c r="Q66"/>
  <c r="N66"/>
  <c r="L66"/>
  <c r="J66"/>
  <c r="G66"/>
  <c r="M66"/>
  <c r="I66"/>
  <c r="W66"/>
  <c r="R66"/>
  <c r="O66"/>
  <c r="P66"/>
  <c r="T66"/>
  <c r="V66"/>
  <c r="F75" i="2" l="1"/>
  <c r="A68" i="32"/>
  <c r="D68" i="29"/>
  <c r="P67" i="32"/>
  <c r="O67"/>
  <c r="R67"/>
  <c r="N67"/>
  <c r="K67"/>
  <c r="I67"/>
  <c r="V67"/>
  <c r="G67"/>
  <c r="H67"/>
  <c r="T67"/>
  <c r="J67"/>
  <c r="Q67"/>
  <c r="W67"/>
  <c r="U67"/>
  <c r="S67"/>
  <c r="L67"/>
  <c r="M67"/>
  <c r="D69" i="29" l="1"/>
  <c r="F76" i="2"/>
  <c r="A69" i="32"/>
  <c r="Q68"/>
  <c r="G68"/>
  <c r="S68"/>
  <c r="J68"/>
  <c r="V68"/>
  <c r="T68"/>
  <c r="H68"/>
  <c r="L68"/>
  <c r="I68"/>
  <c r="N68"/>
  <c r="K68"/>
  <c r="R68"/>
  <c r="M68"/>
  <c r="W68"/>
  <c r="P68"/>
  <c r="U68"/>
  <c r="O68"/>
  <c r="Q69" l="1"/>
  <c r="R69"/>
  <c r="I69"/>
  <c r="G69"/>
  <c r="V69"/>
  <c r="K69"/>
  <c r="L69"/>
  <c r="J69"/>
  <c r="T69"/>
  <c r="U69"/>
  <c r="P69"/>
  <c r="O69"/>
  <c r="M69"/>
  <c r="N69"/>
  <c r="W69"/>
  <c r="H69"/>
  <c r="S69"/>
  <c r="A70"/>
  <c r="D70" i="29"/>
  <c r="F77" i="2"/>
  <c r="S70" i="32" l="1"/>
  <c r="J70"/>
  <c r="W70"/>
  <c r="H70"/>
  <c r="I70"/>
  <c r="V70"/>
  <c r="L70"/>
  <c r="U70"/>
  <c r="Q70"/>
  <c r="K70"/>
  <c r="N70"/>
  <c r="G70"/>
  <c r="T70"/>
  <c r="R70"/>
  <c r="M70"/>
  <c r="P70"/>
  <c r="O70"/>
  <c r="D71" i="29"/>
  <c r="F78" i="2"/>
  <c r="A71" i="32"/>
  <c r="A72" l="1"/>
  <c r="F79" i="2"/>
  <c r="D72" i="29"/>
  <c r="Q71" i="32"/>
  <c r="K71"/>
  <c r="L71"/>
  <c r="N71"/>
  <c r="M71"/>
  <c r="H71"/>
  <c r="J71"/>
  <c r="V71"/>
  <c r="I71"/>
  <c r="W71"/>
  <c r="G71"/>
  <c r="U71"/>
  <c r="S71"/>
  <c r="T71"/>
  <c r="O71"/>
  <c r="P71"/>
  <c r="R71"/>
  <c r="A73" l="1"/>
  <c r="D73" i="29"/>
  <c r="F80" i="2"/>
  <c r="K72" i="32"/>
  <c r="P72"/>
  <c r="U72"/>
  <c r="H72"/>
  <c r="W72"/>
  <c r="V72"/>
  <c r="N72"/>
  <c r="M72"/>
  <c r="J72"/>
  <c r="L72"/>
  <c r="O72"/>
  <c r="I72"/>
  <c r="Q72"/>
  <c r="G72"/>
  <c r="S72"/>
  <c r="R72"/>
  <c r="T72"/>
  <c r="R73" l="1"/>
  <c r="U73"/>
  <c r="K73"/>
  <c r="J73"/>
  <c r="G73"/>
  <c r="P73"/>
  <c r="S73"/>
  <c r="L73"/>
  <c r="Q73"/>
  <c r="T73"/>
  <c r="O73"/>
  <c r="H73"/>
  <c r="V73"/>
  <c r="I73"/>
  <c r="W73"/>
  <c r="N73"/>
  <c r="M73"/>
  <c r="F81" i="2"/>
  <c r="D74" i="29"/>
  <c r="A74" i="32"/>
  <c r="D75" i="29" l="1"/>
  <c r="A75" i="32"/>
  <c r="F82" i="2"/>
  <c r="K74" i="32"/>
  <c r="H74"/>
  <c r="L74"/>
  <c r="I74"/>
  <c r="N74"/>
  <c r="J74"/>
  <c r="U74"/>
  <c r="V74"/>
  <c r="W74"/>
  <c r="O74"/>
  <c r="T74"/>
  <c r="G74"/>
  <c r="R74"/>
  <c r="Q74"/>
  <c r="P74"/>
  <c r="M74"/>
  <c r="S74"/>
  <c r="T75" l="1"/>
  <c r="L75"/>
  <c r="I75"/>
  <c r="Q75"/>
  <c r="R75"/>
  <c r="G75"/>
  <c r="J75"/>
  <c r="M75"/>
  <c r="S75"/>
  <c r="W75"/>
  <c r="H75"/>
  <c r="U75"/>
  <c r="P75"/>
  <c r="O75"/>
  <c r="K75"/>
  <c r="N75"/>
  <c r="V75"/>
  <c r="A76"/>
  <c r="F83" i="2"/>
  <c r="D76" i="29"/>
  <c r="F84" i="2" l="1"/>
  <c r="A77" i="32"/>
  <c r="D77" i="29"/>
  <c r="M76" i="32"/>
  <c r="U76"/>
  <c r="J76"/>
  <c r="P76"/>
  <c r="N76"/>
  <c r="W76"/>
  <c r="T76"/>
  <c r="K76"/>
  <c r="O76"/>
  <c r="Q76"/>
  <c r="V76"/>
  <c r="S76"/>
  <c r="R76"/>
  <c r="L76"/>
  <c r="I76"/>
  <c r="H76"/>
  <c r="G76"/>
  <c r="A78" l="1"/>
  <c r="F85" i="2"/>
  <c r="D78" i="29"/>
  <c r="K77" i="32"/>
  <c r="N77"/>
  <c r="P77"/>
  <c r="I77"/>
  <c r="G77"/>
  <c r="O77"/>
  <c r="L77"/>
  <c r="Q77"/>
  <c r="H77"/>
  <c r="M77"/>
  <c r="U77"/>
  <c r="T77"/>
  <c r="R77"/>
  <c r="S77"/>
  <c r="W77"/>
  <c r="J77"/>
  <c r="V77"/>
  <c r="S78" l="1"/>
  <c r="R78"/>
  <c r="W78"/>
  <c r="V78"/>
  <c r="J78"/>
  <c r="H78"/>
  <c r="O78"/>
  <c r="L78"/>
  <c r="N78"/>
  <c r="P78"/>
  <c r="U78"/>
  <c r="T78"/>
  <c r="K78"/>
  <c r="M78"/>
  <c r="I78"/>
  <c r="Q78"/>
  <c r="G78"/>
  <c r="D79" i="29"/>
  <c r="F86" i="2"/>
  <c r="A79" i="32"/>
  <c r="F87" i="2" l="1"/>
  <c r="D80" i="29"/>
  <c r="A80" i="32"/>
  <c r="M79"/>
  <c r="O79"/>
  <c r="L79"/>
  <c r="S79"/>
  <c r="J79"/>
  <c r="N79"/>
  <c r="G79"/>
  <c r="H79"/>
  <c r="I79"/>
  <c r="U79"/>
  <c r="R79"/>
  <c r="W79"/>
  <c r="Q79"/>
  <c r="T79"/>
  <c r="V79"/>
  <c r="K79"/>
  <c r="P79"/>
  <c r="F88" i="2" l="1"/>
  <c r="A81" i="32"/>
  <c r="D81" i="29"/>
  <c r="K80" i="32"/>
  <c r="V80"/>
  <c r="Q80"/>
  <c r="O80"/>
  <c r="J80"/>
  <c r="S80"/>
  <c r="M80"/>
  <c r="W80"/>
  <c r="H80"/>
  <c r="T80"/>
  <c r="U80"/>
  <c r="R80"/>
  <c r="I80"/>
  <c r="P80"/>
  <c r="G80"/>
  <c r="N80"/>
  <c r="L80"/>
  <c r="S81" l="1"/>
  <c r="G81"/>
  <c r="I81"/>
  <c r="P81"/>
  <c r="Q81"/>
  <c r="O81"/>
  <c r="N81"/>
  <c r="K81"/>
  <c r="R81"/>
  <c r="L81"/>
  <c r="W81"/>
  <c r="T81"/>
  <c r="H81"/>
  <c r="J81"/>
  <c r="U81"/>
  <c r="M81"/>
  <c r="V81"/>
  <c r="A82"/>
  <c r="D82" i="29"/>
  <c r="F89" i="2"/>
  <c r="G82" i="32" l="1"/>
  <c r="N82"/>
  <c r="Q82"/>
  <c r="J82"/>
  <c r="L82"/>
  <c r="S82"/>
  <c r="V82"/>
  <c r="I82"/>
  <c r="P82"/>
  <c r="W82"/>
  <c r="M82"/>
  <c r="O82"/>
  <c r="R82"/>
  <c r="U82"/>
  <c r="H82"/>
  <c r="T82"/>
  <c r="K82"/>
  <c r="F90" i="2"/>
  <c r="A83" i="32"/>
  <c r="D83" i="29"/>
  <c r="D84" l="1"/>
  <c r="A84" i="32"/>
  <c r="F91" i="2"/>
  <c r="K83" i="32"/>
  <c r="H83"/>
  <c r="V83"/>
  <c r="U83"/>
  <c r="I83"/>
  <c r="W83"/>
  <c r="G83"/>
  <c r="N83"/>
  <c r="Q83"/>
  <c r="L83"/>
  <c r="O83"/>
  <c r="R83"/>
  <c r="J83"/>
  <c r="M83"/>
  <c r="P83"/>
  <c r="S83"/>
  <c r="T83"/>
  <c r="Q84" l="1"/>
  <c r="H84"/>
  <c r="M84"/>
  <c r="P84"/>
  <c r="T84"/>
  <c r="K84"/>
  <c r="G84"/>
  <c r="I84"/>
  <c r="V84"/>
  <c r="N84"/>
  <c r="W84"/>
  <c r="U84"/>
  <c r="S84"/>
  <c r="J84"/>
  <c r="L84"/>
  <c r="R84"/>
  <c r="O84"/>
  <c r="D85" i="29"/>
  <c r="F92" i="2"/>
  <c r="A85" i="32"/>
  <c r="F93" i="2" l="1"/>
  <c r="A86" i="32"/>
  <c r="D86" i="29"/>
  <c r="V85" i="32"/>
  <c r="K85"/>
  <c r="S85"/>
  <c r="U85"/>
  <c r="T85"/>
  <c r="M85"/>
  <c r="P85"/>
  <c r="I85"/>
  <c r="Q85"/>
  <c r="O85"/>
  <c r="W85"/>
  <c r="L85"/>
  <c r="G85"/>
  <c r="H85"/>
  <c r="R85"/>
  <c r="J85"/>
  <c r="N85"/>
  <c r="A87" l="1"/>
  <c r="D87" i="29"/>
  <c r="F94" i="2"/>
  <c r="S86" i="32"/>
  <c r="P86"/>
  <c r="R86"/>
  <c r="J86"/>
  <c r="N86"/>
  <c r="U86"/>
  <c r="K86"/>
  <c r="M86"/>
  <c r="O86"/>
  <c r="L86"/>
  <c r="T86"/>
  <c r="H86"/>
  <c r="W86"/>
  <c r="I86"/>
  <c r="G86"/>
  <c r="V86"/>
  <c r="Q86"/>
  <c r="N87" l="1"/>
  <c r="R87"/>
  <c r="L87"/>
  <c r="V87"/>
  <c r="I87"/>
  <c r="T87"/>
  <c r="P87"/>
  <c r="W87"/>
  <c r="K87"/>
  <c r="U87"/>
  <c r="S87"/>
  <c r="Q87"/>
  <c r="J87"/>
  <c r="O87"/>
  <c r="G87"/>
  <c r="M87"/>
  <c r="H87"/>
  <c r="D88" i="29"/>
  <c r="A88" i="32"/>
  <c r="F95" i="2"/>
  <c r="R88" i="32" l="1"/>
  <c r="S88"/>
  <c r="G88"/>
  <c r="P88"/>
  <c r="W88"/>
  <c r="L88"/>
  <c r="Q88"/>
  <c r="N88"/>
  <c r="I88"/>
  <c r="M88"/>
  <c r="V88"/>
  <c r="O88"/>
  <c r="K88"/>
  <c r="H88"/>
  <c r="U88"/>
  <c r="J88"/>
  <c r="T88"/>
  <c r="D89" i="29"/>
  <c r="A89" i="32"/>
  <c r="F96" i="2"/>
  <c r="M89" i="32" l="1"/>
  <c r="G89"/>
  <c r="K89"/>
  <c r="V89"/>
  <c r="R89"/>
  <c r="S89"/>
  <c r="T89"/>
  <c r="O89"/>
  <c r="Q89"/>
  <c r="H89"/>
  <c r="W89"/>
  <c r="P89"/>
  <c r="L89"/>
  <c r="N89"/>
  <c r="U89"/>
  <c r="I89"/>
  <c r="J89"/>
  <c r="F97" i="2"/>
  <c r="A90" i="32"/>
  <c r="D90" i="29"/>
  <c r="D91" l="1"/>
  <c r="A91" i="32"/>
  <c r="F98" i="2"/>
  <c r="M90" i="32"/>
  <c r="L90"/>
  <c r="V90"/>
  <c r="U90"/>
  <c r="T90"/>
  <c r="N90"/>
  <c r="S90"/>
  <c r="K90"/>
  <c r="R90"/>
  <c r="Q90"/>
  <c r="H90"/>
  <c r="G90"/>
  <c r="I90"/>
  <c r="O90"/>
  <c r="P90"/>
  <c r="J90"/>
  <c r="W90"/>
  <c r="F99" i="2" l="1"/>
  <c r="D92" i="29"/>
  <c r="A92" i="32"/>
  <c r="U91"/>
  <c r="R91"/>
  <c r="O91"/>
  <c r="J91"/>
  <c r="P91"/>
  <c r="T91"/>
  <c r="I91"/>
  <c r="G91"/>
  <c r="N91"/>
  <c r="W91"/>
  <c r="Q91"/>
  <c r="V91"/>
  <c r="L91"/>
  <c r="H91"/>
  <c r="M91"/>
  <c r="S91"/>
  <c r="K91"/>
  <c r="A93" l="1"/>
  <c r="D93" i="29"/>
  <c r="F100" i="2"/>
  <c r="W92" i="32"/>
  <c r="T92"/>
  <c r="U92"/>
  <c r="N92"/>
  <c r="K92"/>
  <c r="H92"/>
  <c r="P92"/>
  <c r="R92"/>
  <c r="J92"/>
  <c r="O92"/>
  <c r="M92"/>
  <c r="Q92"/>
  <c r="I92"/>
  <c r="S92"/>
  <c r="L92"/>
  <c r="G92"/>
  <c r="V92"/>
  <c r="V93" l="1"/>
  <c r="L93"/>
  <c r="O93"/>
  <c r="N93"/>
  <c r="P93"/>
  <c r="Q93"/>
  <c r="T93"/>
  <c r="M93"/>
  <c r="H93"/>
  <c r="W93"/>
  <c r="R93"/>
  <c r="I93"/>
  <c r="G93"/>
  <c r="K93"/>
  <c r="J93"/>
  <c r="S93"/>
  <c r="U93"/>
  <c r="D95" i="29"/>
  <c r="D94"/>
  <c r="A94" i="32"/>
  <c r="F101" i="2"/>
  <c r="A95" i="32" l="1"/>
  <c r="F102" i="2"/>
  <c r="D96" i="29"/>
  <c r="T94" i="32"/>
  <c r="Q94"/>
  <c r="L94"/>
  <c r="G94"/>
  <c r="H94"/>
  <c r="S94"/>
  <c r="I94"/>
  <c r="M94"/>
  <c r="P94"/>
  <c r="N94"/>
  <c r="J94"/>
  <c r="W94"/>
  <c r="V94"/>
  <c r="O94"/>
  <c r="R94"/>
  <c r="U94"/>
  <c r="K94"/>
  <c r="R95" l="1"/>
  <c r="K95"/>
  <c r="U95"/>
  <c r="I95"/>
  <c r="W95"/>
  <c r="P95"/>
  <c r="H95"/>
  <c r="Q95"/>
  <c r="T95"/>
  <c r="L95"/>
  <c r="S95"/>
  <c r="O95"/>
  <c r="V95"/>
  <c r="M95"/>
  <c r="N95"/>
  <c r="J95"/>
  <c r="G95"/>
  <c r="F103" i="2"/>
  <c r="A96" i="32"/>
  <c r="A97" l="1"/>
  <c r="D97" i="29"/>
  <c r="F104" i="2"/>
  <c r="J96" i="32"/>
  <c r="O96"/>
  <c r="L96"/>
  <c r="G96"/>
  <c r="K96"/>
  <c r="R96"/>
  <c r="T96"/>
  <c r="V96"/>
  <c r="Q96"/>
  <c r="S96"/>
  <c r="I96"/>
  <c r="N96"/>
  <c r="W96"/>
  <c r="P96"/>
  <c r="U96"/>
  <c r="M96"/>
  <c r="H96"/>
  <c r="W97" l="1"/>
  <c r="S97"/>
  <c r="I97"/>
  <c r="K97"/>
  <c r="N97"/>
  <c r="H97"/>
  <c r="L97"/>
  <c r="G97"/>
  <c r="U97"/>
  <c r="J97"/>
  <c r="Q97"/>
  <c r="M97"/>
  <c r="P97"/>
  <c r="O97"/>
  <c r="V97"/>
  <c r="R97"/>
  <c r="T97"/>
  <c r="A98"/>
  <c r="D98" i="29"/>
  <c r="F105" i="2"/>
  <c r="L98" i="32" l="1"/>
  <c r="P98"/>
  <c r="K98"/>
  <c r="G98"/>
  <c r="V98"/>
  <c r="J98"/>
  <c r="W98"/>
  <c r="I98"/>
  <c r="H98"/>
  <c r="Q98"/>
  <c r="T98"/>
  <c r="U98"/>
  <c r="O98"/>
  <c r="M98"/>
  <c r="S98"/>
  <c r="N98"/>
  <c r="R98"/>
  <c r="A99"/>
  <c r="D99" i="29"/>
  <c r="F106" i="2"/>
  <c r="M99" i="32" l="1"/>
  <c r="I99"/>
  <c r="K99"/>
  <c r="O99"/>
  <c r="Q99"/>
  <c r="V99"/>
  <c r="J99"/>
  <c r="R99"/>
  <c r="W99"/>
  <c r="G99"/>
  <c r="P99"/>
  <c r="U99"/>
  <c r="S99"/>
  <c r="T99"/>
  <c r="H99"/>
  <c r="L99"/>
  <c r="N99"/>
  <c r="D100" i="29"/>
  <c r="A100" i="32"/>
  <c r="F107" i="2"/>
  <c r="T100" i="32" l="1"/>
  <c r="P100"/>
  <c r="V100"/>
  <c r="S100"/>
  <c r="R100"/>
  <c r="U100"/>
  <c r="L100"/>
  <c r="K100"/>
  <c r="Q100"/>
  <c r="J100"/>
  <c r="W100"/>
  <c r="M100"/>
  <c r="H100"/>
  <c r="O100"/>
  <c r="G100"/>
  <c r="N100"/>
  <c r="I100"/>
  <c r="F108" i="2"/>
  <c r="D101" i="29"/>
  <c r="A101" i="32"/>
  <c r="F109" i="2" l="1"/>
  <c r="D102" i="29"/>
  <c r="A102" i="32"/>
  <c r="S101"/>
  <c r="P101"/>
  <c r="I101"/>
  <c r="W101"/>
  <c r="U101"/>
  <c r="H101"/>
  <c r="L101"/>
  <c r="N101"/>
  <c r="R101"/>
  <c r="V101"/>
  <c r="O101"/>
  <c r="J101"/>
  <c r="K101"/>
  <c r="Q101"/>
  <c r="T101"/>
  <c r="M101"/>
  <c r="G101"/>
  <c r="N102" l="1"/>
  <c r="M102"/>
  <c r="G102"/>
  <c r="W102"/>
  <c r="K102"/>
  <c r="P102"/>
  <c r="H102"/>
  <c r="V102"/>
  <c r="U102"/>
  <c r="Q102"/>
  <c r="O102"/>
  <c r="J102"/>
  <c r="R102"/>
  <c r="T102"/>
  <c r="L102"/>
  <c r="S102"/>
  <c r="I102"/>
  <c r="A103"/>
  <c r="D103" i="29"/>
  <c r="F110" i="2"/>
  <c r="T103" i="32" l="1"/>
  <c r="V103"/>
  <c r="R103"/>
  <c r="O103"/>
  <c r="H103"/>
  <c r="G103"/>
  <c r="Q103"/>
  <c r="L103"/>
  <c r="M103"/>
  <c r="P103"/>
  <c r="J103"/>
  <c r="I103"/>
  <c r="S103"/>
  <c r="W103"/>
  <c r="U103"/>
  <c r="N103"/>
  <c r="K103"/>
  <c r="A104"/>
  <c r="F111" i="2"/>
  <c r="D104" i="29"/>
  <c r="R104" i="32" l="1"/>
  <c r="N104"/>
  <c r="T104"/>
  <c r="W104"/>
  <c r="P104"/>
  <c r="Q104"/>
  <c r="K104"/>
  <c r="H104"/>
  <c r="J104"/>
  <c r="L104"/>
  <c r="V104"/>
  <c r="M104"/>
  <c r="G104"/>
  <c r="O104"/>
  <c r="I104"/>
  <c r="U104"/>
  <c r="S104"/>
  <c r="A105"/>
  <c r="F112" i="2"/>
  <c r="D105" i="29"/>
  <c r="P105" i="32" l="1"/>
  <c r="L105"/>
  <c r="K105"/>
  <c r="G105"/>
  <c r="W105"/>
  <c r="U105"/>
  <c r="N105"/>
  <c r="I105"/>
  <c r="T105"/>
  <c r="R105"/>
  <c r="M105"/>
  <c r="J105"/>
  <c r="S105"/>
  <c r="V105"/>
  <c r="O105"/>
  <c r="H105"/>
  <c r="Q105"/>
  <c r="F113" i="2"/>
  <c r="D106" i="29"/>
  <c r="A106" i="32"/>
  <c r="D107" i="29" l="1"/>
  <c r="A107" i="32"/>
  <c r="F114" i="2"/>
  <c r="O106" i="32"/>
  <c r="R106"/>
  <c r="Q106"/>
  <c r="V106"/>
  <c r="G106"/>
  <c r="N106"/>
  <c r="U106"/>
  <c r="W106"/>
  <c r="L106"/>
  <c r="J106"/>
  <c r="K106"/>
  <c r="S106"/>
  <c r="P106"/>
  <c r="T106"/>
  <c r="H106"/>
  <c r="M106"/>
  <c r="I106"/>
  <c r="M107" l="1"/>
  <c r="U107"/>
  <c r="K107"/>
  <c r="H107"/>
  <c r="N107"/>
  <c r="S107"/>
  <c r="W107"/>
  <c r="J107"/>
  <c r="P107"/>
  <c r="I107"/>
  <c r="Q107"/>
  <c r="R107"/>
  <c r="O107"/>
  <c r="V107"/>
  <c r="G107"/>
  <c r="T107"/>
  <c r="L107"/>
  <c r="F115" i="2"/>
  <c r="A108" i="32"/>
  <c r="D108" i="29"/>
  <c r="A109" i="32" l="1"/>
  <c r="D109" i="29"/>
  <c r="F116" i="2"/>
  <c r="I108" i="32"/>
  <c r="G108"/>
  <c r="Q108"/>
  <c r="M108"/>
  <c r="W108"/>
  <c r="U108"/>
  <c r="H108"/>
  <c r="V108"/>
  <c r="S108"/>
  <c r="P108"/>
  <c r="J108"/>
  <c r="K108"/>
  <c r="O108"/>
  <c r="R108"/>
  <c r="N108"/>
  <c r="T108"/>
  <c r="L108"/>
  <c r="M109" l="1"/>
  <c r="U109"/>
  <c r="V109"/>
  <c r="P109"/>
  <c r="O109"/>
  <c r="N109"/>
  <c r="S109"/>
  <c r="R109"/>
  <c r="I109"/>
  <c r="L109"/>
  <c r="W109"/>
  <c r="G109"/>
  <c r="Q109"/>
  <c r="J109"/>
  <c r="T109"/>
  <c r="H109"/>
  <c r="K109"/>
  <c r="D110" i="29"/>
  <c r="A110" i="32"/>
  <c r="F117" i="2"/>
  <c r="J110" i="32" l="1"/>
  <c r="K110"/>
  <c r="P110"/>
  <c r="L110"/>
  <c r="M110"/>
  <c r="U110"/>
  <c r="R110"/>
  <c r="T110"/>
  <c r="O110"/>
  <c r="V110"/>
  <c r="S110"/>
  <c r="I110"/>
  <c r="N110"/>
  <c r="Q110"/>
  <c r="W110"/>
  <c r="G110"/>
  <c r="H110"/>
  <c r="F118" i="2"/>
  <c r="D111" i="29"/>
  <c r="A111" i="32"/>
  <c r="D112" i="29" l="1"/>
  <c r="F119" i="2"/>
  <c r="A112" i="32"/>
  <c r="V111"/>
  <c r="T111"/>
  <c r="U111"/>
  <c r="O111"/>
  <c r="G111"/>
  <c r="S111"/>
  <c r="W111"/>
  <c r="L111"/>
  <c r="P111"/>
  <c r="H111"/>
  <c r="Q111"/>
  <c r="R111"/>
  <c r="I111"/>
  <c r="J111"/>
  <c r="M111"/>
  <c r="K111"/>
  <c r="N111"/>
  <c r="T112" l="1"/>
  <c r="L112"/>
  <c r="P112"/>
  <c r="V112"/>
  <c r="O112"/>
  <c r="W112"/>
  <c r="I112"/>
  <c r="G112"/>
  <c r="J112"/>
  <c r="H112"/>
  <c r="M112"/>
  <c r="R112"/>
  <c r="U112"/>
  <c r="K112"/>
  <c r="S112"/>
  <c r="N112"/>
  <c r="Q112"/>
  <c r="D113" i="29"/>
  <c r="A113" i="32"/>
  <c r="F120" i="2"/>
  <c r="K113" i="32" l="1"/>
  <c r="O113"/>
  <c r="I113"/>
  <c r="T113"/>
  <c r="W113"/>
  <c r="L113"/>
  <c r="G113"/>
  <c r="M113"/>
  <c r="Q113"/>
  <c r="S113"/>
  <c r="H113"/>
  <c r="N113"/>
  <c r="P113"/>
  <c r="J113"/>
  <c r="U113"/>
  <c r="V113"/>
  <c r="R113"/>
  <c r="D114" i="29"/>
  <c r="A114" i="32"/>
  <c r="F121" i="2"/>
  <c r="T114" i="32" l="1"/>
  <c r="V114"/>
  <c r="H114"/>
  <c r="U114"/>
  <c r="P114"/>
  <c r="L114"/>
  <c r="N114"/>
  <c r="Q114"/>
  <c r="G114"/>
  <c r="M114"/>
  <c r="K114"/>
  <c r="R114"/>
  <c r="W114"/>
  <c r="I114"/>
  <c r="S114"/>
  <c r="J114"/>
  <c r="O114"/>
  <c r="D115" i="29"/>
  <c r="A115" i="32"/>
  <c r="F122" i="2"/>
  <c r="I115" i="32" l="1"/>
  <c r="S115"/>
  <c r="O115"/>
  <c r="W115"/>
  <c r="P115"/>
  <c r="G115"/>
  <c r="K115"/>
  <c r="H115"/>
  <c r="N115"/>
  <c r="J115"/>
  <c r="Q115"/>
  <c r="V115"/>
  <c r="T115"/>
  <c r="U115"/>
  <c r="L115"/>
  <c r="R115"/>
  <c r="M115"/>
  <c r="F123" i="2"/>
  <c r="A116" i="32"/>
  <c r="D116" i="29"/>
  <c r="G116" i="32" l="1"/>
  <c r="V116"/>
  <c r="L116"/>
  <c r="H116"/>
  <c r="W116"/>
  <c r="I116"/>
  <c r="U116"/>
  <c r="N116"/>
  <c r="O116"/>
  <c r="R116"/>
  <c r="J116"/>
  <c r="P116"/>
  <c r="S116"/>
  <c r="M116"/>
  <c r="Q116"/>
  <c r="T116"/>
  <c r="K116"/>
  <c r="F124" i="2"/>
  <c r="A117" i="32"/>
  <c r="D117" i="29"/>
  <c r="F125" i="2" l="1"/>
  <c r="A118" i="32"/>
  <c r="D118" i="29"/>
  <c r="Q117" i="32"/>
  <c r="L117"/>
  <c r="R117"/>
  <c r="I117"/>
  <c r="W117"/>
  <c r="U117"/>
  <c r="S117"/>
  <c r="P117"/>
  <c r="T117"/>
  <c r="O117"/>
  <c r="K117"/>
  <c r="G117"/>
  <c r="N117"/>
  <c r="J117"/>
  <c r="M117"/>
  <c r="H117"/>
  <c r="V117"/>
  <c r="D119" i="29" l="1"/>
  <c r="A119" i="32"/>
  <c r="F126" i="2"/>
  <c r="G118" i="32"/>
  <c r="L118"/>
  <c r="J118"/>
  <c r="S118"/>
  <c r="O118"/>
  <c r="T118"/>
  <c r="H118"/>
  <c r="Q118"/>
  <c r="V118"/>
  <c r="I118"/>
  <c r="U118"/>
  <c r="M118"/>
  <c r="N118"/>
  <c r="R118"/>
  <c r="W118"/>
  <c r="P118"/>
  <c r="K118"/>
  <c r="N119" l="1"/>
  <c r="K119"/>
  <c r="R119"/>
  <c r="J119"/>
  <c r="M119"/>
  <c r="U119"/>
  <c r="I119"/>
  <c r="T119"/>
  <c r="P119"/>
  <c r="W119"/>
  <c r="S119"/>
  <c r="O119"/>
  <c r="L119"/>
  <c r="H119"/>
  <c r="G119"/>
  <c r="V119"/>
  <c r="Q119"/>
  <c r="F127" i="2"/>
  <c r="A120" i="32"/>
  <c r="D120" i="29"/>
  <c r="K120" i="32" l="1"/>
  <c r="T120"/>
  <c r="O120"/>
  <c r="V120"/>
  <c r="J120"/>
  <c r="H120"/>
  <c r="W120"/>
  <c r="R120"/>
  <c r="U120"/>
  <c r="N120"/>
  <c r="I120"/>
  <c r="S120"/>
  <c r="P120"/>
  <c r="M120"/>
  <c r="L120"/>
  <c r="G120"/>
  <c r="Q120"/>
  <c r="A121"/>
  <c r="F128" i="2"/>
  <c r="D121" i="29"/>
  <c r="V121" i="32" l="1"/>
  <c r="R121"/>
  <c r="G121"/>
  <c r="M121"/>
  <c r="L121"/>
  <c r="H121"/>
  <c r="U121"/>
  <c r="J121"/>
  <c r="Q121"/>
  <c r="O121"/>
  <c r="K121"/>
  <c r="T121"/>
  <c r="S121"/>
  <c r="P121"/>
  <c r="W121"/>
  <c r="N121"/>
  <c r="I121"/>
  <c r="F129" i="2"/>
  <c r="D122" i="29"/>
  <c r="A122" i="32"/>
  <c r="D123" i="29" l="1"/>
  <c r="F130" i="2"/>
  <c r="A123" i="32"/>
  <c r="S122"/>
  <c r="U122"/>
  <c r="Q122"/>
  <c r="H122"/>
  <c r="T122"/>
  <c r="P122"/>
  <c r="K122"/>
  <c r="N122"/>
  <c r="L122"/>
  <c r="R122"/>
  <c r="G122"/>
  <c r="O122"/>
  <c r="W122"/>
  <c r="V122"/>
  <c r="J122"/>
  <c r="I122"/>
  <c r="M122"/>
  <c r="F131" i="2" l="1"/>
  <c r="D124" i="29"/>
  <c r="A124" i="32"/>
  <c r="V123"/>
  <c r="H123"/>
  <c r="O123"/>
  <c r="W123"/>
  <c r="L123"/>
  <c r="Q123"/>
  <c r="I123"/>
  <c r="N123"/>
  <c r="J123"/>
  <c r="R123"/>
  <c r="P123"/>
  <c r="M123"/>
  <c r="U123"/>
  <c r="S123"/>
  <c r="T123"/>
  <c r="K123"/>
  <c r="G123"/>
  <c r="F132" i="2" l="1"/>
  <c r="A125" i="32"/>
  <c r="D125" i="29"/>
  <c r="L124" i="32"/>
  <c r="K124"/>
  <c r="W124"/>
  <c r="U124"/>
  <c r="I124"/>
  <c r="J124"/>
  <c r="G124"/>
  <c r="V124"/>
  <c r="P124"/>
  <c r="S124"/>
  <c r="M124"/>
  <c r="Q124"/>
  <c r="O124"/>
  <c r="T124"/>
  <c r="H124"/>
  <c r="N124"/>
  <c r="R124"/>
  <c r="A126" l="1"/>
  <c r="D126" i="29"/>
  <c r="F133" i="2"/>
  <c r="G125" i="32"/>
  <c r="J125"/>
  <c r="M125"/>
  <c r="H125"/>
  <c r="R125"/>
  <c r="V125"/>
  <c r="O125"/>
  <c r="T125"/>
  <c r="P125"/>
  <c r="Q125"/>
  <c r="N125"/>
  <c r="I125"/>
  <c r="L125"/>
  <c r="S125"/>
  <c r="U125"/>
  <c r="K125"/>
  <c r="W125"/>
  <c r="F134" i="2" l="1"/>
  <c r="D127" i="29"/>
  <c r="A127" i="32"/>
  <c r="K126"/>
  <c r="T126"/>
  <c r="N126"/>
  <c r="L126"/>
  <c r="I126"/>
  <c r="W126"/>
  <c r="O126"/>
  <c r="Q126"/>
  <c r="U126"/>
  <c r="M126"/>
  <c r="J126"/>
  <c r="G126"/>
  <c r="V126"/>
  <c r="R126"/>
  <c r="H126"/>
  <c r="S126"/>
  <c r="P126"/>
  <c r="F135" i="2" l="1"/>
  <c r="A128" i="32"/>
  <c r="D128" i="29"/>
  <c r="T127" i="32"/>
  <c r="P127"/>
  <c r="L127"/>
  <c r="S127"/>
  <c r="H127"/>
  <c r="O127"/>
  <c r="Q127"/>
  <c r="N127"/>
  <c r="J127"/>
  <c r="V127"/>
  <c r="K127"/>
  <c r="G127"/>
  <c r="W127"/>
  <c r="U127"/>
  <c r="I127"/>
  <c r="R127"/>
  <c r="M127"/>
  <c r="P128" l="1"/>
  <c r="G128"/>
  <c r="N128"/>
  <c r="J128"/>
  <c r="S128"/>
  <c r="U128"/>
  <c r="O128"/>
  <c r="Q128"/>
  <c r="T128"/>
  <c r="M128"/>
  <c r="H128"/>
  <c r="V128"/>
  <c r="I128"/>
  <c r="W128"/>
  <c r="R128"/>
  <c r="L128"/>
  <c r="K128"/>
  <c r="D129" i="29"/>
  <c r="A129" i="32"/>
  <c r="F136" i="2"/>
  <c r="S129" i="32" l="1"/>
  <c r="N129"/>
  <c r="H129"/>
  <c r="Q129"/>
  <c r="J129"/>
  <c r="K129"/>
  <c r="V129"/>
  <c r="R129"/>
  <c r="W129"/>
  <c r="U129"/>
  <c r="M129"/>
  <c r="O129"/>
  <c r="I129"/>
  <c r="L129"/>
  <c r="P129"/>
  <c r="T129"/>
  <c r="G129"/>
  <c r="D130" i="29"/>
  <c r="A130" i="32"/>
  <c r="F137" i="2"/>
  <c r="O130" i="32" l="1"/>
  <c r="M130"/>
  <c r="W130"/>
  <c r="R130"/>
  <c r="K130"/>
  <c r="V130"/>
  <c r="L130"/>
  <c r="I130"/>
  <c r="Q130"/>
  <c r="S130"/>
  <c r="H130"/>
  <c r="G130"/>
  <c r="N130"/>
  <c r="T130"/>
  <c r="P130"/>
  <c r="U130"/>
  <c r="J130"/>
  <c r="D131" i="29"/>
  <c r="A131" i="32"/>
  <c r="F138" i="2"/>
  <c r="K131" i="32" l="1"/>
  <c r="H131"/>
  <c r="S131"/>
  <c r="N131"/>
  <c r="M131"/>
  <c r="U131"/>
  <c r="W131"/>
  <c r="O131"/>
  <c r="T131"/>
  <c r="G131"/>
  <c r="V131"/>
  <c r="L131"/>
  <c r="J131"/>
  <c r="I131"/>
  <c r="Q131"/>
  <c r="R131"/>
  <c r="P131"/>
  <c r="F139" i="2"/>
  <c r="D132" i="29"/>
  <c r="A132" i="32"/>
  <c r="F140" i="2" l="1"/>
  <c r="A133" i="32"/>
  <c r="D133" i="29"/>
  <c r="M132" i="32"/>
  <c r="O132"/>
  <c r="V132"/>
  <c r="K132"/>
  <c r="U132"/>
  <c r="L132"/>
  <c r="S132"/>
  <c r="P132"/>
  <c r="R132"/>
  <c r="N132"/>
  <c r="T132"/>
  <c r="W132"/>
  <c r="H132"/>
  <c r="I132"/>
  <c r="J132"/>
  <c r="G132"/>
  <c r="Q132"/>
  <c r="F141" i="2" l="1"/>
  <c r="D134" i="29"/>
  <c r="A134" i="32"/>
  <c r="R133"/>
  <c r="Q133"/>
  <c r="U133"/>
  <c r="H133"/>
  <c r="N133"/>
  <c r="L133"/>
  <c r="W133"/>
  <c r="S133"/>
  <c r="M133"/>
  <c r="T133"/>
  <c r="K133"/>
  <c r="I133"/>
  <c r="V133"/>
  <c r="G133"/>
  <c r="J133"/>
  <c r="O133"/>
  <c r="P133"/>
  <c r="D135" i="29" l="1"/>
  <c r="F142" i="2"/>
  <c r="A135" i="32"/>
  <c r="G134"/>
  <c r="H134"/>
  <c r="I134"/>
  <c r="O134"/>
  <c r="K134"/>
  <c r="N134"/>
  <c r="S134"/>
  <c r="R134"/>
  <c r="W134"/>
  <c r="Q134"/>
  <c r="V134"/>
  <c r="M134"/>
  <c r="J134"/>
  <c r="T134"/>
  <c r="P134"/>
  <c r="U134"/>
  <c r="L134"/>
  <c r="A136" l="1"/>
  <c r="D136" i="29"/>
  <c r="F143" i="2"/>
  <c r="J135" i="32"/>
  <c r="T135"/>
  <c r="M135"/>
  <c r="W135"/>
  <c r="O135"/>
  <c r="K135"/>
  <c r="P135"/>
  <c r="U135"/>
  <c r="I135"/>
  <c r="R135"/>
  <c r="N135"/>
  <c r="Q135"/>
  <c r="S135"/>
  <c r="V135"/>
  <c r="L135"/>
  <c r="G135"/>
  <c r="H135"/>
  <c r="I136" l="1"/>
  <c r="L136"/>
  <c r="S136"/>
  <c r="Q136"/>
  <c r="T136"/>
  <c r="O136"/>
  <c r="J136"/>
  <c r="H136"/>
  <c r="G136"/>
  <c r="W136"/>
  <c r="M136"/>
  <c r="R136"/>
  <c r="U136"/>
  <c r="V136"/>
  <c r="K136"/>
  <c r="N136"/>
  <c r="P136"/>
  <c r="D137" i="29"/>
  <c r="A137" i="32"/>
  <c r="F144" i="2"/>
  <c r="N137" i="32" l="1"/>
  <c r="V137"/>
  <c r="K137"/>
  <c r="W137"/>
  <c r="G137"/>
  <c r="P137"/>
  <c r="S137"/>
  <c r="Q137"/>
  <c r="J137"/>
  <c r="U137"/>
  <c r="O137"/>
  <c r="L137"/>
  <c r="T137"/>
  <c r="H137"/>
  <c r="R137"/>
  <c r="I137"/>
  <c r="M137"/>
  <c r="F145" i="2"/>
  <c r="D138" i="29"/>
  <c r="A138" i="32"/>
  <c r="A139" l="1"/>
  <c r="D139" i="29"/>
  <c r="G138" i="32"/>
  <c r="U138"/>
  <c r="H138"/>
  <c r="L138"/>
  <c r="P138"/>
  <c r="T138"/>
  <c r="K138"/>
  <c r="S138"/>
  <c r="R138"/>
  <c r="N138"/>
  <c r="I138"/>
  <c r="M138"/>
  <c r="V138"/>
  <c r="W138"/>
  <c r="Q138"/>
  <c r="O138"/>
  <c r="J138"/>
  <c r="N139" l="1"/>
  <c r="S139"/>
  <c r="U139"/>
  <c r="T139"/>
  <c r="H139"/>
  <c r="P139"/>
  <c r="J139"/>
  <c r="I139"/>
  <c r="Q139"/>
  <c r="R139"/>
  <c r="L139"/>
  <c r="W139"/>
  <c r="M139"/>
  <c r="K139"/>
  <c r="O139"/>
  <c r="G139"/>
  <c r="V139"/>
</calcChain>
</file>

<file path=xl/comments1.xml><?xml version="1.0" encoding="utf-8"?>
<comments xmlns="http://schemas.openxmlformats.org/spreadsheetml/2006/main">
  <authors>
    <author>Sikiten PC</author>
  </authors>
  <commentList>
    <comment ref="D1" authorId="0">
      <text>
        <r>
          <rPr>
            <b/>
            <sz val="20"/>
            <color indexed="81"/>
            <rFont val="ＭＳ Ｐゴシック"/>
            <family val="3"/>
            <charset val="128"/>
          </rPr>
          <t>申込書作成の前に、FAX番号をご入力ください。</t>
        </r>
      </text>
    </comment>
    <comment ref="R3" authorId="0">
      <text>
        <r>
          <rPr>
            <b/>
            <sz val="9"/>
            <color indexed="81"/>
            <rFont val="ＭＳ Ｐゴシック"/>
            <family val="3"/>
            <charset val="128"/>
          </rPr>
          <t xml:space="preserve">１・・・全日制
２・・・定時制
</t>
        </r>
      </text>
    </comment>
  </commentList>
</comments>
</file>

<file path=xl/comments2.xml><?xml version="1.0" encoding="utf-8"?>
<comments xmlns="http://schemas.openxmlformats.org/spreadsheetml/2006/main">
  <authors>
    <author>ys070620</author>
    <author>PC131</author>
    <author>TakedaT</author>
  </authors>
  <commentList>
    <comment ref="B3" authorId="0">
      <text>
        <r>
          <rPr>
            <b/>
            <sz val="12"/>
            <color indexed="10"/>
            <rFont val="ＭＳ Ｐゴシック"/>
            <family val="3"/>
            <charset val="128"/>
          </rPr>
          <t>始めに入力してください（農クコード番号はMasterシートをご参照ください）。</t>
        </r>
      </text>
    </comment>
    <comment ref="J99" authorId="1">
      <text>
        <r>
          <rPr>
            <b/>
            <sz val="9"/>
            <color indexed="81"/>
            <rFont val="ＭＳ Ｐゴシック"/>
            <family val="3"/>
            <charset val="128"/>
          </rPr>
          <t>運営担当校の生徒・職員の参加費は免除となります。</t>
        </r>
      </text>
    </comment>
    <comment ref="J114" authorId="1">
      <text>
        <r>
          <rPr>
            <b/>
            <sz val="9"/>
            <color indexed="81"/>
            <rFont val="ＭＳ Ｐゴシック"/>
            <family val="3"/>
            <charset val="128"/>
          </rPr>
          <t>日連会長の参加における経費（参加費・旅費・宿泊費等）は、大会事務局で負担いたします。
宿泊等のご利用は、他の参加者同様にお申込み、お振込みください。
ご不明な点については、大会事務局までお問い合わせください。</t>
        </r>
      </text>
    </comment>
    <comment ref="C148" authorId="2">
      <text>
        <r>
          <rPr>
            <sz val="9"/>
            <color indexed="81"/>
            <rFont val="ＭＳ Ｐゴシック"/>
            <family val="3"/>
            <charset val="128"/>
          </rPr>
          <t xml:space="preserve">水色のセルにはリンクが設定されています．
入力はできません．
</t>
        </r>
      </text>
    </comment>
  </commentList>
</comments>
</file>

<file path=xl/comments3.xml><?xml version="1.0" encoding="utf-8"?>
<comments xmlns="http://schemas.openxmlformats.org/spreadsheetml/2006/main">
  <authors>
    <author>ys070620</author>
  </authors>
  <commentList>
    <comment ref="Z20" authorId="0">
      <text>
        <r>
          <rPr>
            <b/>
            <sz val="14"/>
            <color indexed="81"/>
            <rFont val="ＭＳ Ｐゴシック"/>
            <family val="3"/>
            <charset val="128"/>
          </rPr>
          <t>質疑応答者は１名です</t>
        </r>
      </text>
    </comment>
  </commentList>
</comments>
</file>

<file path=xl/comments4.xml><?xml version="1.0" encoding="utf-8"?>
<comments xmlns="http://schemas.openxmlformats.org/spreadsheetml/2006/main">
  <authors>
    <author>ys070620</author>
  </authors>
  <commentList>
    <comment ref="Z20" authorId="0">
      <text>
        <r>
          <rPr>
            <b/>
            <sz val="14"/>
            <color indexed="81"/>
            <rFont val="ＭＳ Ｐゴシック"/>
            <family val="3"/>
            <charset val="128"/>
          </rPr>
          <t>質疑応答者は１名です</t>
        </r>
      </text>
    </comment>
  </commentList>
</comments>
</file>

<file path=xl/comments5.xml><?xml version="1.0" encoding="utf-8"?>
<comments xmlns="http://schemas.openxmlformats.org/spreadsheetml/2006/main">
  <authors>
    <author>ys070620</author>
  </authors>
  <commentList>
    <comment ref="Z20" authorId="0">
      <text>
        <r>
          <rPr>
            <b/>
            <sz val="14"/>
            <color indexed="81"/>
            <rFont val="ＭＳ Ｐゴシック"/>
            <family val="3"/>
            <charset val="128"/>
          </rPr>
          <t>質疑応答者は１名です</t>
        </r>
      </text>
    </comment>
  </commentList>
</comments>
</file>

<file path=xl/sharedStrings.xml><?xml version="1.0" encoding="utf-8"?>
<sst xmlns="http://schemas.openxmlformats.org/spreadsheetml/2006/main" count="5686" uniqueCount="2673">
  <si>
    <t>島原農業高等学校</t>
    <rPh sb="0" eb="2">
      <t>シマバラ</t>
    </rPh>
    <rPh sb="2" eb="4">
      <t>ノウギョウ</t>
    </rPh>
    <rPh sb="4" eb="6">
      <t>コウトウ</t>
    </rPh>
    <rPh sb="6" eb="8">
      <t>ガッコウ</t>
    </rPh>
    <phoneticPr fontId="4"/>
  </si>
  <si>
    <t>諫早農業高等学校</t>
    <rPh sb="0" eb="2">
      <t>イサハヤ</t>
    </rPh>
    <rPh sb="2" eb="4">
      <t>ノウギョウ</t>
    </rPh>
    <rPh sb="4" eb="6">
      <t>コウトウ</t>
    </rPh>
    <rPh sb="6" eb="8">
      <t>ガッコウ</t>
    </rPh>
    <phoneticPr fontId="4"/>
  </si>
  <si>
    <t>西彼農業高等学校</t>
    <rPh sb="0" eb="1">
      <t>ニシ</t>
    </rPh>
    <rPh sb="1" eb="2">
      <t>カレ</t>
    </rPh>
    <rPh sb="2" eb="4">
      <t>ノウギョウ</t>
    </rPh>
    <rPh sb="4" eb="6">
      <t>コウトウ</t>
    </rPh>
    <rPh sb="6" eb="8">
      <t>ガッコウ</t>
    </rPh>
    <phoneticPr fontId="4"/>
  </si>
  <si>
    <t>大村城南高等学校</t>
    <rPh sb="0" eb="2">
      <t>オオムラ</t>
    </rPh>
    <rPh sb="2" eb="4">
      <t>ジョウナン</t>
    </rPh>
    <rPh sb="4" eb="6">
      <t>コウトウ</t>
    </rPh>
    <rPh sb="6" eb="8">
      <t>ガッコウ</t>
    </rPh>
    <phoneticPr fontId="4"/>
  </si>
  <si>
    <t>北松農業高等学校</t>
    <rPh sb="0" eb="1">
      <t>キタ</t>
    </rPh>
    <rPh sb="1" eb="2">
      <t>マツ</t>
    </rPh>
    <rPh sb="2" eb="4">
      <t>ノウギョウ</t>
    </rPh>
    <rPh sb="4" eb="6">
      <t>コウトウ</t>
    </rPh>
    <rPh sb="6" eb="8">
      <t>ガッコウ</t>
    </rPh>
    <phoneticPr fontId="4"/>
  </si>
  <si>
    <t>芦北高等学校</t>
    <rPh sb="0" eb="2">
      <t>アシキタ</t>
    </rPh>
    <rPh sb="2" eb="4">
      <t>コウトウ</t>
    </rPh>
    <rPh sb="4" eb="6">
      <t>ガッコウ</t>
    </rPh>
    <phoneticPr fontId="4"/>
  </si>
  <si>
    <t>翔陽高等学校</t>
    <rPh sb="0" eb="1">
      <t>ショウ</t>
    </rPh>
    <rPh sb="1" eb="2">
      <t>ヨウ</t>
    </rPh>
    <rPh sb="2" eb="4">
      <t>コウトウ</t>
    </rPh>
    <rPh sb="4" eb="6">
      <t>ガッコウ</t>
    </rPh>
    <phoneticPr fontId="4"/>
  </si>
  <si>
    <t>鹿本農業高等学校</t>
    <rPh sb="0" eb="1">
      <t>シカ</t>
    </rPh>
    <rPh sb="1" eb="2">
      <t>ホン</t>
    </rPh>
    <rPh sb="2" eb="4">
      <t>ノウギョウ</t>
    </rPh>
    <rPh sb="4" eb="6">
      <t>コウトウ</t>
    </rPh>
    <rPh sb="6" eb="8">
      <t>ガッコウ</t>
    </rPh>
    <phoneticPr fontId="4"/>
  </si>
  <si>
    <t>河浦高等学校</t>
    <rPh sb="0" eb="1">
      <t>カワ</t>
    </rPh>
    <rPh sb="1" eb="2">
      <t>ウラ</t>
    </rPh>
    <rPh sb="2" eb="4">
      <t>コウトウ</t>
    </rPh>
    <rPh sb="4" eb="6">
      <t>ガッコウ</t>
    </rPh>
    <phoneticPr fontId="4"/>
  </si>
  <si>
    <t>菊池農業高等学校</t>
    <rPh sb="0" eb="2">
      <t>キクチ</t>
    </rPh>
    <rPh sb="2" eb="4">
      <t>ノウギョウ</t>
    </rPh>
    <rPh sb="4" eb="6">
      <t>コウトウ</t>
    </rPh>
    <rPh sb="6" eb="8">
      <t>ガッコウ</t>
    </rPh>
    <phoneticPr fontId="4"/>
  </si>
  <si>
    <t>南稜高等学校</t>
    <rPh sb="0" eb="1">
      <t>ミナミ</t>
    </rPh>
    <rPh sb="1" eb="2">
      <t>リョウ</t>
    </rPh>
    <rPh sb="2" eb="4">
      <t>コウトウ</t>
    </rPh>
    <rPh sb="4" eb="6">
      <t>ガッコウ</t>
    </rPh>
    <phoneticPr fontId="4"/>
  </si>
  <si>
    <t>熊本農業高等学校</t>
    <rPh sb="0" eb="2">
      <t>クマモト</t>
    </rPh>
    <rPh sb="2" eb="4">
      <t>ノウギョウ</t>
    </rPh>
    <rPh sb="4" eb="6">
      <t>コウトウ</t>
    </rPh>
    <rPh sb="6" eb="8">
      <t>ガッコウ</t>
    </rPh>
    <phoneticPr fontId="4"/>
  </si>
  <si>
    <t>北稜高等学校</t>
    <rPh sb="0" eb="1">
      <t>ホク</t>
    </rPh>
    <rPh sb="1" eb="2">
      <t>リョウ</t>
    </rPh>
    <rPh sb="2" eb="4">
      <t>コウトウ</t>
    </rPh>
    <rPh sb="4" eb="6">
      <t>ガッコウ</t>
    </rPh>
    <phoneticPr fontId="4"/>
  </si>
  <si>
    <t>八代農業高等学校</t>
    <rPh sb="0" eb="2">
      <t>ヤシロ</t>
    </rPh>
    <rPh sb="2" eb="4">
      <t>ノウギョウ</t>
    </rPh>
    <rPh sb="4" eb="6">
      <t>コウトウ</t>
    </rPh>
    <rPh sb="6" eb="8">
      <t>ガッコウ</t>
    </rPh>
    <phoneticPr fontId="4"/>
  </si>
  <si>
    <t>八代農業高等学校泉分校</t>
    <rPh sb="0" eb="2">
      <t>ヤシロ</t>
    </rPh>
    <rPh sb="2" eb="4">
      <t>ノウギョウ</t>
    </rPh>
    <rPh sb="4" eb="6">
      <t>コウトウ</t>
    </rPh>
    <rPh sb="6" eb="8">
      <t>ガッコウ</t>
    </rPh>
    <rPh sb="8" eb="9">
      <t>イズミ</t>
    </rPh>
    <rPh sb="9" eb="11">
      <t>ブンコウ</t>
    </rPh>
    <phoneticPr fontId="4"/>
  </si>
  <si>
    <t>矢部高等学校</t>
    <rPh sb="0" eb="2">
      <t>ヤベ</t>
    </rPh>
    <rPh sb="2" eb="4">
      <t>コウトウ</t>
    </rPh>
    <rPh sb="4" eb="6">
      <t>ガッコウ</t>
    </rPh>
    <phoneticPr fontId="4"/>
  </si>
  <si>
    <t>上益城郡山都町城平954</t>
    <rPh sb="0" eb="1">
      <t>ウエ</t>
    </rPh>
    <rPh sb="1" eb="2">
      <t>エキ</t>
    </rPh>
    <rPh sb="2" eb="3">
      <t>ジョウ</t>
    </rPh>
    <rPh sb="3" eb="4">
      <t>グン</t>
    </rPh>
    <rPh sb="4" eb="5">
      <t>ヤマ</t>
    </rPh>
    <rPh sb="5" eb="6">
      <t>ト</t>
    </rPh>
    <rPh sb="6" eb="7">
      <t>マチ</t>
    </rPh>
    <rPh sb="7" eb="9">
      <t>ジョウヒラ</t>
    </rPh>
    <phoneticPr fontId="4"/>
  </si>
  <si>
    <t>阿蘇中央高等学校</t>
    <rPh sb="0" eb="2">
      <t>アソ</t>
    </rPh>
    <rPh sb="2" eb="4">
      <t>チュウオウ</t>
    </rPh>
    <rPh sb="4" eb="6">
      <t>コウトウ</t>
    </rPh>
    <rPh sb="6" eb="8">
      <t>ガッコウ</t>
    </rPh>
    <phoneticPr fontId="4"/>
  </si>
  <si>
    <t>阿蘇市一の宮町宮地4131</t>
    <rPh sb="0" eb="3">
      <t>アソシ</t>
    </rPh>
    <rPh sb="3" eb="4">
      <t>イチ</t>
    </rPh>
    <rPh sb="5" eb="7">
      <t>ミヤチョウ</t>
    </rPh>
    <rPh sb="7" eb="9">
      <t>ミヤジ</t>
    </rPh>
    <phoneticPr fontId="4"/>
  </si>
  <si>
    <t>三重総合高等学校久住校</t>
    <rPh sb="0" eb="2">
      <t>ミエ</t>
    </rPh>
    <rPh sb="2" eb="4">
      <t>ソウゴウ</t>
    </rPh>
    <rPh sb="4" eb="6">
      <t>コウトウ</t>
    </rPh>
    <rPh sb="6" eb="8">
      <t>ガッコウ</t>
    </rPh>
    <rPh sb="8" eb="10">
      <t>クズミ</t>
    </rPh>
    <rPh sb="10" eb="11">
      <t>コウ</t>
    </rPh>
    <phoneticPr fontId="5"/>
  </si>
  <si>
    <t>日田林工高等学校</t>
    <rPh sb="0" eb="2">
      <t>ヒタ</t>
    </rPh>
    <rPh sb="2" eb="3">
      <t>リン</t>
    </rPh>
    <rPh sb="3" eb="4">
      <t>コウ</t>
    </rPh>
    <rPh sb="4" eb="6">
      <t>コウトウ</t>
    </rPh>
    <rPh sb="6" eb="8">
      <t>ガッコウ</t>
    </rPh>
    <phoneticPr fontId="5"/>
  </si>
  <si>
    <t>宇佐産業科学高等学校</t>
    <rPh sb="0" eb="2">
      <t>ウサ</t>
    </rPh>
    <rPh sb="2" eb="4">
      <t>サンギョウ</t>
    </rPh>
    <rPh sb="4" eb="6">
      <t>カガク</t>
    </rPh>
    <rPh sb="6" eb="8">
      <t>コウトウ</t>
    </rPh>
    <rPh sb="8" eb="10">
      <t>ガッコウ</t>
    </rPh>
    <phoneticPr fontId="5"/>
  </si>
  <si>
    <t>国東高等学校</t>
    <rPh sb="0" eb="2">
      <t>クニサキ</t>
    </rPh>
    <rPh sb="2" eb="4">
      <t>コウトウ</t>
    </rPh>
    <rPh sb="4" eb="6">
      <t>ガッコウ</t>
    </rPh>
    <phoneticPr fontId="5"/>
  </si>
  <si>
    <t>三重総合高等学校</t>
    <rPh sb="0" eb="2">
      <t>ミエ</t>
    </rPh>
    <rPh sb="2" eb="4">
      <t>ソウゴウ</t>
    </rPh>
    <rPh sb="4" eb="6">
      <t>コウトウ</t>
    </rPh>
    <rPh sb="6" eb="8">
      <t>ガッコウ</t>
    </rPh>
    <phoneticPr fontId="5"/>
  </si>
  <si>
    <t>日出総合高等学校</t>
    <rPh sb="0" eb="4">
      <t>ヒジソウゴウ</t>
    </rPh>
    <phoneticPr fontId="10"/>
  </si>
  <si>
    <t>〒879-1504</t>
  </si>
  <si>
    <t>速見郡日出町大字大神1396番地の43</t>
  </si>
  <si>
    <t>0977-72-2855</t>
  </si>
  <si>
    <t>大分東高等学校</t>
    <rPh sb="0" eb="3">
      <t>オオイタヒガシ</t>
    </rPh>
    <phoneticPr fontId="10"/>
  </si>
  <si>
    <t>〒870-0313</t>
  </si>
  <si>
    <t>大分市大字屋山2009番地</t>
  </si>
  <si>
    <t>097-592-1064</t>
  </si>
  <si>
    <t>高千穂高等学校</t>
    <rPh sb="0" eb="3">
      <t>タカチホ</t>
    </rPh>
    <rPh sb="3" eb="5">
      <t>コウトウ</t>
    </rPh>
    <rPh sb="5" eb="7">
      <t>ガッコウ</t>
    </rPh>
    <phoneticPr fontId="4"/>
  </si>
  <si>
    <t>門川高等学校</t>
    <rPh sb="0" eb="2">
      <t>カドカワ</t>
    </rPh>
    <rPh sb="2" eb="4">
      <t>コウトウ</t>
    </rPh>
    <rPh sb="4" eb="6">
      <t>ガッコウ</t>
    </rPh>
    <phoneticPr fontId="4"/>
  </si>
  <si>
    <t>高鍋農業高等学校</t>
    <rPh sb="0" eb="2">
      <t>タカナベ</t>
    </rPh>
    <rPh sb="2" eb="4">
      <t>ノウギョウ</t>
    </rPh>
    <rPh sb="4" eb="6">
      <t>コウトウ</t>
    </rPh>
    <rPh sb="6" eb="8">
      <t>ガッコウ</t>
    </rPh>
    <phoneticPr fontId="4"/>
  </si>
  <si>
    <t>宮崎農業高等学校</t>
    <rPh sb="0" eb="2">
      <t>ミヤザキ</t>
    </rPh>
    <rPh sb="2" eb="4">
      <t>ノウギョウ</t>
    </rPh>
    <rPh sb="4" eb="6">
      <t>コウトウ</t>
    </rPh>
    <rPh sb="6" eb="8">
      <t>ガッコウ</t>
    </rPh>
    <phoneticPr fontId="4"/>
  </si>
  <si>
    <t>都城農業高等学校</t>
    <rPh sb="0" eb="2">
      <t>ミヤコノジョウ</t>
    </rPh>
    <rPh sb="2" eb="4">
      <t>ノウギョウ</t>
    </rPh>
    <rPh sb="4" eb="6">
      <t>コウトウ</t>
    </rPh>
    <rPh sb="6" eb="8">
      <t>ガッコウ</t>
    </rPh>
    <phoneticPr fontId="4"/>
  </si>
  <si>
    <t>本庄高等学校</t>
    <rPh sb="0" eb="2">
      <t>ホンジョウ</t>
    </rPh>
    <rPh sb="2" eb="4">
      <t>コウトウ</t>
    </rPh>
    <rPh sb="4" eb="6">
      <t>ガッコウ</t>
    </rPh>
    <phoneticPr fontId="4"/>
  </si>
  <si>
    <t>日南振徳高等学校</t>
    <rPh sb="0" eb="2">
      <t>ニチナン</t>
    </rPh>
    <rPh sb="2" eb="3">
      <t>フ</t>
    </rPh>
    <rPh sb="3" eb="4">
      <t>トク</t>
    </rPh>
    <rPh sb="4" eb="6">
      <t>コウトウ</t>
    </rPh>
    <rPh sb="6" eb="8">
      <t>ガッコウ</t>
    </rPh>
    <phoneticPr fontId="4"/>
  </si>
  <si>
    <t>日南市大字板敷410</t>
    <rPh sb="0" eb="3">
      <t>ニチナンシ</t>
    </rPh>
    <rPh sb="3" eb="5">
      <t>オオアザ</t>
    </rPh>
    <rPh sb="5" eb="6">
      <t>イタ</t>
    </rPh>
    <rPh sb="6" eb="7">
      <t>シ</t>
    </rPh>
    <phoneticPr fontId="4"/>
  </si>
  <si>
    <t>山川高等学校</t>
    <rPh sb="0" eb="2">
      <t>ヤマカワ</t>
    </rPh>
    <rPh sb="2" eb="4">
      <t>コウトウ</t>
    </rPh>
    <rPh sb="4" eb="6">
      <t>ガッコウ</t>
    </rPh>
    <phoneticPr fontId="4"/>
  </si>
  <si>
    <t>加世田常潤高等学校</t>
    <rPh sb="0" eb="3">
      <t>カセダ</t>
    </rPh>
    <rPh sb="3" eb="4">
      <t>ツネ</t>
    </rPh>
    <rPh sb="4" eb="5">
      <t>ジュン</t>
    </rPh>
    <rPh sb="5" eb="7">
      <t>コウトウ</t>
    </rPh>
    <rPh sb="7" eb="9">
      <t>ガッコウ</t>
    </rPh>
    <phoneticPr fontId="4"/>
  </si>
  <si>
    <t>南さつま市加世田武田14863</t>
    <rPh sb="0" eb="1">
      <t>ミナミ</t>
    </rPh>
    <rPh sb="4" eb="5">
      <t>シ</t>
    </rPh>
    <rPh sb="5" eb="8">
      <t>カセダ</t>
    </rPh>
    <rPh sb="8" eb="10">
      <t>タケダ</t>
    </rPh>
    <phoneticPr fontId="4"/>
  </si>
  <si>
    <t>市来農芸高等学校</t>
    <rPh sb="0" eb="2">
      <t>イチキ</t>
    </rPh>
    <rPh sb="2" eb="4">
      <t>ノウゲイ</t>
    </rPh>
    <rPh sb="4" eb="6">
      <t>コウトウ</t>
    </rPh>
    <rPh sb="6" eb="8">
      <t>ガッコウ</t>
    </rPh>
    <phoneticPr fontId="4"/>
  </si>
  <si>
    <t>伊佐農林高等学校</t>
    <rPh sb="0" eb="2">
      <t>イサ</t>
    </rPh>
    <rPh sb="2" eb="4">
      <t>ノウリン</t>
    </rPh>
    <rPh sb="4" eb="6">
      <t>コウトウ</t>
    </rPh>
    <rPh sb="6" eb="8">
      <t>ガッコウ</t>
    </rPh>
    <phoneticPr fontId="4"/>
  </si>
  <si>
    <t>伊佐市大口原田574</t>
    <rPh sb="0" eb="3">
      <t>イサシ</t>
    </rPh>
    <rPh sb="3" eb="5">
      <t>オオグチ</t>
    </rPh>
    <rPh sb="5" eb="7">
      <t>ハラダ</t>
    </rPh>
    <phoneticPr fontId="4"/>
  </si>
  <si>
    <t>国分中央高等学校</t>
    <rPh sb="0" eb="2">
      <t>コクブ</t>
    </rPh>
    <rPh sb="2" eb="4">
      <t>チュウオウ</t>
    </rPh>
    <rPh sb="4" eb="6">
      <t>コウトウ</t>
    </rPh>
    <rPh sb="6" eb="8">
      <t>ガッコウ</t>
    </rPh>
    <phoneticPr fontId="4"/>
  </si>
  <si>
    <t>霧島市国分中央1-10-1</t>
    <rPh sb="0" eb="2">
      <t>キリシマ</t>
    </rPh>
    <rPh sb="2" eb="3">
      <t>シ</t>
    </rPh>
    <rPh sb="3" eb="5">
      <t>コクブ</t>
    </rPh>
    <rPh sb="5" eb="7">
      <t>チュウオウ</t>
    </rPh>
    <phoneticPr fontId="4"/>
  </si>
  <si>
    <t>末吉高等学校</t>
    <rPh sb="0" eb="2">
      <t>スエヨシ</t>
    </rPh>
    <rPh sb="2" eb="4">
      <t>コウトウ</t>
    </rPh>
    <rPh sb="4" eb="6">
      <t>ガッコウ</t>
    </rPh>
    <phoneticPr fontId="4"/>
  </si>
  <si>
    <t>鹿屋農業高等学校</t>
    <rPh sb="0" eb="2">
      <t>カノヤ</t>
    </rPh>
    <rPh sb="2" eb="4">
      <t>ノウギョウ</t>
    </rPh>
    <rPh sb="4" eb="6">
      <t>コウトウ</t>
    </rPh>
    <rPh sb="6" eb="8">
      <t>ガッコウ</t>
    </rPh>
    <phoneticPr fontId="4"/>
  </si>
  <si>
    <t>鹿屋市寿2-17-5</t>
    <rPh sb="0" eb="3">
      <t>カノヤシ</t>
    </rPh>
    <rPh sb="3" eb="4">
      <t>コトブキ</t>
    </rPh>
    <phoneticPr fontId="4"/>
  </si>
  <si>
    <t>鶴翔高等学校</t>
    <rPh sb="0" eb="1">
      <t>ツル</t>
    </rPh>
    <rPh sb="1" eb="2">
      <t>ショウ</t>
    </rPh>
    <rPh sb="2" eb="4">
      <t>コウトウ</t>
    </rPh>
    <rPh sb="4" eb="6">
      <t>ガッコウ</t>
    </rPh>
    <phoneticPr fontId="4"/>
  </si>
  <si>
    <t>阿久根市赤瀬川1800</t>
    <rPh sb="0" eb="1">
      <t>ア</t>
    </rPh>
    <rPh sb="1" eb="2">
      <t>ヒサシ</t>
    </rPh>
    <rPh sb="2" eb="3">
      <t>ネ</t>
    </rPh>
    <rPh sb="3" eb="4">
      <t>シ</t>
    </rPh>
    <rPh sb="4" eb="7">
      <t>アカセガワ</t>
    </rPh>
    <phoneticPr fontId="4"/>
  </si>
  <si>
    <t>薩摩中央高等学校</t>
    <rPh sb="0" eb="2">
      <t>サツマ</t>
    </rPh>
    <rPh sb="2" eb="4">
      <t>チュウオウ</t>
    </rPh>
    <rPh sb="4" eb="6">
      <t>コウトウ</t>
    </rPh>
    <rPh sb="6" eb="8">
      <t>ガッコウ</t>
    </rPh>
    <phoneticPr fontId="4"/>
  </si>
  <si>
    <t>薩摩郡さつま町虎居1900</t>
    <rPh sb="0" eb="3">
      <t>サツマグン</t>
    </rPh>
    <rPh sb="6" eb="7">
      <t>マチ</t>
    </rPh>
    <rPh sb="7" eb="8">
      <t>トラ</t>
    </rPh>
    <rPh sb="8" eb="9">
      <t>イ</t>
    </rPh>
    <phoneticPr fontId="4"/>
  </si>
  <si>
    <t>種子島高等学校</t>
    <rPh sb="0" eb="3">
      <t>タネガシマ</t>
    </rPh>
    <rPh sb="3" eb="5">
      <t>コウトウ</t>
    </rPh>
    <rPh sb="5" eb="7">
      <t>ガッコウ</t>
    </rPh>
    <phoneticPr fontId="4"/>
  </si>
  <si>
    <t>西之表市西之表9607-1</t>
    <rPh sb="0" eb="4">
      <t>ニシノオモテシ</t>
    </rPh>
    <rPh sb="4" eb="7">
      <t>ニシノオモテ</t>
    </rPh>
    <phoneticPr fontId="4"/>
  </si>
  <si>
    <t>徳之島高等学校</t>
    <rPh sb="0" eb="3">
      <t>トクノシマ</t>
    </rPh>
    <rPh sb="3" eb="5">
      <t>コウトウ</t>
    </rPh>
    <rPh sb="5" eb="7">
      <t>ガッコウ</t>
    </rPh>
    <phoneticPr fontId="4"/>
  </si>
  <si>
    <t>大島郡徳之島町亀津784</t>
    <rPh sb="0" eb="3">
      <t>オオシマグン</t>
    </rPh>
    <rPh sb="3" eb="7">
      <t>トクノシマチョウ</t>
    </rPh>
    <rPh sb="7" eb="8">
      <t>カメ</t>
    </rPh>
    <rPh sb="8" eb="9">
      <t>ツ</t>
    </rPh>
    <phoneticPr fontId="4"/>
  </si>
  <si>
    <t>北部農林高等学校</t>
    <rPh sb="0" eb="2">
      <t>ホクブ</t>
    </rPh>
    <rPh sb="2" eb="4">
      <t>ノウリン</t>
    </rPh>
    <rPh sb="4" eb="6">
      <t>コウトウ</t>
    </rPh>
    <rPh sb="6" eb="8">
      <t>ガッコウ</t>
    </rPh>
    <phoneticPr fontId="4"/>
  </si>
  <si>
    <t>中部農林高等学校</t>
    <rPh sb="0" eb="2">
      <t>チュウブ</t>
    </rPh>
    <rPh sb="2" eb="4">
      <t>ノウリン</t>
    </rPh>
    <rPh sb="4" eb="6">
      <t>コウトウ</t>
    </rPh>
    <rPh sb="6" eb="8">
      <t>ガッコウ</t>
    </rPh>
    <phoneticPr fontId="4"/>
  </si>
  <si>
    <t>南部農林高等学校</t>
    <rPh sb="0" eb="2">
      <t>ナンブ</t>
    </rPh>
    <rPh sb="2" eb="4">
      <t>ノウリン</t>
    </rPh>
    <rPh sb="4" eb="6">
      <t>コウトウ</t>
    </rPh>
    <rPh sb="6" eb="8">
      <t>ガッコウ</t>
    </rPh>
    <phoneticPr fontId="4"/>
  </si>
  <si>
    <t>宮古総合実業高等学校</t>
    <rPh sb="0" eb="2">
      <t>ミヤコ</t>
    </rPh>
    <rPh sb="2" eb="4">
      <t>ソウゴウ</t>
    </rPh>
    <rPh sb="4" eb="6">
      <t>ジツギョウ</t>
    </rPh>
    <rPh sb="6" eb="8">
      <t>コウトウ</t>
    </rPh>
    <rPh sb="8" eb="10">
      <t>ガッコウ</t>
    </rPh>
    <phoneticPr fontId="4"/>
  </si>
  <si>
    <t>八重山農林高等学校</t>
    <rPh sb="0" eb="3">
      <t>ヤエヤマ</t>
    </rPh>
    <rPh sb="3" eb="5">
      <t>ノウリン</t>
    </rPh>
    <rPh sb="5" eb="7">
      <t>コウトウ</t>
    </rPh>
    <rPh sb="7" eb="9">
      <t>ガッコウ</t>
    </rPh>
    <phoneticPr fontId="4"/>
  </si>
  <si>
    <t>久米島高等学校</t>
    <rPh sb="0" eb="3">
      <t>クメジマ</t>
    </rPh>
    <rPh sb="3" eb="5">
      <t>コウトウ</t>
    </rPh>
    <rPh sb="5" eb="7">
      <t>ガッコウ</t>
    </rPh>
    <phoneticPr fontId="4"/>
  </si>
  <si>
    <t>備　　考</t>
    <rPh sb="0" eb="1">
      <t>ソナエ</t>
    </rPh>
    <rPh sb="3" eb="4">
      <t>コウ</t>
    </rPh>
    <phoneticPr fontId="4"/>
  </si>
  <si>
    <t>宿泊</t>
    <phoneticPr fontId="4"/>
  </si>
  <si>
    <t>※使用できるプロジェクタは、中央１台のみです。</t>
    <rPh sb="1" eb="3">
      <t>シヨウ</t>
    </rPh>
    <rPh sb="14" eb="16">
      <t>チュウオウ</t>
    </rPh>
    <rPh sb="17" eb="18">
      <t>ダイ</t>
    </rPh>
    <phoneticPr fontId="4"/>
  </si>
  <si>
    <t>Ｄ１</t>
    <phoneticPr fontId="4"/>
  </si>
  <si>
    <t>Ｄ２</t>
    <phoneticPr fontId="4"/>
  </si>
  <si>
    <t>Ｅ</t>
    <phoneticPr fontId="4"/>
  </si>
  <si>
    <t>プロジェクト</t>
    <phoneticPr fontId="4"/>
  </si>
  <si>
    <t>意見</t>
    <phoneticPr fontId="4"/>
  </si>
  <si>
    <t>平板測量</t>
    <phoneticPr fontId="4"/>
  </si>
  <si>
    <t>クラ代</t>
    <phoneticPr fontId="4"/>
  </si>
  <si>
    <t>代議員会</t>
    <phoneticPr fontId="4"/>
  </si>
  <si>
    <t>大会式典</t>
    <phoneticPr fontId="4"/>
  </si>
  <si>
    <t>単位クラブ申込鑑</t>
    <rPh sb="0" eb="2">
      <t>タンイ</t>
    </rPh>
    <rPh sb="5" eb="7">
      <t>モウシコミ</t>
    </rPh>
    <rPh sb="7" eb="8">
      <t>カガミ</t>
    </rPh>
    <phoneticPr fontId="4"/>
  </si>
  <si>
    <t>都道府県連盟申込鑑</t>
    <rPh sb="0" eb="4">
      <t>トドウフケン</t>
    </rPh>
    <rPh sb="4" eb="5">
      <t>レン</t>
    </rPh>
    <rPh sb="5" eb="6">
      <t>メイ</t>
    </rPh>
    <rPh sb="6" eb="8">
      <t>モウシコミ</t>
    </rPh>
    <rPh sb="8" eb="9">
      <t>カガミ</t>
    </rPh>
    <phoneticPr fontId="4"/>
  </si>
  <si>
    <t>農クコード番号　　　　　　　　　　　　　　　　　　　　　　</t>
    <rPh sb="0" eb="1">
      <t>ノウ</t>
    </rPh>
    <rPh sb="5" eb="7">
      <t>バンゴウ</t>
    </rPh>
    <phoneticPr fontId="4"/>
  </si>
  <si>
    <t>連盟事務局校名：</t>
    <rPh sb="0" eb="2">
      <t>レンメイ</t>
    </rPh>
    <rPh sb="2" eb="5">
      <t>ジムキョク</t>
    </rPh>
    <rPh sb="5" eb="6">
      <t>コウ</t>
    </rPh>
    <rPh sb="6" eb="7">
      <t>メイ</t>
    </rPh>
    <phoneticPr fontId="4"/>
  </si>
  <si>
    <t>赤ライン
封筒</t>
    <rPh sb="0" eb="1">
      <t>アカ</t>
    </rPh>
    <rPh sb="5" eb="7">
      <t>フウトウ</t>
    </rPh>
    <phoneticPr fontId="4"/>
  </si>
  <si>
    <r>
      <t>原本１部×</t>
    </r>
    <r>
      <rPr>
        <u/>
        <sz val="11"/>
        <rFont val="ＭＳ Ｐゴシック"/>
        <family val="3"/>
        <charset val="128"/>
      </rPr>
      <t>　　</t>
    </r>
    <r>
      <rPr>
        <sz val="11"/>
        <rFont val="ＭＳ Ｐゴシック"/>
        <family val="3"/>
        <charset val="128"/>
      </rPr>
      <t>校分、コピー２部×</t>
    </r>
    <r>
      <rPr>
        <u/>
        <sz val="11"/>
        <rFont val="ＭＳ Ｐゴシック"/>
        <family val="3"/>
        <charset val="128"/>
      </rPr>
      <t>　　</t>
    </r>
    <r>
      <rPr>
        <sz val="11"/>
        <rFont val="ＭＳ Ｐゴシック"/>
        <family val="3"/>
        <charset val="128"/>
      </rPr>
      <t>単位校分</t>
    </r>
    <rPh sb="0" eb="2">
      <t>ゲンポン</t>
    </rPh>
    <rPh sb="3" eb="4">
      <t>ブ</t>
    </rPh>
    <rPh sb="7" eb="8">
      <t>コウ</t>
    </rPh>
    <rPh sb="8" eb="9">
      <t>ブン</t>
    </rPh>
    <rPh sb="14" eb="15">
      <t>ブ</t>
    </rPh>
    <rPh sb="18" eb="20">
      <t>タンイ</t>
    </rPh>
    <rPh sb="20" eb="21">
      <t>コウ</t>
    </rPh>
    <rPh sb="21" eb="22">
      <t>ブン</t>
    </rPh>
    <phoneticPr fontId="4"/>
  </si>
  <si>
    <t>原本・
コピー毎に
農クコード順にまとめ、
それぞれ
クリップで
留める。</t>
    <rPh sb="0" eb="2">
      <t>ゲンポン</t>
    </rPh>
    <rPh sb="7" eb="8">
      <t>ゴト</t>
    </rPh>
    <rPh sb="10" eb="11">
      <t>ノウ</t>
    </rPh>
    <rPh sb="15" eb="16">
      <t>ジュン</t>
    </rPh>
    <rPh sb="33" eb="34">
      <t>ト</t>
    </rPh>
    <phoneticPr fontId="4"/>
  </si>
  <si>
    <t>緑ライン
封筒</t>
    <rPh sb="0" eb="1">
      <t>ミドリ</t>
    </rPh>
    <rPh sb="5" eb="7">
      <t>フウトウ</t>
    </rPh>
    <phoneticPr fontId="4"/>
  </si>
  <si>
    <t>２　単位クラブ申込み鑑</t>
    <rPh sb="2" eb="4">
      <t>タンイ</t>
    </rPh>
    <rPh sb="7" eb="9">
      <t>モウシコ</t>
    </rPh>
    <rPh sb="10" eb="11">
      <t>カガミ</t>
    </rPh>
    <phoneticPr fontId="4"/>
  </si>
  <si>
    <r>
      <t>原本１部×</t>
    </r>
    <r>
      <rPr>
        <u/>
        <sz val="11"/>
        <rFont val="ＭＳ Ｐゴシック"/>
        <family val="3"/>
        <charset val="128"/>
      </rPr>
      <t>　　</t>
    </r>
    <r>
      <rPr>
        <sz val="11"/>
        <rFont val="ＭＳ Ｐゴシック"/>
        <family val="3"/>
        <charset val="128"/>
      </rPr>
      <t>単位校分</t>
    </r>
    <rPh sb="0" eb="2">
      <t>ゲンポン</t>
    </rPh>
    <rPh sb="3" eb="4">
      <t>ブ</t>
    </rPh>
    <rPh sb="7" eb="9">
      <t>タンイ</t>
    </rPh>
    <rPh sb="9" eb="10">
      <t>コウ</t>
    </rPh>
    <rPh sb="10" eb="11">
      <t>ブン</t>
    </rPh>
    <phoneticPr fontId="4"/>
  </si>
  <si>
    <t>３　単位クラブ大会参加申込書①－１</t>
    <rPh sb="2" eb="4">
      <t>タンイ</t>
    </rPh>
    <rPh sb="7" eb="9">
      <t>タイカイ</t>
    </rPh>
    <rPh sb="9" eb="11">
      <t>サンカ</t>
    </rPh>
    <rPh sb="11" eb="13">
      <t>モウシコミ</t>
    </rPh>
    <rPh sb="13" eb="14">
      <t>ショ</t>
    </rPh>
    <phoneticPr fontId="4"/>
  </si>
  <si>
    <t>４　単位クラブ大会参加申込書①－２</t>
    <rPh sb="2" eb="4">
      <t>タンイ</t>
    </rPh>
    <rPh sb="7" eb="9">
      <t>タイカイ</t>
    </rPh>
    <rPh sb="9" eb="11">
      <t>サンカ</t>
    </rPh>
    <rPh sb="11" eb="14">
      <t>モウシコミショ</t>
    </rPh>
    <phoneticPr fontId="4"/>
  </si>
  <si>
    <t>６　クラブ員代表者会議　参加者レポート</t>
    <rPh sb="5" eb="6">
      <t>イン</t>
    </rPh>
    <rPh sb="6" eb="9">
      <t>ダイヒョウシャ</t>
    </rPh>
    <rPh sb="9" eb="11">
      <t>カイギ</t>
    </rPh>
    <rPh sb="12" eb="15">
      <t>サンカシャ</t>
    </rPh>
    <phoneticPr fontId="4"/>
  </si>
  <si>
    <t>原本：１部</t>
    <rPh sb="0" eb="2">
      <t>ゲンポン</t>
    </rPh>
    <rPh sb="4" eb="5">
      <t>ブ</t>
    </rPh>
    <phoneticPr fontId="4"/>
  </si>
  <si>
    <t>７　単位クラブ校長用申込書</t>
    <rPh sb="2" eb="4">
      <t>タンイ</t>
    </rPh>
    <rPh sb="7" eb="9">
      <t>コウチョウ</t>
    </rPh>
    <rPh sb="9" eb="10">
      <t>ヨウ</t>
    </rPh>
    <rPh sb="10" eb="13">
      <t>モウシコミショ</t>
    </rPh>
    <phoneticPr fontId="4"/>
  </si>
  <si>
    <t>７　６のデータ保存メディア（CD-R クラ代レポート）</t>
    <rPh sb="7" eb="9">
      <t>ホゾン</t>
    </rPh>
    <rPh sb="21" eb="22">
      <t>ダイ</t>
    </rPh>
    <phoneticPr fontId="4"/>
  </si>
  <si>
    <t>８　学校長参加申込書</t>
    <rPh sb="2" eb="5">
      <t>ガッコウチョウ</t>
    </rPh>
    <rPh sb="5" eb="7">
      <t>サンカ</t>
    </rPh>
    <rPh sb="7" eb="9">
      <t>モウシコ</t>
    </rPh>
    <rPh sb="9" eb="10">
      <t>ショ</t>
    </rPh>
    <phoneticPr fontId="4"/>
  </si>
  <si>
    <r>
      <t>原盤　１枚×</t>
    </r>
    <r>
      <rPr>
        <u/>
        <sz val="11"/>
        <rFont val="ＭＳ Ｐゴシック"/>
        <family val="3"/>
        <charset val="128"/>
      </rPr>
      <t>　　</t>
    </r>
    <r>
      <rPr>
        <sz val="11"/>
        <rFont val="ＭＳ Ｐゴシック"/>
        <family val="3"/>
        <charset val="128"/>
      </rPr>
      <t>単位校分</t>
    </r>
    <rPh sb="1" eb="2">
      <t>バン</t>
    </rPh>
    <rPh sb="4" eb="5">
      <t>マイ</t>
    </rPh>
    <rPh sb="8" eb="10">
      <t>タンイ</t>
    </rPh>
    <rPh sb="10" eb="12">
      <t>コウブン</t>
    </rPh>
    <phoneticPr fontId="4"/>
  </si>
  <si>
    <t>９　校長用申込みデータ保存メディア（CD-R②）</t>
    <rPh sb="2" eb="4">
      <t>コウチョウ</t>
    </rPh>
    <rPh sb="4" eb="5">
      <t>ヨウ</t>
    </rPh>
    <rPh sb="5" eb="7">
      <t>モウシコ</t>
    </rPh>
    <rPh sb="11" eb="13">
      <t>ホゾン</t>
    </rPh>
    <phoneticPr fontId="4"/>
  </si>
  <si>
    <t>９　都道府県連盟で申込データをまとめて保存したメディア（CD-R）</t>
    <rPh sb="2" eb="6">
      <t>トドウフケン</t>
    </rPh>
    <rPh sb="6" eb="8">
      <t>レンメイ</t>
    </rPh>
    <rPh sb="9" eb="11">
      <t>モウシコミ</t>
    </rPh>
    <rPh sb="19" eb="21">
      <t>ホゾン</t>
    </rPh>
    <phoneticPr fontId="4"/>
  </si>
  <si>
    <t>　　（取りまとめたものは盤面に「都道府県連盟名＋①」と油性ペンで記入）</t>
    <rPh sb="3" eb="4">
      <t>ト</t>
    </rPh>
    <rPh sb="12" eb="14">
      <t>バンメン</t>
    </rPh>
    <rPh sb="16" eb="20">
      <t>トドウフケン</t>
    </rPh>
    <rPh sb="20" eb="22">
      <t>レンメイ</t>
    </rPh>
    <rPh sb="22" eb="23">
      <t>メイ</t>
    </rPh>
    <rPh sb="27" eb="29">
      <t>ユセイ</t>
    </rPh>
    <rPh sb="32" eb="34">
      <t>キニュウ</t>
    </rPh>
    <phoneticPr fontId="4"/>
  </si>
  <si>
    <t>10　単位クラブが校長用申込みデータを保存したメディア（CD-R)</t>
    <rPh sb="3" eb="5">
      <t>タンイ</t>
    </rPh>
    <rPh sb="9" eb="11">
      <t>コウチョウ</t>
    </rPh>
    <rPh sb="11" eb="12">
      <t>ヨウ</t>
    </rPh>
    <rPh sb="12" eb="14">
      <t>モウシコ</t>
    </rPh>
    <rPh sb="19" eb="21">
      <t>ホゾン</t>
    </rPh>
    <phoneticPr fontId="4"/>
  </si>
  <si>
    <t>11　都道府県連盟で校長用申込みデータをまとめて保存したメディア(CD-R)</t>
    <rPh sb="3" eb="7">
      <t>トドウフケン</t>
    </rPh>
    <rPh sb="7" eb="9">
      <t>レンメイ</t>
    </rPh>
    <rPh sb="10" eb="12">
      <t>コウチョウ</t>
    </rPh>
    <rPh sb="12" eb="13">
      <t>ヨウ</t>
    </rPh>
    <rPh sb="13" eb="15">
      <t>モウシコ</t>
    </rPh>
    <rPh sb="24" eb="26">
      <t>ホゾン</t>
    </rPh>
    <phoneticPr fontId="4"/>
  </si>
  <si>
    <t>　　（取りまとめたものは盤面に「都道府県連盟名＋②」と油性ペンで記入）</t>
    <rPh sb="3" eb="4">
      <t>ト</t>
    </rPh>
    <rPh sb="12" eb="14">
      <t>バンメン</t>
    </rPh>
    <rPh sb="16" eb="20">
      <t>トドウフケン</t>
    </rPh>
    <rPh sb="20" eb="22">
      <t>レンメイ</t>
    </rPh>
    <rPh sb="22" eb="23">
      <t>メイ</t>
    </rPh>
    <rPh sb="27" eb="29">
      <t>ユセイ</t>
    </rPh>
    <rPh sb="32" eb="34">
      <t>キニュウ</t>
    </rPh>
    <phoneticPr fontId="4"/>
  </si>
  <si>
    <t>㊞</t>
    <phoneticPr fontId="4"/>
  </si>
  <si>
    <t>青ライン
封筒</t>
    <rPh sb="0" eb="1">
      <t>アオ</t>
    </rPh>
    <rPh sb="5" eb="7">
      <t>フウトウ</t>
    </rPh>
    <phoneticPr fontId="4"/>
  </si>
  <si>
    <t>12　クラブ員代表者会議参加者レポート</t>
    <rPh sb="6" eb="12">
      <t>インダイヒョウシャカイギ</t>
    </rPh>
    <rPh sb="12" eb="15">
      <t>サンカシャ</t>
    </rPh>
    <phoneticPr fontId="4"/>
  </si>
  <si>
    <r>
      <t>原本　１部×</t>
    </r>
    <r>
      <rPr>
        <u/>
        <sz val="11"/>
        <rFont val="ＭＳ Ｐゴシック"/>
        <family val="3"/>
        <charset val="128"/>
      </rPr>
      <t>　　</t>
    </r>
    <r>
      <rPr>
        <sz val="11"/>
        <rFont val="ＭＳ Ｐゴシック"/>
        <family val="3"/>
        <charset val="128"/>
      </rPr>
      <t>単位校分</t>
    </r>
    <rPh sb="0" eb="2">
      <t>ゲンポン</t>
    </rPh>
    <rPh sb="4" eb="5">
      <t>ブ</t>
    </rPh>
    <rPh sb="8" eb="10">
      <t>タンイ</t>
    </rPh>
    <rPh sb="10" eb="11">
      <t>コウ</t>
    </rPh>
    <rPh sb="11" eb="12">
      <t>ブン</t>
    </rPh>
    <phoneticPr fontId="4"/>
  </si>
  <si>
    <t>13　単位クラブがクラブ員代表者会議参加者レポートを保存したメディア(CD-R)</t>
    <rPh sb="3" eb="5">
      <t>タンイ</t>
    </rPh>
    <rPh sb="12" eb="18">
      <t>インダイヒョウシャカイギ</t>
    </rPh>
    <rPh sb="18" eb="21">
      <t>サンカシャ</t>
    </rPh>
    <rPh sb="26" eb="28">
      <t>ホゾン</t>
    </rPh>
    <phoneticPr fontId="4"/>
  </si>
  <si>
    <t>14　都道府県連盟でレポートを取りまとめた保存メディア（CD-R)</t>
    <rPh sb="3" eb="7">
      <t>トドウフケン</t>
    </rPh>
    <rPh sb="7" eb="9">
      <t>レンメイ</t>
    </rPh>
    <rPh sb="15" eb="16">
      <t>ト</t>
    </rPh>
    <rPh sb="21" eb="23">
      <t>ホゾン</t>
    </rPh>
    <phoneticPr fontId="4"/>
  </si>
  <si>
    <t>　　（取りまとめたものは盤面に「都道府県連盟名＋クラ代レポート」と油性ペンで記入）</t>
    <rPh sb="3" eb="4">
      <t>ト</t>
    </rPh>
    <rPh sb="12" eb="14">
      <t>バンメン</t>
    </rPh>
    <rPh sb="16" eb="20">
      <t>トドウフケン</t>
    </rPh>
    <rPh sb="20" eb="22">
      <t>レンメイ</t>
    </rPh>
    <rPh sb="22" eb="23">
      <t>メイ</t>
    </rPh>
    <rPh sb="26" eb="27">
      <t>ダイ</t>
    </rPh>
    <rPh sb="33" eb="35">
      <t>ユセイ</t>
    </rPh>
    <rPh sb="38" eb="40">
      <t>キニュウ</t>
    </rPh>
    <phoneticPr fontId="4"/>
  </si>
  <si>
    <t>本連盟各ブロック校分の上記提出物一式が封入されていることに相違ありません。</t>
    <rPh sb="0" eb="1">
      <t>ホン</t>
    </rPh>
    <rPh sb="1" eb="3">
      <t>レンメイ</t>
    </rPh>
    <rPh sb="3" eb="4">
      <t>カク</t>
    </rPh>
    <rPh sb="8" eb="9">
      <t>コウ</t>
    </rPh>
    <rPh sb="9" eb="10">
      <t>ブン</t>
    </rPh>
    <rPh sb="11" eb="13">
      <t>ジョウキ</t>
    </rPh>
    <rPh sb="13" eb="16">
      <t>テイシュツブツ</t>
    </rPh>
    <rPh sb="16" eb="18">
      <t>イッシキ</t>
    </rPh>
    <rPh sb="19" eb="21">
      <t>フウニュウ</t>
    </rPh>
    <rPh sb="29" eb="31">
      <t>ソウイ</t>
    </rPh>
    <phoneticPr fontId="4"/>
  </si>
  <si>
    <t>小林秀峰高等学校</t>
    <rPh sb="0" eb="4">
      <t>コバヤシシュウホウ</t>
    </rPh>
    <phoneticPr fontId="10"/>
  </si>
  <si>
    <t>〒886-8506</t>
  </si>
  <si>
    <t>旗手（他競技・会議参加者）</t>
    <rPh sb="0" eb="2">
      <t>キシュ</t>
    </rPh>
    <rPh sb="3" eb="4">
      <t>タ</t>
    </rPh>
    <rPh sb="4" eb="6">
      <t>キョウギ</t>
    </rPh>
    <rPh sb="7" eb="9">
      <t>カイギ</t>
    </rPh>
    <rPh sb="9" eb="12">
      <t>サンカシャ</t>
    </rPh>
    <phoneticPr fontId="4"/>
  </si>
  <si>
    <t>旗手（他競技・会議未参加者）</t>
    <rPh sb="0" eb="2">
      <t>キシュ</t>
    </rPh>
    <rPh sb="3" eb="4">
      <t>タ</t>
    </rPh>
    <rPh sb="4" eb="6">
      <t>キョウギ</t>
    </rPh>
    <rPh sb="7" eb="9">
      <t>カイギ</t>
    </rPh>
    <rPh sb="9" eb="10">
      <t>ミ</t>
    </rPh>
    <rPh sb="10" eb="12">
      <t>サンカ</t>
    </rPh>
    <rPh sb="12" eb="13">
      <t>シャ</t>
    </rPh>
    <phoneticPr fontId="4"/>
  </si>
  <si>
    <t>家畜審査</t>
    <rPh sb="2" eb="4">
      <t>シンサ</t>
    </rPh>
    <phoneticPr fontId="4"/>
  </si>
  <si>
    <r>
      <rPr>
        <sz val="11"/>
        <rFont val="ＭＳ Ｐゴシック"/>
        <family val="3"/>
        <charset val="128"/>
      </rPr>
      <t>旗　　手</t>
    </r>
    <r>
      <rPr>
        <sz val="6"/>
        <rFont val="ＭＳ Ｐゴシック"/>
        <family val="3"/>
        <charset val="128"/>
      </rPr>
      <t xml:space="preserve">
（他競技・会議参加者）</t>
    </r>
    <rPh sb="0" eb="1">
      <t>ハタ</t>
    </rPh>
    <rPh sb="3" eb="4">
      <t>テ</t>
    </rPh>
    <phoneticPr fontId="4"/>
  </si>
  <si>
    <r>
      <t xml:space="preserve">旗　　手
</t>
    </r>
    <r>
      <rPr>
        <sz val="6"/>
        <rFont val="ＭＳ Ｐゴシック"/>
        <family val="3"/>
        <charset val="128"/>
      </rPr>
      <t>（競技・会議不参加者）</t>
    </r>
    <rPh sb="0" eb="1">
      <t>ハタ</t>
    </rPh>
    <rPh sb="3" eb="4">
      <t>テ</t>
    </rPh>
    <phoneticPr fontId="4"/>
  </si>
  <si>
    <t>振込み遅延有無</t>
    <rPh sb="0" eb="2">
      <t>フリコ</t>
    </rPh>
    <rPh sb="3" eb="5">
      <t>チエン</t>
    </rPh>
    <rPh sb="5" eb="7">
      <t>ウム</t>
    </rPh>
    <phoneticPr fontId="4"/>
  </si>
  <si>
    <r>
      <t>【旗手】</t>
    </r>
    <r>
      <rPr>
        <sz val="11"/>
        <rFont val="ＭＳ Ｐゴシック"/>
        <family val="3"/>
        <charset val="128"/>
      </rPr>
      <t>　（</t>
    </r>
    <r>
      <rPr>
        <sz val="11"/>
        <color indexed="10"/>
        <rFont val="ＭＳ Ｐゴシック"/>
        <family val="3"/>
        <charset val="128"/>
      </rPr>
      <t>該当する単位クラブで、旗手が代議員と異なる場合のみ入力されています。</t>
    </r>
    <r>
      <rPr>
        <sz val="11"/>
        <rFont val="ＭＳ Ｐゴシック"/>
        <family val="3"/>
        <charset val="128"/>
      </rPr>
      <t>）</t>
    </r>
    <rPh sb="1" eb="3">
      <t>キシュ</t>
    </rPh>
    <rPh sb="6" eb="8">
      <t>ガイトウ</t>
    </rPh>
    <rPh sb="10" eb="12">
      <t>タンイ</t>
    </rPh>
    <rPh sb="17" eb="19">
      <t>キシュ</t>
    </rPh>
    <rPh sb="20" eb="23">
      <t>ダイギイン</t>
    </rPh>
    <rPh sb="24" eb="25">
      <t>コト</t>
    </rPh>
    <rPh sb="27" eb="29">
      <t>バアイ</t>
    </rPh>
    <rPh sb="31" eb="33">
      <t>ニュウリョク</t>
    </rPh>
    <phoneticPr fontId="4"/>
  </si>
  <si>
    <t>プロジェクト発表会：食料・生産</t>
  </si>
  <si>
    <t>プロジェクト発表会：環境</t>
  </si>
  <si>
    <t>プロジェクト発表会：文化・生活</t>
  </si>
  <si>
    <t>意見発表会：食料・生産</t>
  </si>
  <si>
    <t>意見発表会：環境</t>
  </si>
  <si>
    <t>意見発表会：文化・生活</t>
  </si>
  <si>
    <t>平板測量競技会</t>
  </si>
  <si>
    <t>農業鑑定競技会</t>
  </si>
  <si>
    <t>クラブ員代表者会議</t>
  </si>
  <si>
    <t>代議員会・大会式典</t>
  </si>
  <si>
    <t>返金が生じた場合の振込口座を必ず、御記入ください。</t>
    <rPh sb="0" eb="2">
      <t>ヘンキン</t>
    </rPh>
    <rPh sb="3" eb="4">
      <t>ショウ</t>
    </rPh>
    <rPh sb="6" eb="8">
      <t>バアイ</t>
    </rPh>
    <rPh sb="9" eb="11">
      <t>フリコミ</t>
    </rPh>
    <rPh sb="11" eb="13">
      <t>コウザ</t>
    </rPh>
    <rPh sb="14" eb="15">
      <t>カナラ</t>
    </rPh>
    <rPh sb="17" eb="18">
      <t>ゴ</t>
    </rPh>
    <rPh sb="18" eb="20">
      <t>キニュウ</t>
    </rPh>
    <phoneticPr fontId="4"/>
  </si>
  <si>
    <t>　（フリガナ）</t>
    <phoneticPr fontId="4"/>
  </si>
  <si>
    <t>代・質</t>
    <rPh sb="2" eb="3">
      <t>シツ</t>
    </rPh>
    <phoneticPr fontId="4"/>
  </si>
  <si>
    <t>【代議員会】　（該当する単位クラブのみ入力して下さい。）</t>
    <rPh sb="1" eb="3">
      <t>ダイギ</t>
    </rPh>
    <rPh sb="3" eb="4">
      <t>イン</t>
    </rPh>
    <rPh sb="4" eb="5">
      <t>カイ</t>
    </rPh>
    <rPh sb="8" eb="10">
      <t>ガイトウ</t>
    </rPh>
    <rPh sb="12" eb="14">
      <t>タンイ</t>
    </rPh>
    <rPh sb="19" eb="21">
      <t>ニュウリョク</t>
    </rPh>
    <phoneticPr fontId="4"/>
  </si>
  <si>
    <t>参加を希望する分科会</t>
    <rPh sb="0" eb="2">
      <t>サンカ</t>
    </rPh>
    <rPh sb="3" eb="5">
      <t>キボウ</t>
    </rPh>
    <rPh sb="7" eb="10">
      <t>ブンカカイ</t>
    </rPh>
    <phoneticPr fontId="4"/>
  </si>
  <si>
    <t>(フリガナ)</t>
    <phoneticPr fontId="4"/>
  </si>
  <si>
    <t>ＴＥＬ</t>
    <phoneticPr fontId="4"/>
  </si>
  <si>
    <t>ＦＡＸ</t>
    <phoneticPr fontId="4"/>
  </si>
  <si>
    <t>（フリガナ）</t>
    <phoneticPr fontId="4"/>
  </si>
  <si>
    <t>緊急連絡先携帯番号</t>
    <rPh sb="0" eb="2">
      <t>キンキュウ</t>
    </rPh>
    <rPh sb="2" eb="5">
      <t>レンラクサキ</t>
    </rPh>
    <rPh sb="5" eb="7">
      <t>ケイタイ</t>
    </rPh>
    <rPh sb="7" eb="9">
      <t>バンゴウ</t>
    </rPh>
    <phoneticPr fontId="4"/>
  </si>
  <si>
    <t>緊急連絡先携帯番号</t>
    <rPh sb="0" eb="2">
      <t>キンキュウ</t>
    </rPh>
    <rPh sb="2" eb="5">
      <t>レンラクサキ</t>
    </rPh>
    <rPh sb="5" eb="7">
      <t>ケイタイ</t>
    </rPh>
    <rPh sb="7" eb="9">
      <t>バンゴウ</t>
    </rPh>
    <phoneticPr fontId="4"/>
  </si>
  <si>
    <t>１枚</t>
    <rPh sb="1" eb="2">
      <t>マイ</t>
    </rPh>
    <phoneticPr fontId="4"/>
  </si>
  <si>
    <t>(フリガナ)</t>
    <phoneticPr fontId="4"/>
  </si>
  <si>
    <t>２４日プロバス</t>
    <rPh sb="2" eb="3">
      <t>ヒ</t>
    </rPh>
    <phoneticPr fontId="4"/>
  </si>
  <si>
    <t>Ａ１</t>
    <phoneticPr fontId="4"/>
  </si>
  <si>
    <t>Ａ２</t>
    <phoneticPr fontId="4"/>
  </si>
  <si>
    <t>Ａ３</t>
  </si>
  <si>
    <t>×</t>
    <phoneticPr fontId="4"/>
  </si>
  <si>
    <t>〒079-8431　</t>
    <phoneticPr fontId="4"/>
  </si>
  <si>
    <t>名寄市西5条北5丁目1番地</t>
    <rPh sb="0" eb="3">
      <t>ナヨロシ</t>
    </rPh>
    <rPh sb="3" eb="4">
      <t>ニシ</t>
    </rPh>
    <rPh sb="5" eb="6">
      <t>ジョウ</t>
    </rPh>
    <rPh sb="6" eb="7">
      <t>キタ</t>
    </rPh>
    <rPh sb="8" eb="10">
      <t>チョウメ</t>
    </rPh>
    <rPh sb="11" eb="13">
      <t>バンチ</t>
    </rPh>
    <phoneticPr fontId="4"/>
  </si>
  <si>
    <t>〒098-0338</t>
    <phoneticPr fontId="4"/>
  </si>
  <si>
    <t>遠別農業高等学校</t>
    <rPh sb="0" eb="1">
      <t>トオ</t>
    </rPh>
    <rPh sb="1" eb="2">
      <t>ベツ</t>
    </rPh>
    <rPh sb="2" eb="4">
      <t>ノウギョウ</t>
    </rPh>
    <rPh sb="4" eb="6">
      <t>コウトウ</t>
    </rPh>
    <rPh sb="6" eb="8">
      <t>ガッコウ</t>
    </rPh>
    <phoneticPr fontId="4"/>
  </si>
  <si>
    <t>〒098-3541</t>
    <phoneticPr fontId="4"/>
  </si>
  <si>
    <t>天塩郡遠別町字北浜74番地</t>
    <rPh sb="0" eb="3">
      <t>テシオグン</t>
    </rPh>
    <rPh sb="3" eb="6">
      <t>エンベツチョウ</t>
    </rPh>
    <rPh sb="6" eb="7">
      <t>アザ</t>
    </rPh>
    <rPh sb="7" eb="9">
      <t>キタハマ</t>
    </rPh>
    <rPh sb="11" eb="13">
      <t>バンチ</t>
    </rPh>
    <phoneticPr fontId="4"/>
  </si>
  <si>
    <t>〒074-0495</t>
    <phoneticPr fontId="4"/>
  </si>
  <si>
    <t>雨竜郡幌加内町字平和</t>
    <rPh sb="0" eb="3">
      <t>ウリュウグン</t>
    </rPh>
    <rPh sb="3" eb="6">
      <t>ホロカナイ</t>
    </rPh>
    <rPh sb="6" eb="7">
      <t>マチ</t>
    </rPh>
    <rPh sb="7" eb="8">
      <t>アザ</t>
    </rPh>
    <rPh sb="8" eb="10">
      <t>ヘイワ</t>
    </rPh>
    <phoneticPr fontId="4"/>
  </si>
  <si>
    <t>新十津川農業高等学校</t>
    <rPh sb="0" eb="4">
      <t>シントツガワ</t>
    </rPh>
    <rPh sb="4" eb="6">
      <t>ノウギョウ</t>
    </rPh>
    <rPh sb="6" eb="8">
      <t>コウトウ</t>
    </rPh>
    <rPh sb="8" eb="10">
      <t>ガッコウ</t>
    </rPh>
    <phoneticPr fontId="4"/>
  </si>
  <si>
    <t>〒073-1103</t>
    <phoneticPr fontId="4"/>
  </si>
  <si>
    <t>樺戸郡新十津川町字中央13番地</t>
    <rPh sb="0" eb="3">
      <t>カバトグン</t>
    </rPh>
    <rPh sb="3" eb="8">
      <t>シントツカワチョウ</t>
    </rPh>
    <rPh sb="8" eb="9">
      <t>アザ</t>
    </rPh>
    <rPh sb="9" eb="11">
      <t>チュウオウ</t>
    </rPh>
    <rPh sb="13" eb="15">
      <t>バンチ</t>
    </rPh>
    <phoneticPr fontId="4"/>
  </si>
  <si>
    <t>〒076-0037</t>
    <phoneticPr fontId="4"/>
  </si>
  <si>
    <t>富良野市西町1番1号</t>
    <rPh sb="0" eb="4">
      <t>フラノシ</t>
    </rPh>
    <rPh sb="4" eb="6">
      <t>ニシチョウ</t>
    </rPh>
    <rPh sb="7" eb="8">
      <t>バン</t>
    </rPh>
    <rPh sb="9" eb="10">
      <t>ゴウ</t>
    </rPh>
    <phoneticPr fontId="4"/>
  </si>
  <si>
    <t>中標津農業高等学校</t>
    <rPh sb="0" eb="3">
      <t>ナカシベツ</t>
    </rPh>
    <rPh sb="3" eb="5">
      <t>ノウギョウ</t>
    </rPh>
    <rPh sb="5" eb="7">
      <t>コウトウ</t>
    </rPh>
    <rPh sb="7" eb="9">
      <t>ガッコウ</t>
    </rPh>
    <phoneticPr fontId="4"/>
  </si>
  <si>
    <t>〒088-2682</t>
    <phoneticPr fontId="4"/>
  </si>
  <si>
    <t>別海高等学校</t>
    <rPh sb="0" eb="2">
      <t>ベッカイ</t>
    </rPh>
    <rPh sb="2" eb="4">
      <t>コウトウ</t>
    </rPh>
    <rPh sb="4" eb="6">
      <t>ガッコウ</t>
    </rPh>
    <phoneticPr fontId="4"/>
  </si>
  <si>
    <t>〒086-0214</t>
    <phoneticPr fontId="4"/>
  </si>
  <si>
    <t>美幌高等学校</t>
    <rPh sb="0" eb="2">
      <t>ビホロ</t>
    </rPh>
    <rPh sb="2" eb="4">
      <t>コウトウ</t>
    </rPh>
    <rPh sb="4" eb="6">
      <t>ガッコウ</t>
    </rPh>
    <phoneticPr fontId="4"/>
  </si>
  <si>
    <t xml:space="preserve">東藻琴高等学校 </t>
    <phoneticPr fontId="4"/>
  </si>
  <si>
    <t>標茶高等学校</t>
    <rPh sb="0" eb="2">
      <t>シベチャ</t>
    </rPh>
    <rPh sb="2" eb="4">
      <t>コウトウ</t>
    </rPh>
    <rPh sb="4" eb="6">
      <t>ガッコウ</t>
    </rPh>
    <phoneticPr fontId="4"/>
  </si>
  <si>
    <t>士幌高等学校</t>
    <rPh sb="0" eb="2">
      <t>シホロ</t>
    </rPh>
    <rPh sb="2" eb="4">
      <t>コウトウ</t>
    </rPh>
    <rPh sb="4" eb="6">
      <t>ガッコウ</t>
    </rPh>
    <phoneticPr fontId="4"/>
  </si>
  <si>
    <t>河東郡士幌町上音更21-15</t>
    <rPh sb="0" eb="3">
      <t>カトウグン</t>
    </rPh>
    <rPh sb="3" eb="6">
      <t>シホロチョウ</t>
    </rPh>
    <rPh sb="6" eb="9">
      <t>カミオトフケ</t>
    </rPh>
    <phoneticPr fontId="4"/>
  </si>
  <si>
    <t>音更高等学校</t>
    <rPh sb="0" eb="1">
      <t>オト</t>
    </rPh>
    <rPh sb="1" eb="2">
      <t>サラ</t>
    </rPh>
    <rPh sb="2" eb="4">
      <t>コウトウ</t>
    </rPh>
    <rPh sb="4" eb="6">
      <t>ガッコウ</t>
    </rPh>
    <phoneticPr fontId="4"/>
  </si>
  <si>
    <t>更別農業高等学校</t>
    <rPh sb="0" eb="2">
      <t>サラベツ</t>
    </rPh>
    <rPh sb="2" eb="4">
      <t>ノウギョウ</t>
    </rPh>
    <rPh sb="4" eb="6">
      <t>コウトウ</t>
    </rPh>
    <rPh sb="6" eb="8">
      <t>ガッコウ</t>
    </rPh>
    <phoneticPr fontId="4"/>
  </si>
  <si>
    <t>河西郡更別村更別基線95番地</t>
    <rPh sb="0" eb="3">
      <t>カサイグン</t>
    </rPh>
    <rPh sb="3" eb="6">
      <t>サラベツムラ</t>
    </rPh>
    <rPh sb="6" eb="8">
      <t>サラベツ</t>
    </rPh>
    <rPh sb="8" eb="10">
      <t>キセン</t>
    </rPh>
    <rPh sb="12" eb="14">
      <t>バンチ</t>
    </rPh>
    <phoneticPr fontId="4"/>
  </si>
  <si>
    <t>帯広農業高等学校</t>
    <rPh sb="0" eb="2">
      <t>オビヒロ</t>
    </rPh>
    <rPh sb="2" eb="4">
      <t>ノウギョウ</t>
    </rPh>
    <rPh sb="4" eb="6">
      <t>コウトウ</t>
    </rPh>
    <rPh sb="6" eb="8">
      <t>ガッコウ</t>
    </rPh>
    <phoneticPr fontId="4"/>
  </si>
  <si>
    <t>岩見沢農業高等学校</t>
    <rPh sb="0" eb="3">
      <t>イワミザワ</t>
    </rPh>
    <rPh sb="3" eb="5">
      <t>ノウギョウ</t>
    </rPh>
    <rPh sb="5" eb="7">
      <t>コウトウ</t>
    </rPh>
    <rPh sb="7" eb="9">
      <t>ガッコウ</t>
    </rPh>
    <phoneticPr fontId="4"/>
  </si>
  <si>
    <t>岩見沢市並木町1-5</t>
    <rPh sb="0" eb="4">
      <t>イワミザワシ</t>
    </rPh>
    <rPh sb="4" eb="7">
      <t>ナミキチョウ</t>
    </rPh>
    <phoneticPr fontId="4"/>
  </si>
  <si>
    <t>とわの森三愛高等学校</t>
    <rPh sb="3" eb="4">
      <t>モリ</t>
    </rPh>
    <rPh sb="4" eb="6">
      <t>サンアイ</t>
    </rPh>
    <rPh sb="6" eb="8">
      <t>コウトウ</t>
    </rPh>
    <rPh sb="8" eb="10">
      <t>ガッコウ</t>
    </rPh>
    <phoneticPr fontId="4"/>
  </si>
  <si>
    <t>江別市文京台緑町569</t>
    <rPh sb="0" eb="3">
      <t>エベツシ</t>
    </rPh>
    <rPh sb="3" eb="5">
      <t>ブンキョウ</t>
    </rPh>
    <rPh sb="5" eb="6">
      <t>ダイ</t>
    </rPh>
    <rPh sb="6" eb="8">
      <t>ミドリマチ</t>
    </rPh>
    <phoneticPr fontId="4"/>
  </si>
  <si>
    <t>倶知安農業高等学校</t>
    <rPh sb="0" eb="3">
      <t>クッチャン</t>
    </rPh>
    <rPh sb="3" eb="5">
      <t>ノウギョウ</t>
    </rPh>
    <rPh sb="5" eb="7">
      <t>コウトウ</t>
    </rPh>
    <rPh sb="7" eb="9">
      <t>ガッコウ</t>
    </rPh>
    <phoneticPr fontId="4"/>
  </si>
  <si>
    <t>虻田郡倶知安町字旭15</t>
    <rPh sb="0" eb="3">
      <t>アブタグン</t>
    </rPh>
    <rPh sb="3" eb="6">
      <t>クッチャン</t>
    </rPh>
    <rPh sb="6" eb="7">
      <t>マチ</t>
    </rPh>
    <rPh sb="7" eb="8">
      <t>アザ</t>
    </rPh>
    <rPh sb="8" eb="9">
      <t>アサヒ</t>
    </rPh>
    <phoneticPr fontId="4"/>
  </si>
  <si>
    <t>大野農業高等学校</t>
    <rPh sb="0" eb="2">
      <t>オオノ</t>
    </rPh>
    <rPh sb="2" eb="4">
      <t>ノウギョウ</t>
    </rPh>
    <rPh sb="4" eb="6">
      <t>コウトウ</t>
    </rPh>
    <rPh sb="6" eb="8">
      <t>ガッコウ</t>
    </rPh>
    <phoneticPr fontId="4"/>
  </si>
  <si>
    <t>ニセコ高等学校</t>
    <rPh sb="3" eb="5">
      <t>コウトウ</t>
    </rPh>
    <rPh sb="5" eb="7">
      <t>ガッコウ</t>
    </rPh>
    <phoneticPr fontId="4"/>
  </si>
  <si>
    <t>虻田郡ニセコ町富士見141-9</t>
    <rPh sb="0" eb="3">
      <t>アブタグン</t>
    </rPh>
    <rPh sb="6" eb="7">
      <t>マチ</t>
    </rPh>
    <rPh sb="7" eb="10">
      <t>フジミ</t>
    </rPh>
    <phoneticPr fontId="4"/>
  </si>
  <si>
    <t>壮瞥高等学校</t>
    <rPh sb="0" eb="2">
      <t>ソウベツ</t>
    </rPh>
    <rPh sb="2" eb="4">
      <t>コウトウ</t>
    </rPh>
    <rPh sb="4" eb="6">
      <t>ガッコウ</t>
    </rPh>
    <phoneticPr fontId="4"/>
  </si>
  <si>
    <t>静内農業高等学校</t>
    <rPh sb="0" eb="2">
      <t>シズナイ</t>
    </rPh>
    <rPh sb="2" eb="4">
      <t>ノウギョウ</t>
    </rPh>
    <rPh sb="4" eb="6">
      <t>コウトウ</t>
    </rPh>
    <rPh sb="6" eb="8">
      <t>ガッコウ</t>
    </rPh>
    <phoneticPr fontId="4"/>
  </si>
  <si>
    <t>日高郡新ひだか町静内田原797</t>
    <rPh sb="0" eb="3">
      <t>ヒダカグン</t>
    </rPh>
    <rPh sb="3" eb="4">
      <t>シン</t>
    </rPh>
    <rPh sb="7" eb="8">
      <t>マチ</t>
    </rPh>
    <rPh sb="8" eb="10">
      <t>シズナイ</t>
    </rPh>
    <rPh sb="10" eb="12">
      <t>タハラ</t>
    </rPh>
    <phoneticPr fontId="4"/>
  </si>
  <si>
    <t>0146-46-2537</t>
    <phoneticPr fontId="4"/>
  </si>
  <si>
    <t>檜山北高等学校</t>
    <rPh sb="0" eb="2">
      <t>ヒヤマ</t>
    </rPh>
    <rPh sb="2" eb="3">
      <t>キタ</t>
    </rPh>
    <rPh sb="3" eb="5">
      <t>コウトウ</t>
    </rPh>
    <rPh sb="5" eb="7">
      <t>ガッコウ</t>
    </rPh>
    <phoneticPr fontId="4"/>
  </si>
  <si>
    <t>久遠郡せたな町北檜山区丹羽360-1</t>
    <rPh sb="0" eb="2">
      <t>クオン</t>
    </rPh>
    <rPh sb="2" eb="3">
      <t>グン</t>
    </rPh>
    <rPh sb="6" eb="7">
      <t>マチ</t>
    </rPh>
    <rPh sb="7" eb="8">
      <t>キタ</t>
    </rPh>
    <rPh sb="8" eb="10">
      <t>ヒヤマ</t>
    </rPh>
    <rPh sb="10" eb="11">
      <t>ク</t>
    </rPh>
    <rPh sb="11" eb="13">
      <t>ニワ</t>
    </rPh>
    <phoneticPr fontId="4"/>
  </si>
  <si>
    <t>真狩高等学校</t>
    <rPh sb="0" eb="2">
      <t>マッカリ</t>
    </rPh>
    <rPh sb="2" eb="4">
      <t>コウトウ</t>
    </rPh>
    <rPh sb="4" eb="6">
      <t>ガッコウ</t>
    </rPh>
    <phoneticPr fontId="4"/>
  </si>
  <si>
    <t>留寿都高等学校</t>
    <rPh sb="0" eb="3">
      <t>ルスツ</t>
    </rPh>
    <rPh sb="3" eb="5">
      <t>コウトウ</t>
    </rPh>
    <rPh sb="5" eb="7">
      <t>ガッコウ</t>
    </rPh>
    <phoneticPr fontId="4"/>
  </si>
  <si>
    <t>虻田郡留寿都村字留寿都179-1</t>
    <rPh sb="0" eb="3">
      <t>アブタグン</t>
    </rPh>
    <rPh sb="3" eb="7">
      <t>ルスツムラ</t>
    </rPh>
    <rPh sb="7" eb="8">
      <t>アザ</t>
    </rPh>
    <rPh sb="8" eb="11">
      <t>ルスツ</t>
    </rPh>
    <phoneticPr fontId="4"/>
  </si>
  <si>
    <t>余市紅志高等学校</t>
    <rPh sb="0" eb="2">
      <t>ヨイチ</t>
    </rPh>
    <rPh sb="2" eb="4">
      <t>コウシ</t>
    </rPh>
    <rPh sb="4" eb="6">
      <t>コウトウ</t>
    </rPh>
    <rPh sb="6" eb="8">
      <t>ガッコウ</t>
    </rPh>
    <phoneticPr fontId="4"/>
  </si>
  <si>
    <t>余市郡余市町沢町6-1</t>
    <rPh sb="0" eb="3">
      <t>ヨイチグン</t>
    </rPh>
    <rPh sb="3" eb="5">
      <t>ヨイチ</t>
    </rPh>
    <rPh sb="5" eb="6">
      <t>マチ</t>
    </rPh>
    <rPh sb="6" eb="8">
      <t>サワマチ</t>
    </rPh>
    <phoneticPr fontId="4"/>
  </si>
  <si>
    <t>当別高等学校</t>
    <rPh sb="0" eb="2">
      <t>トウベツ</t>
    </rPh>
    <rPh sb="2" eb="4">
      <t>コウトウ</t>
    </rPh>
    <rPh sb="4" eb="6">
      <t>ガッコウ</t>
    </rPh>
    <phoneticPr fontId="4"/>
  </si>
  <si>
    <t>石狩郡当別町春日町84番地</t>
    <rPh sb="0" eb="3">
      <t>イシカリグン</t>
    </rPh>
    <rPh sb="3" eb="5">
      <t>トウベツ</t>
    </rPh>
    <rPh sb="5" eb="6">
      <t>マチ</t>
    </rPh>
    <rPh sb="6" eb="9">
      <t>カスガマチ</t>
    </rPh>
    <rPh sb="11" eb="13">
      <t>バンチ</t>
    </rPh>
    <phoneticPr fontId="4"/>
  </si>
  <si>
    <t>美唄尚栄高等学校</t>
    <rPh sb="0" eb="2">
      <t>ビバイ</t>
    </rPh>
    <rPh sb="2" eb="3">
      <t>ナオ</t>
    </rPh>
    <rPh sb="3" eb="4">
      <t>サカ</t>
    </rPh>
    <rPh sb="4" eb="6">
      <t>コウトウ</t>
    </rPh>
    <rPh sb="6" eb="8">
      <t>ガッコウ</t>
    </rPh>
    <phoneticPr fontId="4"/>
  </si>
  <si>
    <t>美唄市西１条南6丁目</t>
    <rPh sb="0" eb="3">
      <t>ビバイシ</t>
    </rPh>
    <rPh sb="3" eb="4">
      <t>ニシ</t>
    </rPh>
    <rPh sb="5" eb="6">
      <t>ジョウ</t>
    </rPh>
    <rPh sb="6" eb="7">
      <t>ミナミ</t>
    </rPh>
    <rPh sb="8" eb="10">
      <t>チョウメ</t>
    </rPh>
    <phoneticPr fontId="4"/>
  </si>
  <si>
    <t>五所川原農林高等学校</t>
    <rPh sb="0" eb="4">
      <t>ゴショガワラ</t>
    </rPh>
    <rPh sb="4" eb="6">
      <t>ノウリン</t>
    </rPh>
    <rPh sb="6" eb="8">
      <t>コウトウ</t>
    </rPh>
    <rPh sb="8" eb="10">
      <t>ガッコウ</t>
    </rPh>
    <phoneticPr fontId="4"/>
  </si>
  <si>
    <t>弘前実業高等学校藤崎校舎</t>
    <rPh sb="0" eb="2">
      <t>ヒロサキ</t>
    </rPh>
    <rPh sb="2" eb="4">
      <t>ジツギョウ</t>
    </rPh>
    <rPh sb="4" eb="6">
      <t>コウトウ</t>
    </rPh>
    <rPh sb="6" eb="8">
      <t>ガッコウ</t>
    </rPh>
    <rPh sb="8" eb="10">
      <t>フジサキ</t>
    </rPh>
    <rPh sb="10" eb="12">
      <t>コウシャ</t>
    </rPh>
    <phoneticPr fontId="4"/>
  </si>
  <si>
    <t>弘前実業高等学校</t>
    <rPh sb="0" eb="2">
      <t>ヒロサキ</t>
    </rPh>
    <rPh sb="2" eb="4">
      <t>ジツギョウ</t>
    </rPh>
    <rPh sb="4" eb="6">
      <t>コウトウ</t>
    </rPh>
    <rPh sb="6" eb="8">
      <t>ガッコウ</t>
    </rPh>
    <phoneticPr fontId="4"/>
  </si>
  <si>
    <t>三本木農業高等学校</t>
    <rPh sb="0" eb="3">
      <t>サンボンギ</t>
    </rPh>
    <rPh sb="3" eb="5">
      <t>ノウギョウ</t>
    </rPh>
    <rPh sb="5" eb="7">
      <t>コウトウ</t>
    </rPh>
    <rPh sb="7" eb="9">
      <t>ガッコウ</t>
    </rPh>
    <phoneticPr fontId="4"/>
  </si>
  <si>
    <t>名久井農業高等学校</t>
    <rPh sb="0" eb="1">
      <t>ナ</t>
    </rPh>
    <rPh sb="1" eb="3">
      <t>クイ</t>
    </rPh>
    <rPh sb="3" eb="5">
      <t>ノウギョウ</t>
    </rPh>
    <rPh sb="5" eb="7">
      <t>コウトウ</t>
    </rPh>
    <rPh sb="7" eb="9">
      <t>ガッコウ</t>
    </rPh>
    <phoneticPr fontId="4"/>
  </si>
  <si>
    <t>七戸高等学校</t>
    <rPh sb="0" eb="2">
      <t>シチノヘ</t>
    </rPh>
    <rPh sb="2" eb="4">
      <t>コウトウ</t>
    </rPh>
    <rPh sb="4" eb="6">
      <t>ガッコウ</t>
    </rPh>
    <phoneticPr fontId="4"/>
  </si>
  <si>
    <t>柏木農業高等学校</t>
    <rPh sb="0" eb="2">
      <t>カシワギ</t>
    </rPh>
    <rPh sb="2" eb="4">
      <t>ノウギョウ</t>
    </rPh>
    <rPh sb="4" eb="6">
      <t>コウトウ</t>
    </rPh>
    <rPh sb="6" eb="8">
      <t>ガッコウ</t>
    </rPh>
    <phoneticPr fontId="4"/>
  </si>
  <si>
    <t>奥州市江刺区岩谷堂字根岸116</t>
    <rPh sb="0" eb="2">
      <t>オウシュウ</t>
    </rPh>
    <rPh sb="2" eb="3">
      <t>シ</t>
    </rPh>
    <rPh sb="3" eb="5">
      <t>エサシ</t>
    </rPh>
    <rPh sb="5" eb="6">
      <t>ク</t>
    </rPh>
    <rPh sb="6" eb="9">
      <t>イワヤドウ</t>
    </rPh>
    <rPh sb="9" eb="10">
      <t>アザ</t>
    </rPh>
    <rPh sb="10" eb="12">
      <t>ネギシ</t>
    </rPh>
    <phoneticPr fontId="4"/>
  </si>
  <si>
    <t>伊具高等学校</t>
  </si>
  <si>
    <t>亘理高等学校</t>
  </si>
  <si>
    <t>柴田農林高等学校</t>
  </si>
  <si>
    <t>農業高等学校</t>
  </si>
  <si>
    <t>加美農業高等学校</t>
  </si>
  <si>
    <t>南郷高等学校</t>
  </si>
  <si>
    <t>小牛田農林高等学校</t>
  </si>
  <si>
    <t>石巻北高等学校</t>
    <rPh sb="0" eb="2">
      <t>イシノマキ</t>
    </rPh>
    <rPh sb="2" eb="3">
      <t>キタ</t>
    </rPh>
    <phoneticPr fontId="4"/>
  </si>
  <si>
    <t>迫桜高等学校</t>
  </si>
  <si>
    <t>本吉響高等学校</t>
  </si>
  <si>
    <t>秋田北鷹高等学校</t>
    <rPh sb="0" eb="2">
      <t>アキタ</t>
    </rPh>
    <rPh sb="2" eb="3">
      <t>キタ</t>
    </rPh>
    <rPh sb="3" eb="4">
      <t>タカ</t>
    </rPh>
    <rPh sb="4" eb="6">
      <t>コウトウ</t>
    </rPh>
    <rPh sb="6" eb="8">
      <t>ガッコウ</t>
    </rPh>
    <phoneticPr fontId="4"/>
  </si>
  <si>
    <t>能代西高等学校</t>
    <rPh sb="0" eb="2">
      <t>ノシロ</t>
    </rPh>
    <rPh sb="2" eb="3">
      <t>ニシ</t>
    </rPh>
    <rPh sb="3" eb="5">
      <t>コウトウ</t>
    </rPh>
    <rPh sb="5" eb="7">
      <t>ガッコウ</t>
    </rPh>
    <phoneticPr fontId="4"/>
  </si>
  <si>
    <t>金足農業高等学校</t>
    <rPh sb="0" eb="2">
      <t>カナアシ</t>
    </rPh>
    <rPh sb="2" eb="4">
      <t>ノウギョウ</t>
    </rPh>
    <rPh sb="4" eb="6">
      <t>コウトウ</t>
    </rPh>
    <rPh sb="6" eb="8">
      <t>ガッコウ</t>
    </rPh>
    <phoneticPr fontId="4"/>
  </si>
  <si>
    <t>西目高等学校</t>
    <rPh sb="0" eb="2">
      <t>ニシメ</t>
    </rPh>
    <rPh sb="2" eb="4">
      <t>コウトウ</t>
    </rPh>
    <rPh sb="4" eb="6">
      <t>ガッコウ</t>
    </rPh>
    <phoneticPr fontId="4"/>
  </si>
  <si>
    <t>大曲農業高等学校</t>
    <rPh sb="0" eb="2">
      <t>オオマガリ</t>
    </rPh>
    <rPh sb="2" eb="4">
      <t>ノウギョウ</t>
    </rPh>
    <rPh sb="4" eb="6">
      <t>コウトウ</t>
    </rPh>
    <rPh sb="6" eb="8">
      <t>ガッコウ</t>
    </rPh>
    <phoneticPr fontId="4"/>
  </si>
  <si>
    <t>増田高等学校</t>
    <rPh sb="0" eb="2">
      <t>マスダ</t>
    </rPh>
    <rPh sb="2" eb="4">
      <t>コウトウ</t>
    </rPh>
    <rPh sb="4" eb="6">
      <t>ガッコウ</t>
    </rPh>
    <phoneticPr fontId="4"/>
  </si>
  <si>
    <t>置賜農業高等学校</t>
    <rPh sb="0" eb="2">
      <t>オキタマ</t>
    </rPh>
    <rPh sb="2" eb="4">
      <t>ノウギョウ</t>
    </rPh>
    <rPh sb="4" eb="6">
      <t>コウトウ</t>
    </rPh>
    <rPh sb="6" eb="8">
      <t>ガッコウ</t>
    </rPh>
    <phoneticPr fontId="4"/>
  </si>
  <si>
    <t>新庄神室産業高等学校</t>
    <rPh sb="0" eb="2">
      <t>シンジョウ</t>
    </rPh>
    <rPh sb="2" eb="4">
      <t>カムロ</t>
    </rPh>
    <rPh sb="4" eb="6">
      <t>サンギョウ</t>
    </rPh>
    <rPh sb="6" eb="8">
      <t>コウトウ</t>
    </rPh>
    <rPh sb="8" eb="10">
      <t>ガッコウ</t>
    </rPh>
    <phoneticPr fontId="4"/>
  </si>
  <si>
    <t>庄内農業高等学校</t>
    <rPh sb="0" eb="2">
      <t>ショウナイ</t>
    </rPh>
    <rPh sb="2" eb="4">
      <t>ノウギョウ</t>
    </rPh>
    <rPh sb="4" eb="6">
      <t>コウトウ</t>
    </rPh>
    <rPh sb="6" eb="8">
      <t>ガッコウ</t>
    </rPh>
    <phoneticPr fontId="4"/>
  </si>
  <si>
    <t>上山明新館高等学校</t>
    <rPh sb="0" eb="2">
      <t>カミヤマ</t>
    </rPh>
    <rPh sb="2" eb="3">
      <t>メイ</t>
    </rPh>
    <rPh sb="3" eb="4">
      <t>シン</t>
    </rPh>
    <rPh sb="4" eb="5">
      <t>カン</t>
    </rPh>
    <rPh sb="5" eb="7">
      <t>コウトウ</t>
    </rPh>
    <rPh sb="7" eb="9">
      <t>ガッコウ</t>
    </rPh>
    <phoneticPr fontId="4"/>
  </si>
  <si>
    <t>上山市仙石650</t>
    <rPh sb="0" eb="2">
      <t>カミヤマ</t>
    </rPh>
    <rPh sb="2" eb="3">
      <t>シ</t>
    </rPh>
    <rPh sb="3" eb="5">
      <t>センゴク</t>
    </rPh>
    <phoneticPr fontId="4"/>
  </si>
  <si>
    <t>福島明成高等学校</t>
    <rPh sb="0" eb="2">
      <t>フクシマ</t>
    </rPh>
    <rPh sb="2" eb="3">
      <t>アキラ</t>
    </rPh>
    <rPh sb="3" eb="4">
      <t>ナ</t>
    </rPh>
    <rPh sb="4" eb="6">
      <t>コウトウ</t>
    </rPh>
    <rPh sb="6" eb="8">
      <t>ガッコウ</t>
    </rPh>
    <phoneticPr fontId="4"/>
  </si>
  <si>
    <t>安達東高等学校</t>
    <rPh sb="0" eb="2">
      <t>アダチ</t>
    </rPh>
    <rPh sb="2" eb="3">
      <t>ヒガシ</t>
    </rPh>
    <rPh sb="3" eb="5">
      <t>コウトウ</t>
    </rPh>
    <rPh sb="5" eb="7">
      <t>ガッコウ</t>
    </rPh>
    <phoneticPr fontId="4"/>
  </si>
  <si>
    <t>岩瀬農業高等学校</t>
    <rPh sb="0" eb="2">
      <t>イワセ</t>
    </rPh>
    <rPh sb="2" eb="4">
      <t>ノウギョウ</t>
    </rPh>
    <rPh sb="4" eb="6">
      <t>コウトウ</t>
    </rPh>
    <rPh sb="6" eb="8">
      <t>ガッコウ</t>
    </rPh>
    <phoneticPr fontId="4"/>
  </si>
  <si>
    <t>岩瀬郡鏡石町桜町207</t>
    <rPh sb="0" eb="3">
      <t>イワセグン</t>
    </rPh>
    <rPh sb="3" eb="6">
      <t>カガミイシマチ</t>
    </rPh>
    <rPh sb="6" eb="8">
      <t>サクラマチ</t>
    </rPh>
    <phoneticPr fontId="4"/>
  </si>
  <si>
    <t>白河実業高等学校</t>
    <rPh sb="0" eb="2">
      <t>シラカワ</t>
    </rPh>
    <rPh sb="2" eb="4">
      <t>ジツギョウ</t>
    </rPh>
    <rPh sb="4" eb="6">
      <t>コウトウ</t>
    </rPh>
    <rPh sb="6" eb="8">
      <t>ガッコウ</t>
    </rPh>
    <phoneticPr fontId="4"/>
  </si>
  <si>
    <t>修明高等学校</t>
    <rPh sb="0" eb="2">
      <t>ノブアキ</t>
    </rPh>
    <rPh sb="2" eb="4">
      <t>コウトウ</t>
    </rPh>
    <rPh sb="4" eb="6">
      <t>ガッコウ</t>
    </rPh>
    <phoneticPr fontId="4"/>
  </si>
  <si>
    <t>小野高等学校</t>
    <rPh sb="0" eb="2">
      <t>オノ</t>
    </rPh>
    <rPh sb="2" eb="4">
      <t>コウトウ</t>
    </rPh>
    <rPh sb="4" eb="6">
      <t>ガッコウ</t>
    </rPh>
    <phoneticPr fontId="4"/>
  </si>
  <si>
    <t>耶麻農業高等学校</t>
    <rPh sb="0" eb="2">
      <t>ヤマ</t>
    </rPh>
    <rPh sb="2" eb="4">
      <t>ノウギョウ</t>
    </rPh>
    <rPh sb="4" eb="6">
      <t>コウトウ</t>
    </rPh>
    <rPh sb="6" eb="8">
      <t>ガッコウ</t>
    </rPh>
    <phoneticPr fontId="4"/>
  </si>
  <si>
    <t>喜多方市山都町字上の山平4299番地1</t>
    <rPh sb="0" eb="3">
      <t>キタカタ</t>
    </rPh>
    <rPh sb="3" eb="4">
      <t>シ</t>
    </rPh>
    <rPh sb="4" eb="5">
      <t>ヤマ</t>
    </rPh>
    <rPh sb="5" eb="6">
      <t>ミヤコ</t>
    </rPh>
    <rPh sb="6" eb="7">
      <t>マチ</t>
    </rPh>
    <rPh sb="7" eb="8">
      <t>アザ</t>
    </rPh>
    <rPh sb="8" eb="9">
      <t>カミ</t>
    </rPh>
    <rPh sb="10" eb="11">
      <t>ヤマ</t>
    </rPh>
    <rPh sb="11" eb="12">
      <t>ヒラ</t>
    </rPh>
    <rPh sb="16" eb="18">
      <t>バンチ</t>
    </rPh>
    <phoneticPr fontId="4"/>
  </si>
  <si>
    <t>会津農林高等学校</t>
    <rPh sb="0" eb="2">
      <t>アイヅ</t>
    </rPh>
    <rPh sb="2" eb="4">
      <t>ノウリン</t>
    </rPh>
    <rPh sb="4" eb="6">
      <t>コウトウ</t>
    </rPh>
    <rPh sb="6" eb="8">
      <t>ガッコウ</t>
    </rPh>
    <phoneticPr fontId="4"/>
  </si>
  <si>
    <t>磐城農業高等学校</t>
    <rPh sb="0" eb="2">
      <t>イワキ</t>
    </rPh>
    <rPh sb="2" eb="4">
      <t>ノウギョウ</t>
    </rPh>
    <rPh sb="4" eb="6">
      <t>コウトウ</t>
    </rPh>
    <rPh sb="6" eb="8">
      <t>ガッコウ</t>
    </rPh>
    <phoneticPr fontId="4"/>
  </si>
  <si>
    <t>いわき市植田町小名田60</t>
    <rPh sb="3" eb="4">
      <t>シ</t>
    </rPh>
    <rPh sb="4" eb="7">
      <t>ウエダマチ</t>
    </rPh>
    <rPh sb="7" eb="8">
      <t>コ</t>
    </rPh>
    <rPh sb="8" eb="9">
      <t>ナ</t>
    </rPh>
    <rPh sb="9" eb="10">
      <t>タ</t>
    </rPh>
    <phoneticPr fontId="4"/>
  </si>
  <si>
    <t>双葉翔陽高等学校</t>
    <rPh sb="0" eb="2">
      <t>フタバ</t>
    </rPh>
    <rPh sb="2" eb="3">
      <t>ショウ</t>
    </rPh>
    <rPh sb="3" eb="4">
      <t>ヨウ</t>
    </rPh>
    <rPh sb="4" eb="6">
      <t>コウトウ</t>
    </rPh>
    <rPh sb="6" eb="8">
      <t>ガッコウ</t>
    </rPh>
    <phoneticPr fontId="4"/>
  </si>
  <si>
    <t>相馬農業高等学校</t>
    <rPh sb="0" eb="2">
      <t>ソウマ</t>
    </rPh>
    <rPh sb="2" eb="4">
      <t>ノウギョウ</t>
    </rPh>
    <rPh sb="4" eb="6">
      <t>コウトウ</t>
    </rPh>
    <rPh sb="6" eb="8">
      <t>ガッコウ</t>
    </rPh>
    <phoneticPr fontId="4"/>
  </si>
  <si>
    <t>南相馬市原町区三島町一丁目65</t>
  </si>
  <si>
    <t>相馬農業高等学校飯舘校</t>
    <rPh sb="0" eb="2">
      <t>ソウマ</t>
    </rPh>
    <rPh sb="2" eb="4">
      <t>ノウギョウ</t>
    </rPh>
    <rPh sb="4" eb="6">
      <t>コウトウ</t>
    </rPh>
    <rPh sb="6" eb="8">
      <t>ガッコウ</t>
    </rPh>
    <rPh sb="8" eb="9">
      <t>イイ</t>
    </rPh>
    <rPh sb="9" eb="10">
      <t>ダテ</t>
    </rPh>
    <rPh sb="10" eb="11">
      <t>コウ</t>
    </rPh>
    <phoneticPr fontId="4"/>
  </si>
  <si>
    <t>大子清流高等学校</t>
    <rPh sb="0" eb="2">
      <t>ダイゴ</t>
    </rPh>
    <rPh sb="2" eb="4">
      <t>セイリュウ</t>
    </rPh>
    <rPh sb="4" eb="6">
      <t>コウトウ</t>
    </rPh>
    <rPh sb="6" eb="8">
      <t>ガッコウ</t>
    </rPh>
    <phoneticPr fontId="4"/>
  </si>
  <si>
    <t>水戸農業高等学校</t>
    <rPh sb="0" eb="2">
      <t>ミト</t>
    </rPh>
    <rPh sb="2" eb="4">
      <t>ノウギョウ</t>
    </rPh>
    <rPh sb="4" eb="6">
      <t>コウトウ</t>
    </rPh>
    <rPh sb="6" eb="8">
      <t>ガッコウ</t>
    </rPh>
    <phoneticPr fontId="4"/>
  </si>
  <si>
    <t>鉾田農業高等学校</t>
    <rPh sb="0" eb="2">
      <t>ホコタ</t>
    </rPh>
    <rPh sb="2" eb="4">
      <t>ノウギョウ</t>
    </rPh>
    <rPh sb="4" eb="6">
      <t>コウトウ</t>
    </rPh>
    <rPh sb="6" eb="8">
      <t>ガッコウ</t>
    </rPh>
    <phoneticPr fontId="4"/>
  </si>
  <si>
    <t>石岡第一高等学校</t>
    <rPh sb="0" eb="2">
      <t>イシオカ</t>
    </rPh>
    <rPh sb="2" eb="4">
      <t>ダイイチ</t>
    </rPh>
    <rPh sb="4" eb="6">
      <t>コウトウ</t>
    </rPh>
    <rPh sb="6" eb="8">
      <t>ガッコウ</t>
    </rPh>
    <phoneticPr fontId="4"/>
  </si>
  <si>
    <t>江戸崎総合高等学校</t>
    <rPh sb="0" eb="3">
      <t>エドサキ</t>
    </rPh>
    <rPh sb="3" eb="5">
      <t>ソウゴウ</t>
    </rPh>
    <rPh sb="5" eb="7">
      <t>コウトウ</t>
    </rPh>
    <rPh sb="7" eb="9">
      <t>ガッコウ</t>
    </rPh>
    <phoneticPr fontId="4"/>
  </si>
  <si>
    <t>真壁高等学校</t>
    <rPh sb="0" eb="2">
      <t>マカベ</t>
    </rPh>
    <rPh sb="2" eb="4">
      <t>コウトウ</t>
    </rPh>
    <rPh sb="4" eb="6">
      <t>ガッコウ</t>
    </rPh>
    <phoneticPr fontId="4"/>
  </si>
  <si>
    <t>坂東総合高等学校</t>
    <rPh sb="0" eb="2">
      <t>バンドウ</t>
    </rPh>
    <rPh sb="2" eb="4">
      <t>ソウゴウ</t>
    </rPh>
    <rPh sb="4" eb="6">
      <t>コウトウ</t>
    </rPh>
    <rPh sb="6" eb="8">
      <t>ガッコウ</t>
    </rPh>
    <phoneticPr fontId="4"/>
  </si>
  <si>
    <t>宇都宮白楊高等学校</t>
    <rPh sb="0" eb="3">
      <t>ウツノミヤ</t>
    </rPh>
    <rPh sb="3" eb="4">
      <t>シロ</t>
    </rPh>
    <rPh sb="4" eb="5">
      <t>ヨウ</t>
    </rPh>
    <rPh sb="5" eb="7">
      <t>コウトウ</t>
    </rPh>
    <rPh sb="7" eb="9">
      <t>ガッコウ</t>
    </rPh>
    <phoneticPr fontId="4"/>
  </si>
  <si>
    <t>宇都宮市元今泉8丁目2番1号</t>
    <rPh sb="0" eb="4">
      <t>ウツノミヤシ</t>
    </rPh>
    <rPh sb="4" eb="5">
      <t>モト</t>
    </rPh>
    <rPh sb="5" eb="6">
      <t>イマ</t>
    </rPh>
    <rPh sb="6" eb="7">
      <t>イズミ</t>
    </rPh>
    <rPh sb="8" eb="10">
      <t>チョウメ</t>
    </rPh>
    <rPh sb="11" eb="12">
      <t>バン</t>
    </rPh>
    <rPh sb="13" eb="14">
      <t>ゴウ</t>
    </rPh>
    <phoneticPr fontId="4"/>
  </si>
  <si>
    <t>鹿沼南高等学校</t>
    <rPh sb="0" eb="2">
      <t>カヌマ</t>
    </rPh>
    <rPh sb="2" eb="3">
      <t>ミナミ</t>
    </rPh>
    <rPh sb="3" eb="5">
      <t>コウトウ</t>
    </rPh>
    <rPh sb="5" eb="7">
      <t>ガッコウ</t>
    </rPh>
    <phoneticPr fontId="4"/>
  </si>
  <si>
    <t>小山北桜高等学校</t>
    <rPh sb="0" eb="2">
      <t>オヤマ</t>
    </rPh>
    <rPh sb="2" eb="3">
      <t>キタ</t>
    </rPh>
    <rPh sb="3" eb="4">
      <t>サクラ</t>
    </rPh>
    <rPh sb="4" eb="6">
      <t>コウトウ</t>
    </rPh>
    <rPh sb="6" eb="8">
      <t>ガッコウ</t>
    </rPh>
    <phoneticPr fontId="4"/>
  </si>
  <si>
    <t>栃木農業高等学校</t>
    <rPh sb="0" eb="2">
      <t>トチギ</t>
    </rPh>
    <rPh sb="2" eb="4">
      <t>ノウギョウ</t>
    </rPh>
    <rPh sb="4" eb="6">
      <t>コウトウ</t>
    </rPh>
    <rPh sb="6" eb="8">
      <t>ガッコウ</t>
    </rPh>
    <phoneticPr fontId="4"/>
  </si>
  <si>
    <t>真岡北陵高等学校</t>
    <rPh sb="0" eb="2">
      <t>モオカ</t>
    </rPh>
    <rPh sb="2" eb="3">
      <t>ホク</t>
    </rPh>
    <rPh sb="3" eb="4">
      <t>リョウ</t>
    </rPh>
    <rPh sb="4" eb="6">
      <t>コウトウ</t>
    </rPh>
    <rPh sb="6" eb="8">
      <t>ガッコウ</t>
    </rPh>
    <phoneticPr fontId="4"/>
  </si>
  <si>
    <t>那須拓陽高等学校</t>
    <rPh sb="0" eb="2">
      <t>ナス</t>
    </rPh>
    <rPh sb="2" eb="3">
      <t>タク</t>
    </rPh>
    <rPh sb="3" eb="4">
      <t>ヨウ</t>
    </rPh>
    <rPh sb="4" eb="6">
      <t>コウトウ</t>
    </rPh>
    <rPh sb="6" eb="8">
      <t>ガッコウ</t>
    </rPh>
    <phoneticPr fontId="4"/>
  </si>
  <si>
    <t>那須塩原市下永田4-3-52</t>
    <rPh sb="0" eb="4">
      <t>ナスシオバラ</t>
    </rPh>
    <rPh sb="4" eb="5">
      <t>シ</t>
    </rPh>
    <rPh sb="5" eb="6">
      <t>シモ</t>
    </rPh>
    <rPh sb="6" eb="8">
      <t>ナガタ</t>
    </rPh>
    <phoneticPr fontId="4"/>
  </si>
  <si>
    <t>矢板高等学校</t>
    <rPh sb="0" eb="2">
      <t>ヤイタ</t>
    </rPh>
    <rPh sb="2" eb="4">
      <t>コウトウ</t>
    </rPh>
    <rPh sb="4" eb="6">
      <t>ガッコウ</t>
    </rPh>
    <phoneticPr fontId="4"/>
  </si>
  <si>
    <t>勢多農林高等学校</t>
    <rPh sb="0" eb="4">
      <t>セタノウリン</t>
    </rPh>
    <rPh sb="4" eb="6">
      <t>コウトウ</t>
    </rPh>
    <rPh sb="6" eb="8">
      <t>ガッコウ</t>
    </rPh>
    <phoneticPr fontId="4"/>
  </si>
  <si>
    <t>前橋市日吉町2-25-1</t>
    <rPh sb="0" eb="3">
      <t>マエバシシ</t>
    </rPh>
    <rPh sb="3" eb="6">
      <t>ヒヨシマチ</t>
    </rPh>
    <phoneticPr fontId="4"/>
  </si>
  <si>
    <t>伊勢崎興陽高等学校</t>
    <rPh sb="0" eb="3">
      <t>イセサキ</t>
    </rPh>
    <rPh sb="3" eb="4">
      <t>キョウ</t>
    </rPh>
    <rPh sb="4" eb="5">
      <t>ヨウ</t>
    </rPh>
    <rPh sb="5" eb="7">
      <t>コウトウ</t>
    </rPh>
    <rPh sb="7" eb="9">
      <t>ガッコウ</t>
    </rPh>
    <phoneticPr fontId="4"/>
  </si>
  <si>
    <t>伊勢崎市上泉町212</t>
    <rPh sb="0" eb="4">
      <t>イセサキシ</t>
    </rPh>
    <rPh sb="4" eb="7">
      <t>カミイズミマチ</t>
    </rPh>
    <phoneticPr fontId="4"/>
  </si>
  <si>
    <t>利根実業高等学校</t>
    <rPh sb="0" eb="2">
      <t>トネ</t>
    </rPh>
    <rPh sb="2" eb="4">
      <t>ジツギョウ</t>
    </rPh>
    <rPh sb="4" eb="6">
      <t>コウトウ</t>
    </rPh>
    <rPh sb="6" eb="8">
      <t>ガッコウ</t>
    </rPh>
    <phoneticPr fontId="4"/>
  </si>
  <si>
    <t>沼田市栄町165-2</t>
    <rPh sb="0" eb="3">
      <t>ヌマタシ</t>
    </rPh>
    <rPh sb="3" eb="5">
      <t>サカエマチ</t>
    </rPh>
    <phoneticPr fontId="4"/>
  </si>
  <si>
    <t>藤岡北高等学校</t>
    <rPh sb="0" eb="2">
      <t>フジオカ</t>
    </rPh>
    <rPh sb="2" eb="3">
      <t>キタ</t>
    </rPh>
    <rPh sb="3" eb="5">
      <t>コウトウ</t>
    </rPh>
    <rPh sb="5" eb="7">
      <t>ガッコウ</t>
    </rPh>
    <phoneticPr fontId="4"/>
  </si>
  <si>
    <t>藤岡市篠塚90</t>
    <rPh sb="0" eb="2">
      <t>フジオカ</t>
    </rPh>
    <rPh sb="2" eb="3">
      <t>シ</t>
    </rPh>
    <rPh sb="3" eb="5">
      <t>シノヅカ</t>
    </rPh>
    <phoneticPr fontId="4"/>
  </si>
  <si>
    <t>富岡実業高等学校</t>
    <rPh sb="0" eb="2">
      <t>トミオカ</t>
    </rPh>
    <rPh sb="2" eb="4">
      <t>ジツギョウ</t>
    </rPh>
    <rPh sb="4" eb="6">
      <t>コウトウ</t>
    </rPh>
    <rPh sb="6" eb="8">
      <t>ガッコウ</t>
    </rPh>
    <phoneticPr fontId="4"/>
  </si>
  <si>
    <t>富岡市富岡451</t>
    <rPh sb="0" eb="3">
      <t>トミオカシ</t>
    </rPh>
    <rPh sb="3" eb="5">
      <t>トミオカ</t>
    </rPh>
    <phoneticPr fontId="4"/>
  </si>
  <si>
    <t>安中総合学園高等学校</t>
    <rPh sb="0" eb="2">
      <t>アンナカ</t>
    </rPh>
    <rPh sb="2" eb="4">
      <t>ソウゴウ</t>
    </rPh>
    <rPh sb="4" eb="6">
      <t>ガクエン</t>
    </rPh>
    <rPh sb="6" eb="8">
      <t>コウトウ</t>
    </rPh>
    <rPh sb="8" eb="10">
      <t>ガッコウ</t>
    </rPh>
    <phoneticPr fontId="4"/>
  </si>
  <si>
    <t>安中市安中1-2-8</t>
    <rPh sb="0" eb="3">
      <t>アンナカシ</t>
    </rPh>
    <rPh sb="3" eb="5">
      <t>アンナカ</t>
    </rPh>
    <phoneticPr fontId="4"/>
  </si>
  <si>
    <t>中之条高等学校</t>
    <rPh sb="0" eb="3">
      <t>ナカノジョウ</t>
    </rPh>
    <rPh sb="3" eb="5">
      <t>コウトウ</t>
    </rPh>
    <rPh sb="5" eb="7">
      <t>ガッコウ</t>
    </rPh>
    <phoneticPr fontId="4"/>
  </si>
  <si>
    <t>吾妻郡中之条町大字中之条町1303</t>
    <rPh sb="0" eb="3">
      <t>アガツマグン</t>
    </rPh>
    <rPh sb="3" eb="7">
      <t>ナカノジョウマチ</t>
    </rPh>
    <rPh sb="7" eb="9">
      <t>オオアザ</t>
    </rPh>
    <rPh sb="9" eb="12">
      <t>ナカノジョウ</t>
    </rPh>
    <rPh sb="12" eb="13">
      <t>マチ</t>
    </rPh>
    <phoneticPr fontId="4"/>
  </si>
  <si>
    <t>大泉高等学校</t>
    <rPh sb="0" eb="2">
      <t>オオイズミ</t>
    </rPh>
    <rPh sb="2" eb="4">
      <t>コウトウ</t>
    </rPh>
    <rPh sb="4" eb="6">
      <t>ガッコウ</t>
    </rPh>
    <phoneticPr fontId="4"/>
  </si>
  <si>
    <t>邑楽郡大泉町北小泉2-16-1</t>
    <rPh sb="0" eb="3">
      <t>オウラグン</t>
    </rPh>
    <rPh sb="3" eb="6">
      <t>オオイズミマチ</t>
    </rPh>
    <rPh sb="6" eb="9">
      <t>キタコイズミ</t>
    </rPh>
    <phoneticPr fontId="4"/>
  </si>
  <si>
    <t>熊谷農業高等学校</t>
    <rPh sb="0" eb="2">
      <t>クマガヤ</t>
    </rPh>
    <rPh sb="2" eb="4">
      <t>ノウギョウ</t>
    </rPh>
    <rPh sb="4" eb="6">
      <t>コウトウ</t>
    </rPh>
    <rPh sb="6" eb="8">
      <t>ガッコウ</t>
    </rPh>
    <phoneticPr fontId="4"/>
  </si>
  <si>
    <t>熊谷市大原3-3-1</t>
    <rPh sb="0" eb="3">
      <t>クマガヤシ</t>
    </rPh>
    <rPh sb="3" eb="5">
      <t>オオハラ</t>
    </rPh>
    <phoneticPr fontId="4"/>
  </si>
  <si>
    <t>杉戸農業高等学校</t>
    <rPh sb="0" eb="2">
      <t>スギト</t>
    </rPh>
    <rPh sb="2" eb="4">
      <t>ノウギョウ</t>
    </rPh>
    <rPh sb="4" eb="6">
      <t>コウトウ</t>
    </rPh>
    <rPh sb="6" eb="8">
      <t>ガッコウ</t>
    </rPh>
    <phoneticPr fontId="4"/>
  </si>
  <si>
    <t>北葛飾郡杉戸町堤根1684番地の1</t>
    <rPh sb="0" eb="4">
      <t>キタカツシカグン</t>
    </rPh>
    <rPh sb="4" eb="7">
      <t>スギトマチ</t>
    </rPh>
    <rPh sb="7" eb="8">
      <t>ツツミ</t>
    </rPh>
    <rPh sb="8" eb="9">
      <t>ネ</t>
    </rPh>
    <rPh sb="13" eb="15">
      <t>バンチ</t>
    </rPh>
    <phoneticPr fontId="4"/>
  </si>
  <si>
    <t>川越総合高等学校</t>
    <rPh sb="0" eb="2">
      <t>カワゴエ</t>
    </rPh>
    <rPh sb="2" eb="4">
      <t>ソウゴウ</t>
    </rPh>
    <rPh sb="4" eb="6">
      <t>コウトウ</t>
    </rPh>
    <rPh sb="6" eb="8">
      <t>ガッコウ</t>
    </rPh>
    <phoneticPr fontId="4"/>
  </si>
  <si>
    <t>川越市小仙波町5-14</t>
    <rPh sb="0" eb="3">
      <t>カワゴエシ</t>
    </rPh>
    <rPh sb="3" eb="4">
      <t>ショウ</t>
    </rPh>
    <rPh sb="4" eb="6">
      <t>センバ</t>
    </rPh>
    <rPh sb="6" eb="7">
      <t>マチ</t>
    </rPh>
    <phoneticPr fontId="4"/>
  </si>
  <si>
    <t>秩父農工科学高等学校</t>
    <rPh sb="0" eb="2">
      <t>チチブ</t>
    </rPh>
    <rPh sb="2" eb="3">
      <t>ノウ</t>
    </rPh>
    <rPh sb="3" eb="4">
      <t>コウ</t>
    </rPh>
    <rPh sb="4" eb="6">
      <t>カガク</t>
    </rPh>
    <rPh sb="6" eb="8">
      <t>コウトウ</t>
    </rPh>
    <rPh sb="8" eb="10">
      <t>ガッコウ</t>
    </rPh>
    <phoneticPr fontId="4"/>
  </si>
  <si>
    <t>秩父市大野原2000</t>
    <rPh sb="0" eb="3">
      <t>チチブシ</t>
    </rPh>
    <rPh sb="3" eb="6">
      <t>オオノハラ</t>
    </rPh>
    <phoneticPr fontId="4"/>
  </si>
  <si>
    <t>いずみ高等学校</t>
    <rPh sb="3" eb="5">
      <t>コウトウ</t>
    </rPh>
    <rPh sb="5" eb="7">
      <t>ガッコウ</t>
    </rPh>
    <phoneticPr fontId="4"/>
  </si>
  <si>
    <t>さいたま市中央区円阿弥7-4-1</t>
    <rPh sb="4" eb="5">
      <t>シ</t>
    </rPh>
    <rPh sb="5" eb="8">
      <t>チュウオウク</t>
    </rPh>
    <rPh sb="8" eb="9">
      <t>エン</t>
    </rPh>
    <rPh sb="9" eb="11">
      <t>アミ</t>
    </rPh>
    <phoneticPr fontId="4"/>
  </si>
  <si>
    <t>児玉白楊高等学校</t>
    <rPh sb="0" eb="2">
      <t>コダマ</t>
    </rPh>
    <rPh sb="2" eb="3">
      <t>シロ</t>
    </rPh>
    <rPh sb="3" eb="4">
      <t>ヨウ</t>
    </rPh>
    <rPh sb="4" eb="6">
      <t>コウトウ</t>
    </rPh>
    <rPh sb="6" eb="8">
      <t>ガッコウ</t>
    </rPh>
    <phoneticPr fontId="4"/>
  </si>
  <si>
    <t>本庄市児玉町金屋980</t>
    <rPh sb="0" eb="3">
      <t>ホンジョウシ</t>
    </rPh>
    <rPh sb="3" eb="6">
      <t>コダママチ</t>
    </rPh>
    <rPh sb="6" eb="7">
      <t>カナ</t>
    </rPh>
    <rPh sb="7" eb="8">
      <t>ヤ</t>
    </rPh>
    <phoneticPr fontId="4"/>
  </si>
  <si>
    <t>羽生実業高等学校</t>
    <rPh sb="0" eb="2">
      <t>ハニュウ</t>
    </rPh>
    <rPh sb="2" eb="4">
      <t>ジツギョウ</t>
    </rPh>
    <rPh sb="4" eb="6">
      <t>コウトウ</t>
    </rPh>
    <rPh sb="6" eb="8">
      <t>ガッコウ</t>
    </rPh>
    <phoneticPr fontId="4"/>
  </si>
  <si>
    <t>羽生市大字羽生323</t>
    <rPh sb="0" eb="3">
      <t>ハニュウシ</t>
    </rPh>
    <rPh sb="3" eb="5">
      <t>オオアザ</t>
    </rPh>
    <rPh sb="5" eb="7">
      <t>ハニュウ</t>
    </rPh>
    <phoneticPr fontId="4"/>
  </si>
  <si>
    <t>鳩ヶ谷高等学校</t>
    <rPh sb="0" eb="3">
      <t>ハトガヤ</t>
    </rPh>
    <rPh sb="3" eb="5">
      <t>コウトウ</t>
    </rPh>
    <rPh sb="5" eb="7">
      <t>ガッコウ</t>
    </rPh>
    <phoneticPr fontId="4"/>
  </si>
  <si>
    <t>流山高等学校</t>
    <rPh sb="0" eb="2">
      <t>ナガレヤマ</t>
    </rPh>
    <rPh sb="2" eb="4">
      <t>コウトウ</t>
    </rPh>
    <rPh sb="4" eb="6">
      <t>ガッコウ</t>
    </rPh>
    <phoneticPr fontId="5"/>
  </si>
  <si>
    <t>成田西陵高等学校</t>
    <rPh sb="0" eb="2">
      <t>ナリタ</t>
    </rPh>
    <rPh sb="2" eb="3">
      <t>ニシ</t>
    </rPh>
    <rPh sb="3" eb="4">
      <t>リョウ</t>
    </rPh>
    <rPh sb="4" eb="6">
      <t>コウトウ</t>
    </rPh>
    <rPh sb="6" eb="8">
      <t>ガッコウ</t>
    </rPh>
    <phoneticPr fontId="5"/>
  </si>
  <si>
    <t>下総高等学校</t>
    <rPh sb="0" eb="2">
      <t>シモウサ</t>
    </rPh>
    <rPh sb="2" eb="4">
      <t>コウトウ</t>
    </rPh>
    <rPh sb="4" eb="6">
      <t>ガッコウ</t>
    </rPh>
    <phoneticPr fontId="5"/>
  </si>
  <si>
    <t>多古高等学校</t>
    <rPh sb="0" eb="2">
      <t>タコ</t>
    </rPh>
    <rPh sb="2" eb="4">
      <t>コウトウ</t>
    </rPh>
    <rPh sb="4" eb="6">
      <t>ガッコウ</t>
    </rPh>
    <phoneticPr fontId="5"/>
  </si>
  <si>
    <t>旭農業高等学校</t>
    <rPh sb="0" eb="1">
      <t>アサヒ</t>
    </rPh>
    <rPh sb="1" eb="3">
      <t>ノウギョウ</t>
    </rPh>
    <rPh sb="3" eb="5">
      <t>コウトウ</t>
    </rPh>
    <rPh sb="5" eb="7">
      <t>ガッコウ</t>
    </rPh>
    <phoneticPr fontId="5"/>
  </si>
  <si>
    <t>大網高等学校</t>
    <rPh sb="0" eb="2">
      <t>オオアミ</t>
    </rPh>
    <rPh sb="2" eb="4">
      <t>コウトウ</t>
    </rPh>
    <rPh sb="4" eb="6">
      <t>ガッコウ</t>
    </rPh>
    <phoneticPr fontId="5"/>
  </si>
  <si>
    <t>茂原樟陽高等学校</t>
    <rPh sb="0" eb="2">
      <t>モバラ</t>
    </rPh>
    <rPh sb="2" eb="3">
      <t>クヌギ</t>
    </rPh>
    <rPh sb="3" eb="4">
      <t>ヨウ</t>
    </rPh>
    <rPh sb="4" eb="6">
      <t>コウトウ</t>
    </rPh>
    <rPh sb="6" eb="8">
      <t>ガッコウ</t>
    </rPh>
    <phoneticPr fontId="5"/>
  </si>
  <si>
    <t>いすみ市夷隅郡岬町長者366</t>
    <rPh sb="3" eb="4">
      <t>シ</t>
    </rPh>
    <rPh sb="4" eb="5">
      <t>イ</t>
    </rPh>
    <rPh sb="5" eb="6">
      <t>スミ</t>
    </rPh>
    <rPh sb="6" eb="7">
      <t>グン</t>
    </rPh>
    <rPh sb="7" eb="9">
      <t>ミサキマチ</t>
    </rPh>
    <rPh sb="9" eb="11">
      <t>チョウジャ</t>
    </rPh>
    <phoneticPr fontId="5"/>
  </si>
  <si>
    <t>安房拓心高等学校</t>
    <rPh sb="0" eb="2">
      <t>アワ</t>
    </rPh>
    <rPh sb="2" eb="3">
      <t>タク</t>
    </rPh>
    <rPh sb="3" eb="4">
      <t>ココロ</t>
    </rPh>
    <rPh sb="4" eb="6">
      <t>コウトウ</t>
    </rPh>
    <rPh sb="6" eb="8">
      <t>ガッコウ</t>
    </rPh>
    <phoneticPr fontId="5"/>
  </si>
  <si>
    <t>南房総市和田町海発1604</t>
    <rPh sb="0" eb="1">
      <t>ミナミ</t>
    </rPh>
    <rPh sb="1" eb="3">
      <t>ボウソウ</t>
    </rPh>
    <rPh sb="3" eb="4">
      <t>シ</t>
    </rPh>
    <rPh sb="4" eb="7">
      <t>ワダマチ</t>
    </rPh>
    <rPh sb="7" eb="8">
      <t>ウミ</t>
    </rPh>
    <rPh sb="8" eb="9">
      <t>ハツ</t>
    </rPh>
    <phoneticPr fontId="5"/>
  </si>
  <si>
    <t>上総高等学校</t>
    <rPh sb="0" eb="2">
      <t>カズサ</t>
    </rPh>
    <rPh sb="2" eb="4">
      <t>コウトウ</t>
    </rPh>
    <rPh sb="4" eb="6">
      <t>ガッコウ</t>
    </rPh>
    <phoneticPr fontId="5"/>
  </si>
  <si>
    <t>君津青葉高等学校</t>
    <rPh sb="0" eb="1">
      <t>キミ</t>
    </rPh>
    <rPh sb="1" eb="2">
      <t>ヅ</t>
    </rPh>
    <rPh sb="2" eb="4">
      <t>アオバ</t>
    </rPh>
    <rPh sb="4" eb="6">
      <t>コウトウ</t>
    </rPh>
    <rPh sb="6" eb="8">
      <t>ガッコウ</t>
    </rPh>
    <phoneticPr fontId="5"/>
  </si>
  <si>
    <t>鶴舞桜が丘高等学校</t>
    <rPh sb="0" eb="2">
      <t>ツルマイ</t>
    </rPh>
    <rPh sb="2" eb="3">
      <t>サクラ</t>
    </rPh>
    <rPh sb="4" eb="5">
      <t>オカ</t>
    </rPh>
    <rPh sb="5" eb="7">
      <t>コウトウ</t>
    </rPh>
    <rPh sb="7" eb="9">
      <t>ガッコウ</t>
    </rPh>
    <phoneticPr fontId="5"/>
  </si>
  <si>
    <t>薬園台高等学校</t>
    <rPh sb="0" eb="3">
      <t>ヤクエンダイ</t>
    </rPh>
    <rPh sb="3" eb="5">
      <t>コウトウ</t>
    </rPh>
    <rPh sb="5" eb="7">
      <t>ガッコウ</t>
    </rPh>
    <phoneticPr fontId="5"/>
  </si>
  <si>
    <t>清水高等学校</t>
    <rPh sb="0" eb="2">
      <t>シミズ</t>
    </rPh>
    <rPh sb="2" eb="4">
      <t>コウトウ</t>
    </rPh>
    <rPh sb="4" eb="6">
      <t>ガッコウ</t>
    </rPh>
    <phoneticPr fontId="5"/>
  </si>
  <si>
    <t>園芸高等学校</t>
    <rPh sb="0" eb="2">
      <t>エンゲイ</t>
    </rPh>
    <rPh sb="2" eb="4">
      <t>コウトウ</t>
    </rPh>
    <rPh sb="4" eb="6">
      <t>ガッコウ</t>
    </rPh>
    <phoneticPr fontId="4"/>
  </si>
  <si>
    <t>農芸高等学校</t>
    <rPh sb="0" eb="2">
      <t>ノウゲイ</t>
    </rPh>
    <rPh sb="2" eb="4">
      <t>コウトウ</t>
    </rPh>
    <rPh sb="4" eb="6">
      <t>ガッコウ</t>
    </rPh>
    <phoneticPr fontId="4"/>
  </si>
  <si>
    <t>瑞穂農芸高等学校</t>
    <rPh sb="0" eb="2">
      <t>ミズホ</t>
    </rPh>
    <rPh sb="2" eb="4">
      <t>ノウゲイ</t>
    </rPh>
    <rPh sb="4" eb="6">
      <t>コウトウ</t>
    </rPh>
    <rPh sb="6" eb="8">
      <t>ガッコウ</t>
    </rPh>
    <phoneticPr fontId="4"/>
  </si>
  <si>
    <t>農産高等学校</t>
    <rPh sb="0" eb="2">
      <t>ノウサン</t>
    </rPh>
    <rPh sb="2" eb="4">
      <t>コウトウ</t>
    </rPh>
    <rPh sb="4" eb="6">
      <t>ガッコウ</t>
    </rPh>
    <phoneticPr fontId="4"/>
  </si>
  <si>
    <t>八丈高等学校</t>
    <rPh sb="0" eb="2">
      <t>ハチジョウ</t>
    </rPh>
    <rPh sb="2" eb="4">
      <t>コウトウ</t>
    </rPh>
    <rPh sb="4" eb="6">
      <t>ガッコウ</t>
    </rPh>
    <phoneticPr fontId="4"/>
  </si>
  <si>
    <t>農業高等学校</t>
    <rPh sb="0" eb="2">
      <t>ノウギョウ</t>
    </rPh>
    <rPh sb="2" eb="4">
      <t>コウトウ</t>
    </rPh>
    <rPh sb="4" eb="6">
      <t>ガッコウ</t>
    </rPh>
    <phoneticPr fontId="4"/>
  </si>
  <si>
    <t>北杜高等学校</t>
    <rPh sb="0" eb="1">
      <t>キタ</t>
    </rPh>
    <rPh sb="1" eb="2">
      <t>モリ</t>
    </rPh>
    <rPh sb="2" eb="4">
      <t>コウトウ</t>
    </rPh>
    <rPh sb="4" eb="6">
      <t>ガッコウ</t>
    </rPh>
    <phoneticPr fontId="4"/>
  </si>
  <si>
    <t>北杜市長坂町渋沢1007-19</t>
    <rPh sb="0" eb="1">
      <t>キタ</t>
    </rPh>
    <rPh sb="1" eb="4">
      <t>モリシチョウ</t>
    </rPh>
    <rPh sb="4" eb="6">
      <t>サカマチ</t>
    </rPh>
    <rPh sb="6" eb="8">
      <t>シブサワ</t>
    </rPh>
    <phoneticPr fontId="4"/>
  </si>
  <si>
    <t>農林高等学校</t>
    <rPh sb="0" eb="2">
      <t>ノウリン</t>
    </rPh>
    <rPh sb="2" eb="4">
      <t>コウトウ</t>
    </rPh>
    <rPh sb="4" eb="6">
      <t>ガッコウ</t>
    </rPh>
    <phoneticPr fontId="4"/>
  </si>
  <si>
    <t>甲斐市西八幡4533番地</t>
    <rPh sb="0" eb="2">
      <t>カイ</t>
    </rPh>
    <rPh sb="2" eb="3">
      <t>シ</t>
    </rPh>
    <rPh sb="3" eb="6">
      <t>ニシヤワタ</t>
    </rPh>
    <rPh sb="10" eb="12">
      <t>バンチ</t>
    </rPh>
    <phoneticPr fontId="4"/>
  </si>
  <si>
    <t>笛吹高等学校</t>
    <rPh sb="0" eb="1">
      <t>フエ</t>
    </rPh>
    <rPh sb="1" eb="2">
      <t>フ</t>
    </rPh>
    <rPh sb="2" eb="4">
      <t>コウトウ</t>
    </rPh>
    <rPh sb="4" eb="6">
      <t>ガッコウ</t>
    </rPh>
    <phoneticPr fontId="4"/>
  </si>
  <si>
    <t>笛吹市石和町市部3番地</t>
    <rPh sb="0" eb="2">
      <t>フエフキ</t>
    </rPh>
    <rPh sb="2" eb="3">
      <t>シ</t>
    </rPh>
    <rPh sb="3" eb="5">
      <t>イサワ</t>
    </rPh>
    <rPh sb="5" eb="6">
      <t>マチ</t>
    </rPh>
    <rPh sb="6" eb="7">
      <t>シ</t>
    </rPh>
    <rPh sb="7" eb="8">
      <t>ブ</t>
    </rPh>
    <rPh sb="9" eb="11">
      <t>バンチ</t>
    </rPh>
    <phoneticPr fontId="4"/>
  </si>
  <si>
    <t>下田高等学校南伊豆分校</t>
    <rPh sb="0" eb="2">
      <t>シモダ</t>
    </rPh>
    <rPh sb="2" eb="4">
      <t>コウトウ</t>
    </rPh>
    <rPh sb="4" eb="6">
      <t>ガッコウ</t>
    </rPh>
    <rPh sb="6" eb="7">
      <t>ミナミ</t>
    </rPh>
    <rPh sb="7" eb="9">
      <t>イズ</t>
    </rPh>
    <rPh sb="9" eb="11">
      <t>ブンコウ</t>
    </rPh>
    <phoneticPr fontId="4"/>
  </si>
  <si>
    <t>田方農業高等学校</t>
    <rPh sb="0" eb="2">
      <t>タガタ</t>
    </rPh>
    <rPh sb="2" eb="4">
      <t>ノウギョウ</t>
    </rPh>
    <rPh sb="4" eb="6">
      <t>コウトウ</t>
    </rPh>
    <rPh sb="6" eb="8">
      <t>ガッコウ</t>
    </rPh>
    <phoneticPr fontId="4"/>
  </si>
  <si>
    <t>富岳館高等学校</t>
    <rPh sb="0" eb="2">
      <t>フガク</t>
    </rPh>
    <rPh sb="2" eb="3">
      <t>カン</t>
    </rPh>
    <rPh sb="3" eb="5">
      <t>コウトウ</t>
    </rPh>
    <rPh sb="5" eb="7">
      <t>ガッコウ</t>
    </rPh>
    <phoneticPr fontId="4"/>
  </si>
  <si>
    <t>静岡農業高等学校</t>
    <rPh sb="0" eb="2">
      <t>シズオカ</t>
    </rPh>
    <rPh sb="2" eb="4">
      <t>ノウギョウ</t>
    </rPh>
    <rPh sb="4" eb="6">
      <t>コウトウ</t>
    </rPh>
    <rPh sb="6" eb="8">
      <t>ガッコウ</t>
    </rPh>
    <phoneticPr fontId="4"/>
  </si>
  <si>
    <t>藤枝北高等学校</t>
    <rPh sb="0" eb="2">
      <t>フジエダ</t>
    </rPh>
    <rPh sb="2" eb="3">
      <t>キタ</t>
    </rPh>
    <rPh sb="3" eb="5">
      <t>コウトウ</t>
    </rPh>
    <rPh sb="5" eb="7">
      <t>ガッコウ</t>
    </rPh>
    <phoneticPr fontId="4"/>
  </si>
  <si>
    <t>小笠高等学校</t>
    <rPh sb="0" eb="2">
      <t>オガサ</t>
    </rPh>
    <rPh sb="2" eb="4">
      <t>コウトウ</t>
    </rPh>
    <rPh sb="4" eb="6">
      <t>ガッコウ</t>
    </rPh>
    <phoneticPr fontId="4"/>
  </si>
  <si>
    <t>遠江総合高等学校</t>
    <rPh sb="0" eb="2">
      <t>トオノエ</t>
    </rPh>
    <rPh sb="2" eb="4">
      <t>ソウゴウ</t>
    </rPh>
    <rPh sb="4" eb="6">
      <t>コウトウ</t>
    </rPh>
    <rPh sb="6" eb="8">
      <t>ガッコウ</t>
    </rPh>
    <phoneticPr fontId="4"/>
  </si>
  <si>
    <t>周智郡森町森2085</t>
    <rPh sb="0" eb="3">
      <t>シュウチグン</t>
    </rPh>
    <rPh sb="3" eb="4">
      <t>モリ</t>
    </rPh>
    <rPh sb="4" eb="5">
      <t>マチ</t>
    </rPh>
    <rPh sb="5" eb="6">
      <t>モリ</t>
    </rPh>
    <phoneticPr fontId="4"/>
  </si>
  <si>
    <t>磐田農業高等学校</t>
    <rPh sb="0" eb="2">
      <t>イワタ</t>
    </rPh>
    <rPh sb="2" eb="4">
      <t>ノウギョウ</t>
    </rPh>
    <rPh sb="4" eb="6">
      <t>コウトウ</t>
    </rPh>
    <rPh sb="6" eb="8">
      <t>ガッコウ</t>
    </rPh>
    <phoneticPr fontId="4"/>
  </si>
  <si>
    <t>浜松大平台高等学校</t>
    <rPh sb="0" eb="2">
      <t>ハママツ</t>
    </rPh>
    <rPh sb="2" eb="5">
      <t>タイヘイダイ</t>
    </rPh>
    <rPh sb="5" eb="7">
      <t>コウトウ</t>
    </rPh>
    <rPh sb="7" eb="9">
      <t>ガッコウ</t>
    </rPh>
    <phoneticPr fontId="4"/>
  </si>
  <si>
    <t>浜松市北区引佐町金指1428</t>
    <rPh sb="0" eb="3">
      <t>ハママツシ</t>
    </rPh>
    <rPh sb="3" eb="5">
      <t>キタク</t>
    </rPh>
    <rPh sb="5" eb="7">
      <t>イナサ</t>
    </rPh>
    <rPh sb="7" eb="8">
      <t>チョウ</t>
    </rPh>
    <rPh sb="8" eb="10">
      <t>カナサシ</t>
    </rPh>
    <phoneticPr fontId="4"/>
  </si>
  <si>
    <t>高田農業高等学校</t>
    <rPh sb="0" eb="2">
      <t>タカダ</t>
    </rPh>
    <rPh sb="2" eb="4">
      <t>ノウギョウ</t>
    </rPh>
    <rPh sb="4" eb="6">
      <t>コウトウ</t>
    </rPh>
    <rPh sb="6" eb="8">
      <t>ガッコウ</t>
    </rPh>
    <phoneticPr fontId="4"/>
  </si>
  <si>
    <t>柏崎総合高等学校</t>
    <rPh sb="0" eb="2">
      <t>カシワザキ</t>
    </rPh>
    <rPh sb="2" eb="4">
      <t>ソウゴウ</t>
    </rPh>
    <rPh sb="4" eb="6">
      <t>コウトウ</t>
    </rPh>
    <rPh sb="6" eb="8">
      <t>ガッコウ</t>
    </rPh>
    <phoneticPr fontId="4"/>
  </si>
  <si>
    <t>長岡農業高等学校</t>
    <rPh sb="0" eb="2">
      <t>ナガオカ</t>
    </rPh>
    <rPh sb="2" eb="4">
      <t>ノウギョウ</t>
    </rPh>
    <rPh sb="4" eb="6">
      <t>コウトウ</t>
    </rPh>
    <rPh sb="6" eb="8">
      <t>ガッコウ</t>
    </rPh>
    <phoneticPr fontId="4"/>
  </si>
  <si>
    <t>十日町総合高等学校</t>
    <rPh sb="0" eb="3">
      <t>トオカマチ</t>
    </rPh>
    <rPh sb="3" eb="5">
      <t>ソウゴウ</t>
    </rPh>
    <rPh sb="5" eb="7">
      <t>コウトウ</t>
    </rPh>
    <rPh sb="7" eb="9">
      <t>ガッコウ</t>
    </rPh>
    <phoneticPr fontId="4"/>
  </si>
  <si>
    <t>加茂農林高等学校</t>
    <rPh sb="0" eb="2">
      <t>カモ</t>
    </rPh>
    <rPh sb="2" eb="4">
      <t>ノウリン</t>
    </rPh>
    <rPh sb="4" eb="6">
      <t>コウトウ</t>
    </rPh>
    <rPh sb="6" eb="8">
      <t>ガッコウ</t>
    </rPh>
    <phoneticPr fontId="4"/>
  </si>
  <si>
    <t>巻総合高等学校</t>
    <rPh sb="0" eb="1">
      <t>マキ</t>
    </rPh>
    <rPh sb="1" eb="3">
      <t>ソウゴウ</t>
    </rPh>
    <rPh sb="3" eb="5">
      <t>コウトウ</t>
    </rPh>
    <rPh sb="5" eb="7">
      <t>ガッコウ</t>
    </rPh>
    <phoneticPr fontId="4"/>
  </si>
  <si>
    <t>新潟市西蒲区巻甲4295-1</t>
    <rPh sb="0" eb="3">
      <t>ニイガタシ</t>
    </rPh>
    <rPh sb="3" eb="4">
      <t>ニシ</t>
    </rPh>
    <rPh sb="4" eb="5">
      <t>ガマ</t>
    </rPh>
    <rPh sb="5" eb="6">
      <t>ク</t>
    </rPh>
    <rPh sb="6" eb="7">
      <t>マ</t>
    </rPh>
    <rPh sb="7" eb="8">
      <t>コウ</t>
    </rPh>
    <phoneticPr fontId="4"/>
  </si>
  <si>
    <t>新発田農業高等学校</t>
    <rPh sb="0" eb="3">
      <t>シバタ</t>
    </rPh>
    <rPh sb="3" eb="5">
      <t>ノウギョウ</t>
    </rPh>
    <rPh sb="5" eb="7">
      <t>コウトウ</t>
    </rPh>
    <rPh sb="7" eb="9">
      <t>ガッコウ</t>
    </rPh>
    <phoneticPr fontId="4"/>
  </si>
  <si>
    <t>村上桜ヶ丘高等学校</t>
    <rPh sb="0" eb="2">
      <t>ムラカミ</t>
    </rPh>
    <rPh sb="2" eb="5">
      <t>サクラガオカ</t>
    </rPh>
    <rPh sb="5" eb="7">
      <t>コウトウ</t>
    </rPh>
    <rPh sb="7" eb="9">
      <t>ガッコウ</t>
    </rPh>
    <phoneticPr fontId="4"/>
  </si>
  <si>
    <t>佐渡総合高等学校</t>
    <rPh sb="0" eb="2">
      <t>サド</t>
    </rPh>
    <rPh sb="2" eb="4">
      <t>ソウゴウ</t>
    </rPh>
    <rPh sb="4" eb="6">
      <t>コウトウ</t>
    </rPh>
    <rPh sb="6" eb="8">
      <t>ガッコウ</t>
    </rPh>
    <phoneticPr fontId="4"/>
  </si>
  <si>
    <t>〒389-2301</t>
  </si>
  <si>
    <t>下高井郡木島平村穂高2975</t>
    <rPh sb="0" eb="4">
      <t>シモタカイグン</t>
    </rPh>
    <rPh sb="4" eb="7">
      <t>キジマダイラ</t>
    </rPh>
    <rPh sb="7" eb="8">
      <t>ムラ</t>
    </rPh>
    <rPh sb="8" eb="10">
      <t>ホダカ</t>
    </rPh>
    <phoneticPr fontId="5"/>
  </si>
  <si>
    <t>0269-82-3115</t>
  </si>
  <si>
    <t>〒382-0097</t>
  </si>
  <si>
    <t>須坂市須坂1616</t>
    <rPh sb="0" eb="3">
      <t>スザカシ</t>
    </rPh>
    <rPh sb="3" eb="5">
      <t>スザカ</t>
    </rPh>
    <phoneticPr fontId="5"/>
  </si>
  <si>
    <t>026-245-0103</t>
  </si>
  <si>
    <t>〒388-8007</t>
  </si>
  <si>
    <t>長野市篠ノ井布施高田200</t>
    <rPh sb="0" eb="3">
      <t>ナガノシ</t>
    </rPh>
    <rPh sb="3" eb="6">
      <t>シノノイ</t>
    </rPh>
    <rPh sb="6" eb="8">
      <t>フセ</t>
    </rPh>
    <rPh sb="8" eb="10">
      <t>タカダ</t>
    </rPh>
    <phoneticPr fontId="5"/>
  </si>
  <si>
    <t>026-292-0037</t>
  </si>
  <si>
    <t>〒385-0022</t>
  </si>
  <si>
    <t>佐久市岩村田991</t>
    <rPh sb="0" eb="3">
      <t>サクシ</t>
    </rPh>
    <rPh sb="3" eb="4">
      <t>イワ</t>
    </rPh>
    <rPh sb="4" eb="6">
      <t>ムラタ</t>
    </rPh>
    <phoneticPr fontId="5"/>
  </si>
  <si>
    <t>0267-67-4010</t>
  </si>
  <si>
    <t>〒386-0405</t>
  </si>
  <si>
    <t>上田市中丸子810-2</t>
    <rPh sb="0" eb="3">
      <t>ウエダシ</t>
    </rPh>
    <rPh sb="3" eb="6">
      <t>ナカマルコ</t>
    </rPh>
    <phoneticPr fontId="5"/>
  </si>
  <si>
    <t>0268-42-2827</t>
  </si>
  <si>
    <t>諏訪郡富士見町富士見3330</t>
    <rPh sb="0" eb="3">
      <t>スワグン</t>
    </rPh>
    <rPh sb="3" eb="7">
      <t>フジミマチ</t>
    </rPh>
    <rPh sb="7" eb="10">
      <t>フジミ</t>
    </rPh>
    <phoneticPr fontId="5"/>
  </si>
  <si>
    <t>0266-62-2282</t>
  </si>
  <si>
    <t>〒399-4594</t>
  </si>
  <si>
    <t>上伊那郡南箕輪村9110</t>
    <rPh sb="0" eb="4">
      <t>カミイナグン</t>
    </rPh>
    <rPh sb="4" eb="8">
      <t>ミナミミノワムラ</t>
    </rPh>
    <phoneticPr fontId="5"/>
  </si>
  <si>
    <t>0265-72-5281</t>
  </si>
  <si>
    <t>〒395-0804</t>
  </si>
  <si>
    <t>飯田市鼎名古熊2366-4</t>
    <rPh sb="0" eb="3">
      <t>イイダシ</t>
    </rPh>
    <phoneticPr fontId="5"/>
  </si>
  <si>
    <t>0265-22-5550</t>
  </si>
  <si>
    <t>〒399-0703</t>
  </si>
  <si>
    <t>塩尻市広丘高出4-4</t>
    <rPh sb="0" eb="3">
      <t>シオジリシ</t>
    </rPh>
    <rPh sb="3" eb="4">
      <t>ヒロ</t>
    </rPh>
    <rPh sb="4" eb="5">
      <t>オカ</t>
    </rPh>
    <rPh sb="5" eb="6">
      <t>タカ</t>
    </rPh>
    <rPh sb="6" eb="7">
      <t>デ</t>
    </rPh>
    <phoneticPr fontId="5"/>
  </si>
  <si>
    <t>0263-52-0015</t>
  </si>
  <si>
    <t>木曽郡木曽町福島1827-2</t>
    <rPh sb="0" eb="3">
      <t>キソグン</t>
    </rPh>
    <rPh sb="3" eb="6">
      <t>キソマチ</t>
    </rPh>
    <rPh sb="6" eb="8">
      <t>フクシマ</t>
    </rPh>
    <phoneticPr fontId="5"/>
  </si>
  <si>
    <t>〒399-8205</t>
  </si>
  <si>
    <t>安曇野市豊科4537</t>
    <rPh sb="0" eb="2">
      <t>アズミ</t>
    </rPh>
    <rPh sb="2" eb="3">
      <t>ノ</t>
    </rPh>
    <rPh sb="3" eb="4">
      <t>シ</t>
    </rPh>
    <rPh sb="4" eb="6">
      <t>トヨシナ</t>
    </rPh>
    <phoneticPr fontId="5"/>
  </si>
  <si>
    <t>0263-72-2139</t>
  </si>
  <si>
    <t>入善高等学校</t>
    <rPh sb="0" eb="2">
      <t>ニュウゼン</t>
    </rPh>
    <rPh sb="2" eb="4">
      <t>コウトウ</t>
    </rPh>
    <rPh sb="4" eb="6">
      <t>ガッコウ</t>
    </rPh>
    <phoneticPr fontId="4"/>
  </si>
  <si>
    <t>中央農業高等学校</t>
    <rPh sb="0" eb="2">
      <t>チュウオウ</t>
    </rPh>
    <rPh sb="2" eb="4">
      <t>ノウギョウ</t>
    </rPh>
    <rPh sb="4" eb="6">
      <t>コウトウ</t>
    </rPh>
    <rPh sb="6" eb="8">
      <t>ガッコウ</t>
    </rPh>
    <phoneticPr fontId="4"/>
  </si>
  <si>
    <t>小矢部園芸高等学校</t>
    <rPh sb="0" eb="3">
      <t>オヤベ</t>
    </rPh>
    <rPh sb="3" eb="5">
      <t>エンゲイ</t>
    </rPh>
    <rPh sb="5" eb="7">
      <t>コウトウ</t>
    </rPh>
    <rPh sb="7" eb="9">
      <t>ガッコウ</t>
    </rPh>
    <phoneticPr fontId="4"/>
  </si>
  <si>
    <t>南砺福野高等学校</t>
    <rPh sb="0" eb="1">
      <t>ミナミ</t>
    </rPh>
    <rPh sb="1" eb="2">
      <t>レイ</t>
    </rPh>
    <rPh sb="2" eb="4">
      <t>フクノ</t>
    </rPh>
    <rPh sb="4" eb="6">
      <t>コウトウ</t>
    </rPh>
    <rPh sb="6" eb="8">
      <t>ガッコウ</t>
    </rPh>
    <phoneticPr fontId="4"/>
  </si>
  <si>
    <t>氷見高等学校</t>
    <rPh sb="0" eb="2">
      <t>ヒミ</t>
    </rPh>
    <rPh sb="2" eb="4">
      <t>コウトウ</t>
    </rPh>
    <rPh sb="4" eb="6">
      <t>ガッコウ</t>
    </rPh>
    <phoneticPr fontId="4"/>
  </si>
  <si>
    <t>翠星高等学校</t>
    <rPh sb="0" eb="1">
      <t>ミドリ</t>
    </rPh>
    <rPh sb="1" eb="2">
      <t>ホシ</t>
    </rPh>
    <rPh sb="2" eb="4">
      <t>コウトウ</t>
    </rPh>
    <rPh sb="4" eb="6">
      <t>ガッコウ</t>
    </rPh>
    <phoneticPr fontId="4"/>
  </si>
  <si>
    <t>津幡高等学校</t>
    <rPh sb="0" eb="2">
      <t>ツバタ</t>
    </rPh>
    <rPh sb="2" eb="4">
      <t>コウトウ</t>
    </rPh>
    <rPh sb="4" eb="6">
      <t>ガッコウ</t>
    </rPh>
    <phoneticPr fontId="4"/>
  </si>
  <si>
    <t>河北郡津幡町字加賀爪ヲ45番地</t>
    <rPh sb="0" eb="3">
      <t>カホクグン</t>
    </rPh>
    <rPh sb="3" eb="6">
      <t>ツバタマチ</t>
    </rPh>
    <rPh sb="6" eb="7">
      <t>アザ</t>
    </rPh>
    <rPh sb="7" eb="9">
      <t>カガ</t>
    </rPh>
    <rPh sb="9" eb="10">
      <t>ツメ</t>
    </rPh>
    <rPh sb="13" eb="15">
      <t>バンチ</t>
    </rPh>
    <phoneticPr fontId="4"/>
  </si>
  <si>
    <t>七尾東雲高等学校</t>
    <rPh sb="0" eb="2">
      <t>ナナオ</t>
    </rPh>
    <rPh sb="2" eb="4">
      <t>シノノメ</t>
    </rPh>
    <rPh sb="4" eb="6">
      <t>コウトウ</t>
    </rPh>
    <rPh sb="6" eb="8">
      <t>ガッコウ</t>
    </rPh>
    <phoneticPr fontId="4"/>
  </si>
  <si>
    <t>能登高等学校</t>
    <rPh sb="0" eb="2">
      <t>ノト</t>
    </rPh>
    <rPh sb="2" eb="4">
      <t>コウトウ</t>
    </rPh>
    <rPh sb="4" eb="6">
      <t>ガッコウ</t>
    </rPh>
    <phoneticPr fontId="4"/>
  </si>
  <si>
    <t>若狭東高等学校</t>
    <rPh sb="0" eb="2">
      <t>ワカサ</t>
    </rPh>
    <rPh sb="2" eb="3">
      <t>ヒガシ</t>
    </rPh>
    <rPh sb="3" eb="5">
      <t>コウトウ</t>
    </rPh>
    <rPh sb="5" eb="7">
      <t>ガッコウ</t>
    </rPh>
    <phoneticPr fontId="4"/>
  </si>
  <si>
    <t>福井農林高等学校</t>
    <rPh sb="0" eb="2">
      <t>フクイ</t>
    </rPh>
    <rPh sb="2" eb="4">
      <t>ノウリン</t>
    </rPh>
    <rPh sb="4" eb="6">
      <t>コウトウ</t>
    </rPh>
    <rPh sb="6" eb="8">
      <t>ガッコウ</t>
    </rPh>
    <phoneticPr fontId="4"/>
  </si>
  <si>
    <t>渥美農業高等学校</t>
    <rPh sb="0" eb="2">
      <t>アツミ</t>
    </rPh>
    <rPh sb="2" eb="4">
      <t>ノウギョウ</t>
    </rPh>
    <rPh sb="4" eb="6">
      <t>コウトウ</t>
    </rPh>
    <rPh sb="6" eb="8">
      <t>ガッコウ</t>
    </rPh>
    <phoneticPr fontId="4"/>
  </si>
  <si>
    <t>安城農林高等学校</t>
    <rPh sb="0" eb="2">
      <t>アンジョウ</t>
    </rPh>
    <rPh sb="2" eb="4">
      <t>ノウリン</t>
    </rPh>
    <rPh sb="4" eb="6">
      <t>コウトウ</t>
    </rPh>
    <rPh sb="6" eb="8">
      <t>ガッコウ</t>
    </rPh>
    <phoneticPr fontId="4"/>
  </si>
  <si>
    <t>稲沢高等学校</t>
    <rPh sb="0" eb="2">
      <t>イナザワ</t>
    </rPh>
    <rPh sb="2" eb="4">
      <t>コウトウ</t>
    </rPh>
    <rPh sb="4" eb="6">
      <t>ガッコウ</t>
    </rPh>
    <phoneticPr fontId="4"/>
  </si>
  <si>
    <t>猿投農林高等学校</t>
    <rPh sb="0" eb="1">
      <t>サル</t>
    </rPh>
    <rPh sb="1" eb="2">
      <t>ナ</t>
    </rPh>
    <rPh sb="2" eb="4">
      <t>ノウリン</t>
    </rPh>
    <rPh sb="4" eb="6">
      <t>コウトウ</t>
    </rPh>
    <rPh sb="6" eb="8">
      <t>ガッコウ</t>
    </rPh>
    <phoneticPr fontId="4"/>
  </si>
  <si>
    <t>佐屋高等学校</t>
    <rPh sb="0" eb="2">
      <t>サヤ</t>
    </rPh>
    <rPh sb="2" eb="4">
      <t>コウトウ</t>
    </rPh>
    <rPh sb="4" eb="6">
      <t>ガッコウ</t>
    </rPh>
    <phoneticPr fontId="4"/>
  </si>
  <si>
    <t>愛西市東条町高田39</t>
    <rPh sb="0" eb="1">
      <t>アイ</t>
    </rPh>
    <rPh sb="1" eb="2">
      <t>ニシ</t>
    </rPh>
    <rPh sb="2" eb="3">
      <t>シ</t>
    </rPh>
    <rPh sb="3" eb="5">
      <t>トウジョウ</t>
    </rPh>
    <rPh sb="5" eb="6">
      <t>マチ</t>
    </rPh>
    <rPh sb="6" eb="8">
      <t>タカダ</t>
    </rPh>
    <phoneticPr fontId="4"/>
  </si>
  <si>
    <t>新城高等学校</t>
    <rPh sb="0" eb="2">
      <t>シンシロ</t>
    </rPh>
    <rPh sb="2" eb="4">
      <t>コウトウ</t>
    </rPh>
    <rPh sb="4" eb="6">
      <t>ガッコウ</t>
    </rPh>
    <phoneticPr fontId="4"/>
  </si>
  <si>
    <t>田口高等学校</t>
    <rPh sb="0" eb="2">
      <t>タグチ</t>
    </rPh>
    <rPh sb="2" eb="4">
      <t>コウトウ</t>
    </rPh>
    <rPh sb="4" eb="6">
      <t>ガッコウ</t>
    </rPh>
    <phoneticPr fontId="4"/>
  </si>
  <si>
    <t>新城東高等学校作手校舎</t>
    <rPh sb="0" eb="1">
      <t>シン</t>
    </rPh>
    <rPh sb="1" eb="2">
      <t>ジョウ</t>
    </rPh>
    <rPh sb="2" eb="3">
      <t>ヒガシ</t>
    </rPh>
    <rPh sb="3" eb="5">
      <t>コウトウ</t>
    </rPh>
    <rPh sb="5" eb="7">
      <t>ガッコウ</t>
    </rPh>
    <rPh sb="7" eb="8">
      <t>サク</t>
    </rPh>
    <rPh sb="8" eb="9">
      <t>テ</t>
    </rPh>
    <rPh sb="9" eb="11">
      <t>コウシャ</t>
    </rPh>
    <phoneticPr fontId="4"/>
  </si>
  <si>
    <t>鶴城丘高等学校</t>
    <rPh sb="0" eb="1">
      <t>ツル</t>
    </rPh>
    <rPh sb="1" eb="2">
      <t>シロ</t>
    </rPh>
    <rPh sb="2" eb="3">
      <t>オカ</t>
    </rPh>
    <rPh sb="3" eb="5">
      <t>コウトウ</t>
    </rPh>
    <rPh sb="5" eb="7">
      <t>ガッコウ</t>
    </rPh>
    <phoneticPr fontId="4"/>
  </si>
  <si>
    <t>半田農業高等学校</t>
    <rPh sb="0" eb="2">
      <t>ハンダ</t>
    </rPh>
    <rPh sb="2" eb="4">
      <t>ノウギョウ</t>
    </rPh>
    <rPh sb="4" eb="6">
      <t>コウトウ</t>
    </rPh>
    <rPh sb="6" eb="8">
      <t>ガッコウ</t>
    </rPh>
    <phoneticPr fontId="4"/>
  </si>
  <si>
    <t>岐阜農林高等学校</t>
    <rPh sb="0" eb="2">
      <t>ギフ</t>
    </rPh>
    <rPh sb="2" eb="4">
      <t>ノウリン</t>
    </rPh>
    <rPh sb="4" eb="6">
      <t>コウトウ</t>
    </rPh>
    <rPh sb="6" eb="8">
      <t>ガッコウ</t>
    </rPh>
    <phoneticPr fontId="4"/>
  </si>
  <si>
    <t>大垣養老高等学校</t>
    <rPh sb="0" eb="2">
      <t>オオガキ</t>
    </rPh>
    <rPh sb="2" eb="4">
      <t>ヨウロウ</t>
    </rPh>
    <rPh sb="4" eb="6">
      <t>コウトウ</t>
    </rPh>
    <rPh sb="6" eb="8">
      <t>ガッコウ</t>
    </rPh>
    <phoneticPr fontId="4"/>
  </si>
  <si>
    <t>飛騨高山高等学校</t>
    <rPh sb="0" eb="2">
      <t>ヒダ</t>
    </rPh>
    <rPh sb="2" eb="4">
      <t>タカヤマ</t>
    </rPh>
    <rPh sb="4" eb="6">
      <t>コウトウ</t>
    </rPh>
    <rPh sb="6" eb="8">
      <t>ガッコウ</t>
    </rPh>
    <phoneticPr fontId="4"/>
  </si>
  <si>
    <t>恵那農業高等学校</t>
    <rPh sb="0" eb="2">
      <t>エナ</t>
    </rPh>
    <rPh sb="2" eb="4">
      <t>ノウギョウ</t>
    </rPh>
    <rPh sb="4" eb="6">
      <t>コウトウ</t>
    </rPh>
    <rPh sb="6" eb="8">
      <t>ガッコウ</t>
    </rPh>
    <phoneticPr fontId="4"/>
  </si>
  <si>
    <t>郡上高等学校</t>
    <rPh sb="0" eb="2">
      <t>グジョウ</t>
    </rPh>
    <rPh sb="2" eb="4">
      <t>コウトウ</t>
    </rPh>
    <rPh sb="4" eb="6">
      <t>ガッコウ</t>
    </rPh>
    <phoneticPr fontId="4"/>
  </si>
  <si>
    <t>阿木高等学校</t>
    <rPh sb="0" eb="2">
      <t>アギ</t>
    </rPh>
    <rPh sb="2" eb="4">
      <t>コウトウ</t>
    </rPh>
    <rPh sb="4" eb="6">
      <t>ガッコウ</t>
    </rPh>
    <phoneticPr fontId="4"/>
  </si>
  <si>
    <t>伊賀市緑ヶ丘西町2270-1</t>
    <rPh sb="0" eb="2">
      <t>イガ</t>
    </rPh>
    <rPh sb="2" eb="3">
      <t>シ</t>
    </rPh>
    <rPh sb="3" eb="8">
      <t>ミドリガオカニシマチ</t>
    </rPh>
    <phoneticPr fontId="4"/>
  </si>
  <si>
    <t>長浜農業高等学校</t>
    <rPh sb="0" eb="2">
      <t>ナガハマ</t>
    </rPh>
    <rPh sb="2" eb="4">
      <t>ノウギョウ</t>
    </rPh>
    <rPh sb="4" eb="6">
      <t>コウトウ</t>
    </rPh>
    <rPh sb="6" eb="8">
      <t>ガッコウ</t>
    </rPh>
    <phoneticPr fontId="4"/>
  </si>
  <si>
    <t>甲南高等学校</t>
    <rPh sb="0" eb="2">
      <t>コウナン</t>
    </rPh>
    <rPh sb="2" eb="4">
      <t>コウトウ</t>
    </rPh>
    <rPh sb="4" eb="6">
      <t>ガッコウ</t>
    </rPh>
    <phoneticPr fontId="4"/>
  </si>
  <si>
    <t>八日市南高等学校</t>
    <rPh sb="0" eb="3">
      <t>ヨウカイチ</t>
    </rPh>
    <rPh sb="3" eb="4">
      <t>ミナミ</t>
    </rPh>
    <rPh sb="4" eb="6">
      <t>コウトウ</t>
    </rPh>
    <rPh sb="6" eb="8">
      <t>ガッコウ</t>
    </rPh>
    <phoneticPr fontId="4"/>
  </si>
  <si>
    <t>湖南農業高等学校</t>
    <rPh sb="0" eb="1">
      <t>コ</t>
    </rPh>
    <rPh sb="1" eb="2">
      <t>ミナミ</t>
    </rPh>
    <rPh sb="2" eb="4">
      <t>ノウギョウ</t>
    </rPh>
    <rPh sb="4" eb="6">
      <t>コウトウ</t>
    </rPh>
    <rPh sb="6" eb="8">
      <t>ガッコウ</t>
    </rPh>
    <phoneticPr fontId="4"/>
  </si>
  <si>
    <t>木津高等学校</t>
    <rPh sb="0" eb="2">
      <t>キヅ</t>
    </rPh>
    <rPh sb="2" eb="4">
      <t>コウトウ</t>
    </rPh>
    <rPh sb="4" eb="6">
      <t>ガッコウ</t>
    </rPh>
    <phoneticPr fontId="4"/>
  </si>
  <si>
    <t>桂高等学校</t>
    <rPh sb="0" eb="1">
      <t>カツラ</t>
    </rPh>
    <rPh sb="1" eb="3">
      <t>コウトウ</t>
    </rPh>
    <rPh sb="3" eb="5">
      <t>ガッコウ</t>
    </rPh>
    <phoneticPr fontId="4"/>
  </si>
  <si>
    <t>北桑田高等学校</t>
    <rPh sb="0" eb="1">
      <t>キタ</t>
    </rPh>
    <rPh sb="1" eb="3">
      <t>クワタ</t>
    </rPh>
    <rPh sb="3" eb="5">
      <t>コウトウ</t>
    </rPh>
    <rPh sb="5" eb="7">
      <t>ガッコウ</t>
    </rPh>
    <phoneticPr fontId="4"/>
  </si>
  <si>
    <t>京都市右京区京北下弓削町沢ノ奥15</t>
    <rPh sb="0" eb="3">
      <t>キョウトシ</t>
    </rPh>
    <rPh sb="3" eb="6">
      <t>ウキョウク</t>
    </rPh>
    <rPh sb="6" eb="8">
      <t>ケイホク</t>
    </rPh>
    <rPh sb="8" eb="9">
      <t>シモ</t>
    </rPh>
    <rPh sb="9" eb="11">
      <t>ユゲ</t>
    </rPh>
    <rPh sb="11" eb="12">
      <t>マチ</t>
    </rPh>
    <rPh sb="12" eb="13">
      <t>サワ</t>
    </rPh>
    <rPh sb="14" eb="15">
      <t>オク</t>
    </rPh>
    <phoneticPr fontId="4"/>
  </si>
  <si>
    <t>北桑田高等学校美山分校</t>
    <rPh sb="0" eb="1">
      <t>キタ</t>
    </rPh>
    <rPh sb="1" eb="3">
      <t>クワタ</t>
    </rPh>
    <rPh sb="3" eb="5">
      <t>コウトウ</t>
    </rPh>
    <rPh sb="5" eb="7">
      <t>ガッコウ</t>
    </rPh>
    <rPh sb="7" eb="9">
      <t>ミヤマ</t>
    </rPh>
    <rPh sb="9" eb="11">
      <t>ブンコウ</t>
    </rPh>
    <phoneticPr fontId="4"/>
  </si>
  <si>
    <t>南丹市美山町上平屋梁ケ瀬9番地2</t>
    <rPh sb="0" eb="1">
      <t>ミナミ</t>
    </rPh>
    <rPh sb="1" eb="2">
      <t>タン</t>
    </rPh>
    <rPh sb="2" eb="3">
      <t>シ</t>
    </rPh>
    <rPh sb="3" eb="5">
      <t>ミヤマ</t>
    </rPh>
    <rPh sb="5" eb="6">
      <t>マチ</t>
    </rPh>
    <rPh sb="6" eb="7">
      <t>カミ</t>
    </rPh>
    <rPh sb="7" eb="9">
      <t>ヒラヤ</t>
    </rPh>
    <rPh sb="9" eb="10">
      <t>ハリ</t>
    </rPh>
    <rPh sb="11" eb="12">
      <t>セ</t>
    </rPh>
    <rPh sb="13" eb="15">
      <t>バンチ</t>
    </rPh>
    <phoneticPr fontId="4"/>
  </si>
  <si>
    <t>須知高等学校</t>
    <rPh sb="0" eb="2">
      <t>スチ</t>
    </rPh>
    <rPh sb="2" eb="4">
      <t>コウトウ</t>
    </rPh>
    <rPh sb="4" eb="6">
      <t>ガッコウ</t>
    </rPh>
    <phoneticPr fontId="4"/>
  </si>
  <si>
    <t>綾部高等学校東分校</t>
    <rPh sb="0" eb="2">
      <t>アヤベ</t>
    </rPh>
    <rPh sb="2" eb="4">
      <t>コウトウ</t>
    </rPh>
    <rPh sb="4" eb="6">
      <t>ガッコウ</t>
    </rPh>
    <rPh sb="6" eb="7">
      <t>ヒガシ</t>
    </rPh>
    <rPh sb="7" eb="9">
      <t>ブンコウ</t>
    </rPh>
    <phoneticPr fontId="4"/>
  </si>
  <si>
    <t>福知山高等学校三和分校</t>
    <rPh sb="0" eb="3">
      <t>フクチヤマ</t>
    </rPh>
    <rPh sb="3" eb="5">
      <t>コウトウ</t>
    </rPh>
    <rPh sb="5" eb="7">
      <t>ガッコウ</t>
    </rPh>
    <rPh sb="7" eb="9">
      <t>サンワ</t>
    </rPh>
    <rPh sb="9" eb="11">
      <t>ブンコウ</t>
    </rPh>
    <phoneticPr fontId="4"/>
  </si>
  <si>
    <t>峰山高等学校弥栄分校</t>
    <rPh sb="0" eb="2">
      <t>ミネヤマ</t>
    </rPh>
    <rPh sb="2" eb="4">
      <t>コウトウ</t>
    </rPh>
    <rPh sb="4" eb="6">
      <t>ガッコウ</t>
    </rPh>
    <rPh sb="6" eb="8">
      <t>ヤエイ</t>
    </rPh>
    <rPh sb="8" eb="10">
      <t>ブンコウ</t>
    </rPh>
    <phoneticPr fontId="4"/>
  </si>
  <si>
    <t>久美浜高等学校</t>
    <rPh sb="0" eb="3">
      <t>クミハマ</t>
    </rPh>
    <rPh sb="3" eb="5">
      <t>コウトウ</t>
    </rPh>
    <rPh sb="5" eb="7">
      <t>ガッコウ</t>
    </rPh>
    <phoneticPr fontId="4"/>
  </si>
  <si>
    <t>能勢高等学校</t>
    <rPh sb="0" eb="2">
      <t>ノセ</t>
    </rPh>
    <rPh sb="2" eb="4">
      <t>コウトウ</t>
    </rPh>
    <rPh sb="4" eb="6">
      <t>ガッコウ</t>
    </rPh>
    <phoneticPr fontId="4"/>
  </si>
  <si>
    <t>枚岡樟風高等学校</t>
    <rPh sb="4" eb="6">
      <t>コウトウ</t>
    </rPh>
    <rPh sb="6" eb="8">
      <t>ガッコウ</t>
    </rPh>
    <phoneticPr fontId="4"/>
  </si>
  <si>
    <t>有馬高等学校</t>
    <rPh sb="0" eb="2">
      <t>アリマ</t>
    </rPh>
    <rPh sb="2" eb="4">
      <t>コウトウ</t>
    </rPh>
    <rPh sb="4" eb="6">
      <t>ガッコウ</t>
    </rPh>
    <phoneticPr fontId="4"/>
  </si>
  <si>
    <t>淡路高等学校</t>
    <rPh sb="0" eb="2">
      <t>アワジ</t>
    </rPh>
    <rPh sb="2" eb="4">
      <t>コウトウ</t>
    </rPh>
    <rPh sb="4" eb="6">
      <t>ガッコウ</t>
    </rPh>
    <phoneticPr fontId="4"/>
  </si>
  <si>
    <t>上郡高等学校</t>
    <rPh sb="0" eb="2">
      <t>カミゴオリ</t>
    </rPh>
    <rPh sb="2" eb="4">
      <t>コウトウ</t>
    </rPh>
    <rPh sb="4" eb="6">
      <t>ガッコウ</t>
    </rPh>
    <phoneticPr fontId="4"/>
  </si>
  <si>
    <t>篠山産業高等学校</t>
    <rPh sb="0" eb="2">
      <t>シノヤマ</t>
    </rPh>
    <rPh sb="2" eb="4">
      <t>サンギョウ</t>
    </rPh>
    <rPh sb="4" eb="6">
      <t>コウトウ</t>
    </rPh>
    <rPh sb="6" eb="8">
      <t>ガッコウ</t>
    </rPh>
    <phoneticPr fontId="4"/>
  </si>
  <si>
    <t>篠山東雲高等学校</t>
    <rPh sb="0" eb="2">
      <t>シノヤマ</t>
    </rPh>
    <rPh sb="2" eb="4">
      <t>シノノメ</t>
    </rPh>
    <rPh sb="4" eb="6">
      <t>コウトウ</t>
    </rPh>
    <rPh sb="6" eb="8">
      <t>ガッコウ</t>
    </rPh>
    <phoneticPr fontId="4"/>
  </si>
  <si>
    <t>佐用高等学校</t>
    <rPh sb="0" eb="2">
      <t>サヨウ</t>
    </rPh>
    <rPh sb="2" eb="4">
      <t>コウトウ</t>
    </rPh>
    <rPh sb="4" eb="6">
      <t>ガッコウ</t>
    </rPh>
    <phoneticPr fontId="4"/>
  </si>
  <si>
    <t>但馬農業高等学校</t>
    <rPh sb="0" eb="2">
      <t>タジマ</t>
    </rPh>
    <rPh sb="2" eb="4">
      <t>ノウギョウ</t>
    </rPh>
    <rPh sb="4" eb="6">
      <t>コウトウ</t>
    </rPh>
    <rPh sb="6" eb="8">
      <t>ガッコウ</t>
    </rPh>
    <phoneticPr fontId="4"/>
  </si>
  <si>
    <t>播磨農業高等学校</t>
    <rPh sb="0" eb="2">
      <t>ハリマ</t>
    </rPh>
    <rPh sb="2" eb="4">
      <t>ノウギョウ</t>
    </rPh>
    <rPh sb="4" eb="6">
      <t>コウトウ</t>
    </rPh>
    <rPh sb="6" eb="8">
      <t>ガッコウ</t>
    </rPh>
    <phoneticPr fontId="4"/>
  </si>
  <si>
    <t>山崎高等学校</t>
    <rPh sb="0" eb="2">
      <t>ヤマザキ</t>
    </rPh>
    <rPh sb="2" eb="4">
      <t>コウトウ</t>
    </rPh>
    <rPh sb="4" eb="6">
      <t>ガッコウ</t>
    </rPh>
    <phoneticPr fontId="4"/>
  </si>
  <si>
    <t>氷上高等学校</t>
    <rPh sb="0" eb="2">
      <t>ヒカミ</t>
    </rPh>
    <rPh sb="2" eb="4">
      <t>コウトウ</t>
    </rPh>
    <rPh sb="4" eb="6">
      <t>ガッコウ</t>
    </rPh>
    <phoneticPr fontId="4"/>
  </si>
  <si>
    <t>磯城野高等学校</t>
    <rPh sb="0" eb="2">
      <t>シキ</t>
    </rPh>
    <phoneticPr fontId="4"/>
  </si>
  <si>
    <t>山辺高等学校山添分校</t>
    <rPh sb="0" eb="2">
      <t>ヤマベ</t>
    </rPh>
    <rPh sb="2" eb="4">
      <t>コウトウ</t>
    </rPh>
    <rPh sb="4" eb="6">
      <t>ガッコウ</t>
    </rPh>
    <rPh sb="6" eb="8">
      <t>ヤマゾエ</t>
    </rPh>
    <rPh sb="8" eb="10">
      <t>ブンコウ</t>
    </rPh>
    <phoneticPr fontId="4"/>
  </si>
  <si>
    <t>吉野高等学校</t>
    <rPh sb="0" eb="2">
      <t>ヨシノ</t>
    </rPh>
    <rPh sb="2" eb="4">
      <t>コウトウ</t>
    </rPh>
    <rPh sb="4" eb="6">
      <t>ガッコウ</t>
    </rPh>
    <phoneticPr fontId="4"/>
  </si>
  <si>
    <t>五條高等学校賀名生分校</t>
    <rPh sb="0" eb="2">
      <t>ゴジョウ</t>
    </rPh>
    <rPh sb="2" eb="4">
      <t>コウトウ</t>
    </rPh>
    <rPh sb="4" eb="6">
      <t>ガッコウ</t>
    </rPh>
    <rPh sb="6" eb="7">
      <t>ガ</t>
    </rPh>
    <rPh sb="7" eb="8">
      <t>ナ</t>
    </rPh>
    <rPh sb="8" eb="9">
      <t>ナマ</t>
    </rPh>
    <rPh sb="9" eb="11">
      <t>ブンコウ</t>
    </rPh>
    <phoneticPr fontId="4"/>
  </si>
  <si>
    <t>山辺高等学校</t>
    <rPh sb="0" eb="2">
      <t>ヤマベ</t>
    </rPh>
    <rPh sb="2" eb="4">
      <t>コウトウ</t>
    </rPh>
    <rPh sb="4" eb="6">
      <t>ガッコウ</t>
    </rPh>
    <phoneticPr fontId="4"/>
  </si>
  <si>
    <t>御所実業高等学校</t>
    <rPh sb="0" eb="2">
      <t>ゴセ</t>
    </rPh>
    <rPh sb="2" eb="4">
      <t>ジツギョウ</t>
    </rPh>
    <rPh sb="4" eb="6">
      <t>コウトウ</t>
    </rPh>
    <rPh sb="6" eb="8">
      <t>ガッコウ</t>
    </rPh>
    <phoneticPr fontId="4"/>
  </si>
  <si>
    <t>有田中央高等学校</t>
    <rPh sb="0" eb="2">
      <t>アリタ</t>
    </rPh>
    <rPh sb="2" eb="4">
      <t>チュウオウ</t>
    </rPh>
    <rPh sb="4" eb="6">
      <t>コウトウ</t>
    </rPh>
    <rPh sb="6" eb="8">
      <t>ガッコウ</t>
    </rPh>
    <phoneticPr fontId="4"/>
  </si>
  <si>
    <t>紀北農芸高等学校</t>
    <rPh sb="0" eb="2">
      <t>キホク</t>
    </rPh>
    <rPh sb="2" eb="4">
      <t>ノウゲイ</t>
    </rPh>
    <rPh sb="4" eb="6">
      <t>コウトウ</t>
    </rPh>
    <rPh sb="6" eb="8">
      <t>ガッコウ</t>
    </rPh>
    <phoneticPr fontId="4"/>
  </si>
  <si>
    <t>南部高等学校</t>
    <rPh sb="0" eb="2">
      <t>ミナベ</t>
    </rPh>
    <rPh sb="2" eb="4">
      <t>コウトウ</t>
    </rPh>
    <rPh sb="4" eb="6">
      <t>ガッコウ</t>
    </rPh>
    <phoneticPr fontId="4"/>
  </si>
  <si>
    <t>熊野高等学校</t>
    <rPh sb="0" eb="2">
      <t>クマノ</t>
    </rPh>
    <rPh sb="2" eb="4">
      <t>コウトウ</t>
    </rPh>
    <rPh sb="4" eb="6">
      <t>ガッコウ</t>
    </rPh>
    <phoneticPr fontId="4"/>
  </si>
  <si>
    <t>智頭農林高等学校</t>
    <rPh sb="0" eb="1">
      <t>チ</t>
    </rPh>
    <rPh sb="1" eb="2">
      <t>トウ</t>
    </rPh>
    <rPh sb="2" eb="4">
      <t>ノウリン</t>
    </rPh>
    <rPh sb="4" eb="6">
      <t>コウトウ</t>
    </rPh>
    <rPh sb="6" eb="8">
      <t>ガッコウ</t>
    </rPh>
    <phoneticPr fontId="4"/>
  </si>
  <si>
    <t>八頭郡智頭町智頭711-1</t>
    <rPh sb="0" eb="2">
      <t>ヤズ</t>
    </rPh>
    <rPh sb="2" eb="3">
      <t>グン</t>
    </rPh>
    <rPh sb="3" eb="4">
      <t>チ</t>
    </rPh>
    <rPh sb="4" eb="5">
      <t>トウ</t>
    </rPh>
    <rPh sb="5" eb="6">
      <t>マチ</t>
    </rPh>
    <rPh sb="6" eb="7">
      <t>チ</t>
    </rPh>
    <rPh sb="7" eb="8">
      <t>トウ</t>
    </rPh>
    <phoneticPr fontId="4"/>
  </si>
  <si>
    <t>倉吉農業高等学校</t>
    <rPh sb="0" eb="2">
      <t>クラヨシ</t>
    </rPh>
    <rPh sb="2" eb="4">
      <t>ノウギョウ</t>
    </rPh>
    <rPh sb="4" eb="6">
      <t>コウトウ</t>
    </rPh>
    <rPh sb="6" eb="8">
      <t>ガッコウ</t>
    </rPh>
    <phoneticPr fontId="4"/>
  </si>
  <si>
    <t>倉吉市大谷166</t>
    <rPh sb="0" eb="3">
      <t>クラヨシシ</t>
    </rPh>
    <rPh sb="3" eb="5">
      <t>オオタニ</t>
    </rPh>
    <phoneticPr fontId="4"/>
  </si>
  <si>
    <t>日野高等学校</t>
    <rPh sb="0" eb="2">
      <t>ヒノ</t>
    </rPh>
    <rPh sb="2" eb="4">
      <t>コウトウ</t>
    </rPh>
    <rPh sb="4" eb="6">
      <t>ガッコウ</t>
    </rPh>
    <phoneticPr fontId="4"/>
  </si>
  <si>
    <t>日野郡日野町根雨３１０</t>
    <rPh sb="0" eb="3">
      <t>ヒノグン</t>
    </rPh>
    <rPh sb="3" eb="6">
      <t>ヒノマチ</t>
    </rPh>
    <rPh sb="6" eb="7">
      <t>ネ</t>
    </rPh>
    <rPh sb="7" eb="8">
      <t>アメ</t>
    </rPh>
    <phoneticPr fontId="4"/>
  </si>
  <si>
    <t>鳥取湖陵高等学校</t>
    <rPh sb="0" eb="2">
      <t>トットリ</t>
    </rPh>
    <rPh sb="2" eb="3">
      <t>コ</t>
    </rPh>
    <rPh sb="3" eb="4">
      <t>リョウ</t>
    </rPh>
    <rPh sb="4" eb="6">
      <t>コウトウ</t>
    </rPh>
    <rPh sb="6" eb="8">
      <t>ガッコウ</t>
    </rPh>
    <phoneticPr fontId="4"/>
  </si>
  <si>
    <t>鳥取市湖山町北三丁目250</t>
    <rPh sb="0" eb="3">
      <t>トットリシ</t>
    </rPh>
    <rPh sb="3" eb="4">
      <t>コ</t>
    </rPh>
    <rPh sb="4" eb="6">
      <t>ヤママチ</t>
    </rPh>
    <rPh sb="6" eb="7">
      <t>キタ</t>
    </rPh>
    <rPh sb="7" eb="8">
      <t>サン</t>
    </rPh>
    <rPh sb="8" eb="10">
      <t>チョウメ</t>
    </rPh>
    <phoneticPr fontId="4"/>
  </si>
  <si>
    <t>鳥取緑風高等学校</t>
    <rPh sb="0" eb="2">
      <t>トットリ</t>
    </rPh>
    <rPh sb="2" eb="4">
      <t>リョクフウ</t>
    </rPh>
    <rPh sb="4" eb="6">
      <t>コウトウ</t>
    </rPh>
    <rPh sb="6" eb="8">
      <t>ガッコウ</t>
    </rPh>
    <phoneticPr fontId="5"/>
  </si>
  <si>
    <t>〒680-0945</t>
  </si>
  <si>
    <t>鳥取市湖山町南三丁目848</t>
    <rPh sb="0" eb="3">
      <t>トットリシ</t>
    </rPh>
    <rPh sb="3" eb="4">
      <t>コ</t>
    </rPh>
    <rPh sb="4" eb="6">
      <t>ヤママチ</t>
    </rPh>
    <rPh sb="6" eb="7">
      <t>ミナミ</t>
    </rPh>
    <rPh sb="7" eb="8">
      <t>3</t>
    </rPh>
    <rPh sb="8" eb="10">
      <t>チョウメ</t>
    </rPh>
    <phoneticPr fontId="5"/>
  </si>
  <si>
    <t>0857-37-3100</t>
  </si>
  <si>
    <t>松江農林高等学校</t>
    <rPh sb="0" eb="2">
      <t>マツエ</t>
    </rPh>
    <rPh sb="2" eb="4">
      <t>ノウリン</t>
    </rPh>
    <rPh sb="4" eb="6">
      <t>コウトウ</t>
    </rPh>
    <rPh sb="6" eb="8">
      <t>ガッコウ</t>
    </rPh>
    <phoneticPr fontId="4"/>
  </si>
  <si>
    <t>松江市乃木福富町51</t>
    <rPh sb="0" eb="3">
      <t>マツエシ</t>
    </rPh>
    <rPh sb="3" eb="7">
      <t>ノギフクトミ</t>
    </rPh>
    <rPh sb="7" eb="8">
      <t>マチ</t>
    </rPh>
    <phoneticPr fontId="4"/>
  </si>
  <si>
    <t>出雲農林高等学校</t>
    <rPh sb="0" eb="2">
      <t>イズモ</t>
    </rPh>
    <rPh sb="2" eb="4">
      <t>ノウリン</t>
    </rPh>
    <rPh sb="4" eb="6">
      <t>コウトウ</t>
    </rPh>
    <rPh sb="6" eb="8">
      <t>ガッコウ</t>
    </rPh>
    <phoneticPr fontId="4"/>
  </si>
  <si>
    <t>出雲市下横町950番地</t>
    <rPh sb="0" eb="3">
      <t>イズモシ</t>
    </rPh>
    <rPh sb="3" eb="6">
      <t>シモヨコマチ</t>
    </rPh>
    <rPh sb="9" eb="11">
      <t>バンチ</t>
    </rPh>
    <phoneticPr fontId="4"/>
  </si>
  <si>
    <t>邇摩高等学校</t>
    <rPh sb="0" eb="2">
      <t>ニマ</t>
    </rPh>
    <rPh sb="2" eb="4">
      <t>コウトウ</t>
    </rPh>
    <rPh sb="4" eb="6">
      <t>ガッコウ</t>
    </rPh>
    <phoneticPr fontId="4"/>
  </si>
  <si>
    <t>大田市仁摩町仁万907</t>
    <rPh sb="0" eb="2">
      <t>オオタ</t>
    </rPh>
    <rPh sb="2" eb="3">
      <t>シ</t>
    </rPh>
    <rPh sb="3" eb="5">
      <t>ニマ</t>
    </rPh>
    <rPh sb="5" eb="6">
      <t>マチ</t>
    </rPh>
    <rPh sb="6" eb="8">
      <t>ニマ</t>
    </rPh>
    <phoneticPr fontId="4"/>
  </si>
  <si>
    <t>矢上高等学校</t>
    <rPh sb="0" eb="2">
      <t>ヤガミ</t>
    </rPh>
    <rPh sb="2" eb="4">
      <t>コウトウ</t>
    </rPh>
    <rPh sb="4" eb="6">
      <t>ガッコウ</t>
    </rPh>
    <phoneticPr fontId="4"/>
  </si>
  <si>
    <t>邑智郡邑南町矢上3921</t>
    <rPh sb="0" eb="3">
      <t>オウチグン</t>
    </rPh>
    <rPh sb="3" eb="4">
      <t>オウ</t>
    </rPh>
    <rPh sb="4" eb="5">
      <t>ナン</t>
    </rPh>
    <rPh sb="5" eb="6">
      <t>マチ</t>
    </rPh>
    <rPh sb="6" eb="8">
      <t>ヤガミ</t>
    </rPh>
    <phoneticPr fontId="4"/>
  </si>
  <si>
    <t>益田翔陽高等学校</t>
    <rPh sb="0" eb="2">
      <t>マスダ</t>
    </rPh>
    <rPh sb="2" eb="3">
      <t>ショウ</t>
    </rPh>
    <rPh sb="3" eb="4">
      <t>ヨウ</t>
    </rPh>
    <rPh sb="4" eb="6">
      <t>コウトウ</t>
    </rPh>
    <rPh sb="6" eb="8">
      <t>ガッコウ</t>
    </rPh>
    <phoneticPr fontId="4"/>
  </si>
  <si>
    <t>益田市高津3丁目21-1</t>
    <rPh sb="0" eb="3">
      <t>マスダシ</t>
    </rPh>
    <rPh sb="3" eb="5">
      <t>タカツ</t>
    </rPh>
    <rPh sb="6" eb="8">
      <t>チョウメ</t>
    </rPh>
    <phoneticPr fontId="4"/>
  </si>
  <si>
    <t>高松農業高等学校</t>
    <rPh sb="0" eb="2">
      <t>タカマツ</t>
    </rPh>
    <rPh sb="2" eb="4">
      <t>ノウギョウ</t>
    </rPh>
    <rPh sb="4" eb="6">
      <t>コウトウ</t>
    </rPh>
    <rPh sb="6" eb="8">
      <t>ガッコウ</t>
    </rPh>
    <phoneticPr fontId="4"/>
  </si>
  <si>
    <t>勝間田高等学校</t>
    <rPh sb="0" eb="1">
      <t>カツ</t>
    </rPh>
    <rPh sb="1" eb="2">
      <t>マ</t>
    </rPh>
    <rPh sb="2" eb="3">
      <t>タ</t>
    </rPh>
    <rPh sb="3" eb="5">
      <t>コウトウ</t>
    </rPh>
    <rPh sb="5" eb="7">
      <t>ガッコウ</t>
    </rPh>
    <phoneticPr fontId="4"/>
  </si>
  <si>
    <t>瀬戸南高等学校</t>
    <rPh sb="0" eb="2">
      <t>セト</t>
    </rPh>
    <rPh sb="2" eb="3">
      <t>ミナミ</t>
    </rPh>
    <rPh sb="3" eb="5">
      <t>コウトウ</t>
    </rPh>
    <rPh sb="5" eb="7">
      <t>ガッコウ</t>
    </rPh>
    <phoneticPr fontId="4"/>
  </si>
  <si>
    <t>岡山市東区瀬戸町沖88</t>
    <rPh sb="0" eb="2">
      <t>オカヤマ</t>
    </rPh>
    <rPh sb="2" eb="3">
      <t>シ</t>
    </rPh>
    <rPh sb="3" eb="5">
      <t>ヒガシク</t>
    </rPh>
    <phoneticPr fontId="4"/>
  </si>
  <si>
    <t>新見高等学校</t>
    <rPh sb="0" eb="2">
      <t>ニイミ</t>
    </rPh>
    <rPh sb="2" eb="4">
      <t>コウトウ</t>
    </rPh>
    <rPh sb="4" eb="6">
      <t>ガッコウ</t>
    </rPh>
    <phoneticPr fontId="4"/>
  </si>
  <si>
    <t>興陽高等学校</t>
    <rPh sb="0" eb="1">
      <t>キョウ</t>
    </rPh>
    <rPh sb="1" eb="2">
      <t>ヨウ</t>
    </rPh>
    <rPh sb="2" eb="4">
      <t>コウトウ</t>
    </rPh>
    <rPh sb="4" eb="6">
      <t>ガッコウ</t>
    </rPh>
    <phoneticPr fontId="4"/>
  </si>
  <si>
    <t>井原高等学校</t>
    <rPh sb="2" eb="4">
      <t>コウトウ</t>
    </rPh>
    <rPh sb="4" eb="6">
      <t>ガッコウ</t>
    </rPh>
    <phoneticPr fontId="4"/>
  </si>
  <si>
    <t>真庭高等学校</t>
    <rPh sb="0" eb="2">
      <t>マニワ</t>
    </rPh>
    <rPh sb="2" eb="4">
      <t>コウトウ</t>
    </rPh>
    <rPh sb="4" eb="6">
      <t>ガッコウ</t>
    </rPh>
    <phoneticPr fontId="4"/>
  </si>
  <si>
    <t>高梁城南高等学校</t>
    <rPh sb="0" eb="2">
      <t>タカハシ</t>
    </rPh>
    <rPh sb="2" eb="4">
      <t>ジョウナン</t>
    </rPh>
    <rPh sb="4" eb="6">
      <t>コウトウ</t>
    </rPh>
    <rPh sb="6" eb="8">
      <t>ガッコウ</t>
    </rPh>
    <phoneticPr fontId="4"/>
  </si>
  <si>
    <t>高梁市原田北町1216-1</t>
    <rPh sb="0" eb="3">
      <t>タカハシシ</t>
    </rPh>
    <rPh sb="3" eb="5">
      <t>ハラダ</t>
    </rPh>
    <rPh sb="5" eb="6">
      <t>キタ</t>
    </rPh>
    <rPh sb="6" eb="7">
      <t>マチ</t>
    </rPh>
    <phoneticPr fontId="4"/>
  </si>
  <si>
    <t>吉田高等学校</t>
    <rPh sb="0" eb="2">
      <t>ヨシダ</t>
    </rPh>
    <rPh sb="2" eb="4">
      <t>コウトウ</t>
    </rPh>
    <rPh sb="4" eb="6">
      <t>ガッコウ</t>
    </rPh>
    <phoneticPr fontId="4"/>
  </si>
  <si>
    <t>世羅高等学校</t>
    <rPh sb="0" eb="2">
      <t>セラ</t>
    </rPh>
    <rPh sb="2" eb="4">
      <t>コウトウ</t>
    </rPh>
    <rPh sb="4" eb="6">
      <t>ガッコウ</t>
    </rPh>
    <phoneticPr fontId="4"/>
  </si>
  <si>
    <t>沼南高等学校</t>
    <rPh sb="0" eb="2">
      <t>ショウナン</t>
    </rPh>
    <rPh sb="2" eb="4">
      <t>コウトウ</t>
    </rPh>
    <rPh sb="4" eb="6">
      <t>ガッコウ</t>
    </rPh>
    <phoneticPr fontId="4"/>
  </si>
  <si>
    <t>油木高等学校</t>
    <rPh sb="0" eb="1">
      <t>ユ</t>
    </rPh>
    <rPh sb="1" eb="2">
      <t>キ</t>
    </rPh>
    <rPh sb="2" eb="4">
      <t>コウトウ</t>
    </rPh>
    <rPh sb="4" eb="6">
      <t>ガッコウ</t>
    </rPh>
    <phoneticPr fontId="4"/>
  </si>
  <si>
    <t>西条農業高等学校</t>
    <rPh sb="0" eb="2">
      <t>サイジョウ</t>
    </rPh>
    <rPh sb="2" eb="4">
      <t>ノウギョウ</t>
    </rPh>
    <rPh sb="4" eb="6">
      <t>コウトウ</t>
    </rPh>
    <rPh sb="6" eb="8">
      <t>ガッコウ</t>
    </rPh>
    <phoneticPr fontId="4"/>
  </si>
  <si>
    <t>庄原実業高等学校</t>
    <rPh sb="0" eb="2">
      <t>ショウバラ</t>
    </rPh>
    <rPh sb="2" eb="4">
      <t>ジツギョウ</t>
    </rPh>
    <rPh sb="4" eb="6">
      <t>コウトウ</t>
    </rPh>
    <rPh sb="6" eb="8">
      <t>ガッコウ</t>
    </rPh>
    <phoneticPr fontId="4"/>
  </si>
  <si>
    <t>山口農業高等学校</t>
    <rPh sb="0" eb="2">
      <t>ヤマグチ</t>
    </rPh>
    <rPh sb="2" eb="4">
      <t>ノウギョウ</t>
    </rPh>
    <rPh sb="4" eb="6">
      <t>コウトウ</t>
    </rPh>
    <rPh sb="6" eb="8">
      <t>ガッコウ</t>
    </rPh>
    <phoneticPr fontId="4"/>
  </si>
  <si>
    <t>宇部西高等学校</t>
    <rPh sb="0" eb="2">
      <t>ウベ</t>
    </rPh>
    <rPh sb="2" eb="3">
      <t>ニシ</t>
    </rPh>
    <rPh sb="3" eb="5">
      <t>コウトウ</t>
    </rPh>
    <rPh sb="5" eb="7">
      <t>ガッコウ</t>
    </rPh>
    <phoneticPr fontId="4"/>
  </si>
  <si>
    <t>西市高等学校</t>
    <rPh sb="0" eb="2">
      <t>ニシイチ</t>
    </rPh>
    <rPh sb="2" eb="4">
      <t>コウトウ</t>
    </rPh>
    <rPh sb="4" eb="6">
      <t>ガッコウ</t>
    </rPh>
    <phoneticPr fontId="4"/>
  </si>
  <si>
    <t>大津緑洋高等学校　日置校舎</t>
    <rPh sb="0" eb="2">
      <t>オオツ</t>
    </rPh>
    <rPh sb="2" eb="3">
      <t>ミドリ</t>
    </rPh>
    <rPh sb="3" eb="4">
      <t>ヨウ</t>
    </rPh>
    <rPh sb="4" eb="6">
      <t>コウトウ</t>
    </rPh>
    <rPh sb="6" eb="8">
      <t>ガッコウ</t>
    </rPh>
    <rPh sb="9" eb="11">
      <t>ヒオキ</t>
    </rPh>
    <rPh sb="11" eb="13">
      <t>コウシャ</t>
    </rPh>
    <phoneticPr fontId="4"/>
  </si>
  <si>
    <t>奈古高等学校</t>
    <rPh sb="0" eb="1">
      <t>ナ</t>
    </rPh>
    <rPh sb="1" eb="2">
      <t>コ</t>
    </rPh>
    <rPh sb="2" eb="4">
      <t>コウトウ</t>
    </rPh>
    <rPh sb="4" eb="6">
      <t>ガッコウ</t>
    </rPh>
    <phoneticPr fontId="4"/>
  </si>
  <si>
    <t>阿武郡阿武町奈古柳橋2968-1</t>
    <rPh sb="0" eb="3">
      <t>アブグン</t>
    </rPh>
    <rPh sb="3" eb="5">
      <t>アブ</t>
    </rPh>
    <rPh sb="5" eb="6">
      <t>マチ</t>
    </rPh>
    <rPh sb="6" eb="7">
      <t>ナ</t>
    </rPh>
    <rPh sb="7" eb="8">
      <t>コ</t>
    </rPh>
    <rPh sb="8" eb="9">
      <t>ヤナギ</t>
    </rPh>
    <rPh sb="9" eb="10">
      <t>ハシ</t>
    </rPh>
    <phoneticPr fontId="4"/>
  </si>
  <si>
    <t>城西高等学校</t>
    <rPh sb="0" eb="2">
      <t>ジョウサイ</t>
    </rPh>
    <rPh sb="2" eb="4">
      <t>コウトウ</t>
    </rPh>
    <rPh sb="4" eb="6">
      <t>ガッコウ</t>
    </rPh>
    <phoneticPr fontId="4"/>
  </si>
  <si>
    <t>城西高等学校神山分校</t>
    <rPh sb="0" eb="2">
      <t>ジョウサイ</t>
    </rPh>
    <rPh sb="2" eb="4">
      <t>コウトウ</t>
    </rPh>
    <rPh sb="4" eb="6">
      <t>ガッコウ</t>
    </rPh>
    <rPh sb="6" eb="8">
      <t>カミヤマ</t>
    </rPh>
    <rPh sb="8" eb="10">
      <t>ブンコウ</t>
    </rPh>
    <phoneticPr fontId="4"/>
  </si>
  <si>
    <t>吉野川高等学校</t>
    <rPh sb="0" eb="2">
      <t>ヨシノ</t>
    </rPh>
    <rPh sb="2" eb="3">
      <t>ガワ</t>
    </rPh>
    <rPh sb="3" eb="5">
      <t>コウトウ</t>
    </rPh>
    <rPh sb="5" eb="7">
      <t>ガッコウ</t>
    </rPh>
    <phoneticPr fontId="4"/>
  </si>
  <si>
    <t>吉野川市鴨島町喜来６８１－９</t>
  </si>
  <si>
    <t>0883-24-2117</t>
  </si>
  <si>
    <t>三好高等学校</t>
    <rPh sb="0" eb="2">
      <t>ミヨシ</t>
    </rPh>
    <rPh sb="2" eb="4">
      <t>コウトウ</t>
    </rPh>
    <rPh sb="4" eb="6">
      <t>ガッコウ</t>
    </rPh>
    <phoneticPr fontId="4"/>
  </si>
  <si>
    <t>石田高等学校</t>
    <rPh sb="0" eb="2">
      <t>イシダ</t>
    </rPh>
    <rPh sb="2" eb="4">
      <t>コウトウ</t>
    </rPh>
    <rPh sb="4" eb="6">
      <t>ガッコウ</t>
    </rPh>
    <phoneticPr fontId="4"/>
  </si>
  <si>
    <t>高松南高等学校</t>
    <rPh sb="0" eb="2">
      <t>タカマツ</t>
    </rPh>
    <rPh sb="2" eb="3">
      <t>ミナミ</t>
    </rPh>
    <rPh sb="3" eb="5">
      <t>コウトウ</t>
    </rPh>
    <rPh sb="5" eb="7">
      <t>ガッコウ</t>
    </rPh>
    <phoneticPr fontId="4"/>
  </si>
  <si>
    <t>高松市一宮町531</t>
    <rPh sb="0" eb="3">
      <t>タカマツシ</t>
    </rPh>
    <rPh sb="3" eb="5">
      <t>イチノミヤ</t>
    </rPh>
    <rPh sb="5" eb="6">
      <t>マチ</t>
    </rPh>
    <phoneticPr fontId="4"/>
  </si>
  <si>
    <t>農業経営高等学校</t>
    <rPh sb="0" eb="2">
      <t>ノウギョウ</t>
    </rPh>
    <rPh sb="2" eb="4">
      <t>ケイエイ</t>
    </rPh>
    <rPh sb="4" eb="6">
      <t>コウトウ</t>
    </rPh>
    <rPh sb="6" eb="8">
      <t>ガッコウ</t>
    </rPh>
    <phoneticPr fontId="4"/>
  </si>
  <si>
    <t>飯山高等学校</t>
    <rPh sb="0" eb="2">
      <t>イイヤマ</t>
    </rPh>
    <rPh sb="2" eb="4">
      <t>コウトウ</t>
    </rPh>
    <rPh sb="4" eb="6">
      <t>ガッコウ</t>
    </rPh>
    <phoneticPr fontId="4"/>
  </si>
  <si>
    <t>笠田高等学校</t>
    <rPh sb="0" eb="2">
      <t>カサダ</t>
    </rPh>
    <rPh sb="2" eb="4">
      <t>コウトウ</t>
    </rPh>
    <rPh sb="4" eb="6">
      <t>ガッコウ</t>
    </rPh>
    <phoneticPr fontId="4"/>
  </si>
  <si>
    <t>三豊市豊中町笠田竹田251</t>
    <rPh sb="0" eb="2">
      <t>ミトヨ</t>
    </rPh>
    <rPh sb="2" eb="3">
      <t>シ</t>
    </rPh>
    <rPh sb="3" eb="5">
      <t>トヨナカ</t>
    </rPh>
    <rPh sb="5" eb="6">
      <t>マチ</t>
    </rPh>
    <rPh sb="6" eb="8">
      <t>カサダ</t>
    </rPh>
    <rPh sb="8" eb="10">
      <t>タケダ</t>
    </rPh>
    <phoneticPr fontId="4"/>
  </si>
  <si>
    <t>丹原高等学校</t>
    <rPh sb="0" eb="2">
      <t>タンバラ</t>
    </rPh>
    <rPh sb="2" eb="4">
      <t>コウトウ</t>
    </rPh>
    <rPh sb="4" eb="6">
      <t>ガッコウ</t>
    </rPh>
    <phoneticPr fontId="4"/>
  </si>
  <si>
    <t>今治南高等学校</t>
    <rPh sb="0" eb="2">
      <t>イマバリ</t>
    </rPh>
    <rPh sb="2" eb="3">
      <t>ミナミ</t>
    </rPh>
    <rPh sb="3" eb="5">
      <t>コウトウ</t>
    </rPh>
    <rPh sb="5" eb="7">
      <t>ガッコウ</t>
    </rPh>
    <phoneticPr fontId="4"/>
  </si>
  <si>
    <t>愛媛大学附属高等学校</t>
    <rPh sb="0" eb="2">
      <t>エヒメ</t>
    </rPh>
    <rPh sb="2" eb="4">
      <t>ダイガク</t>
    </rPh>
    <rPh sb="4" eb="6">
      <t>フゾク</t>
    </rPh>
    <rPh sb="6" eb="8">
      <t>コウトウ</t>
    </rPh>
    <rPh sb="8" eb="10">
      <t>ガッコウ</t>
    </rPh>
    <phoneticPr fontId="4"/>
  </si>
  <si>
    <t>上浮穴高等学校</t>
    <rPh sb="0" eb="1">
      <t>カミ</t>
    </rPh>
    <rPh sb="1" eb="2">
      <t>ウ</t>
    </rPh>
    <rPh sb="2" eb="3">
      <t>アナ</t>
    </rPh>
    <rPh sb="3" eb="5">
      <t>コウトウ</t>
    </rPh>
    <rPh sb="5" eb="7">
      <t>ガッコウ</t>
    </rPh>
    <phoneticPr fontId="4"/>
  </si>
  <si>
    <t>伊予農業高等学校</t>
    <rPh sb="0" eb="2">
      <t>イヨ</t>
    </rPh>
    <rPh sb="2" eb="4">
      <t>ノウギョウ</t>
    </rPh>
    <rPh sb="4" eb="6">
      <t>コウトウ</t>
    </rPh>
    <rPh sb="6" eb="8">
      <t>ガッコウ</t>
    </rPh>
    <phoneticPr fontId="4"/>
  </si>
  <si>
    <t>大洲農業高等学校</t>
    <rPh sb="0" eb="2">
      <t>オオス</t>
    </rPh>
    <rPh sb="2" eb="4">
      <t>ノウギョウ</t>
    </rPh>
    <rPh sb="4" eb="6">
      <t>コウトウ</t>
    </rPh>
    <rPh sb="6" eb="8">
      <t>ガッコウ</t>
    </rPh>
    <phoneticPr fontId="4"/>
  </si>
  <si>
    <t>川之石高等学校</t>
    <rPh sb="0" eb="3">
      <t>カワノイシ</t>
    </rPh>
    <rPh sb="3" eb="5">
      <t>コウトウ</t>
    </rPh>
    <rPh sb="5" eb="7">
      <t>ガッコウ</t>
    </rPh>
    <phoneticPr fontId="4"/>
  </si>
  <si>
    <t>宇和高等学校</t>
    <rPh sb="0" eb="2">
      <t>ウワ</t>
    </rPh>
    <rPh sb="2" eb="4">
      <t>コウトウ</t>
    </rPh>
    <rPh sb="4" eb="6">
      <t>ガッコウ</t>
    </rPh>
    <phoneticPr fontId="4"/>
  </si>
  <si>
    <t>西予市宇和町卯之町4丁目190-1</t>
    <rPh sb="0" eb="1">
      <t>ニシ</t>
    </rPh>
    <rPh sb="1" eb="2">
      <t>ヨ</t>
    </rPh>
    <rPh sb="2" eb="3">
      <t>シ</t>
    </rPh>
    <rPh sb="3" eb="5">
      <t>ウワ</t>
    </rPh>
    <rPh sb="5" eb="6">
      <t>チョウ</t>
    </rPh>
    <rPh sb="6" eb="9">
      <t>ウノマチ</t>
    </rPh>
    <rPh sb="10" eb="12">
      <t>チョウメ</t>
    </rPh>
    <phoneticPr fontId="4"/>
  </si>
  <si>
    <t>野村高等学校</t>
    <rPh sb="0" eb="2">
      <t>ノムラ</t>
    </rPh>
    <rPh sb="2" eb="4">
      <t>コウトウ</t>
    </rPh>
    <rPh sb="4" eb="6">
      <t>ガッコウ</t>
    </rPh>
    <phoneticPr fontId="4"/>
  </si>
  <si>
    <t>北宇和高等学校</t>
    <rPh sb="0" eb="3">
      <t>キタウワ</t>
    </rPh>
    <rPh sb="3" eb="5">
      <t>コウトウ</t>
    </rPh>
    <rPh sb="5" eb="7">
      <t>ガッコウ</t>
    </rPh>
    <phoneticPr fontId="4"/>
  </si>
  <si>
    <t>三間高等学校</t>
    <rPh sb="0" eb="2">
      <t>ミマ</t>
    </rPh>
    <rPh sb="2" eb="4">
      <t>コウトウ</t>
    </rPh>
    <rPh sb="4" eb="6">
      <t>ガッコウ</t>
    </rPh>
    <phoneticPr fontId="4"/>
  </si>
  <si>
    <t>南宇和高等学校</t>
    <rPh sb="0" eb="3">
      <t>ミナミウワ</t>
    </rPh>
    <rPh sb="3" eb="5">
      <t>コウトウ</t>
    </rPh>
    <rPh sb="5" eb="7">
      <t>ガッコウ</t>
    </rPh>
    <phoneticPr fontId="4"/>
  </si>
  <si>
    <t>高知追手前高等学校吾北分校</t>
    <rPh sb="0" eb="2">
      <t>コウチ</t>
    </rPh>
    <rPh sb="2" eb="3">
      <t>オ</t>
    </rPh>
    <rPh sb="3" eb="4">
      <t>テ</t>
    </rPh>
    <rPh sb="4" eb="5">
      <t>マエ</t>
    </rPh>
    <rPh sb="5" eb="7">
      <t>コウトウ</t>
    </rPh>
    <rPh sb="7" eb="9">
      <t>ガッコウ</t>
    </rPh>
    <rPh sb="9" eb="10">
      <t>ワ</t>
    </rPh>
    <rPh sb="10" eb="11">
      <t>キタ</t>
    </rPh>
    <rPh sb="11" eb="13">
      <t>ブンコウ</t>
    </rPh>
    <phoneticPr fontId="4"/>
  </si>
  <si>
    <t>梼原高等学校</t>
    <rPh sb="0" eb="1">
      <t>トウ</t>
    </rPh>
    <rPh sb="1" eb="2">
      <t>ハラ</t>
    </rPh>
    <rPh sb="2" eb="4">
      <t>コウトウ</t>
    </rPh>
    <rPh sb="4" eb="6">
      <t>ガッコウ</t>
    </rPh>
    <phoneticPr fontId="4"/>
  </si>
  <si>
    <t>高岡郡四万十町大正590-1</t>
    <rPh sb="0" eb="3">
      <t>タカオカグン</t>
    </rPh>
    <rPh sb="3" eb="6">
      <t>シマント</t>
    </rPh>
    <rPh sb="6" eb="7">
      <t>マチ</t>
    </rPh>
    <rPh sb="7" eb="9">
      <t>タイショウ</t>
    </rPh>
    <phoneticPr fontId="4"/>
  </si>
  <si>
    <t>行橋高等学校</t>
    <rPh sb="0" eb="2">
      <t>ユクハシ</t>
    </rPh>
    <rPh sb="2" eb="4">
      <t>コウトウ</t>
    </rPh>
    <rPh sb="4" eb="6">
      <t>ガッコウ</t>
    </rPh>
    <phoneticPr fontId="4"/>
  </si>
  <si>
    <t>行橋市泉中央1-17-1</t>
    <rPh sb="0" eb="1">
      <t>イ</t>
    </rPh>
    <rPh sb="1" eb="2">
      <t>ハシ</t>
    </rPh>
    <rPh sb="2" eb="3">
      <t>シ</t>
    </rPh>
    <rPh sb="3" eb="6">
      <t>イズミチュウオウ</t>
    </rPh>
    <phoneticPr fontId="4"/>
  </si>
  <si>
    <t>遠賀高等学校</t>
    <rPh sb="0" eb="2">
      <t>オンガ</t>
    </rPh>
    <rPh sb="2" eb="4">
      <t>コウトウ</t>
    </rPh>
    <rPh sb="4" eb="6">
      <t>ガッコウ</t>
    </rPh>
    <phoneticPr fontId="4"/>
  </si>
  <si>
    <t>福岡農業高等学校</t>
    <rPh sb="0" eb="2">
      <t>フクオカ</t>
    </rPh>
    <rPh sb="2" eb="4">
      <t>ノウギョウ</t>
    </rPh>
    <rPh sb="4" eb="6">
      <t>コウトウ</t>
    </rPh>
    <rPh sb="6" eb="8">
      <t>ガッコウ</t>
    </rPh>
    <phoneticPr fontId="4"/>
  </si>
  <si>
    <t>糸島農業高等学校</t>
    <rPh sb="0" eb="2">
      <t>イトシマ</t>
    </rPh>
    <rPh sb="2" eb="4">
      <t>ノウギョウ</t>
    </rPh>
    <rPh sb="4" eb="6">
      <t>コウトウ</t>
    </rPh>
    <rPh sb="6" eb="8">
      <t>ガッコウ</t>
    </rPh>
    <phoneticPr fontId="4"/>
  </si>
  <si>
    <t>久留米筑水高等学校</t>
    <rPh sb="0" eb="3">
      <t>クルメ</t>
    </rPh>
    <rPh sb="3" eb="4">
      <t>チク</t>
    </rPh>
    <rPh sb="4" eb="5">
      <t>スイ</t>
    </rPh>
    <rPh sb="5" eb="7">
      <t>コウトウ</t>
    </rPh>
    <rPh sb="7" eb="9">
      <t>ガッコウ</t>
    </rPh>
    <phoneticPr fontId="4"/>
  </si>
  <si>
    <t>八女農業高等学校</t>
    <rPh sb="0" eb="2">
      <t>ヤメ</t>
    </rPh>
    <rPh sb="2" eb="4">
      <t>ノウギョウ</t>
    </rPh>
    <rPh sb="4" eb="6">
      <t>コウトウ</t>
    </rPh>
    <rPh sb="6" eb="8">
      <t>ガッコウ</t>
    </rPh>
    <phoneticPr fontId="4"/>
  </si>
  <si>
    <t>田川科学技術高等学校</t>
    <rPh sb="0" eb="2">
      <t>タガワ</t>
    </rPh>
    <rPh sb="2" eb="4">
      <t>カガク</t>
    </rPh>
    <rPh sb="4" eb="6">
      <t>ギジュツ</t>
    </rPh>
    <rPh sb="6" eb="8">
      <t>コウトウ</t>
    </rPh>
    <rPh sb="8" eb="10">
      <t>ガッコウ</t>
    </rPh>
    <phoneticPr fontId="4"/>
  </si>
  <si>
    <t>田川市糒1900番地</t>
    <rPh sb="0" eb="2">
      <t>タガワ</t>
    </rPh>
    <phoneticPr fontId="4"/>
  </si>
  <si>
    <t>嘉穂総合高等学校</t>
    <rPh sb="0" eb="2">
      <t>カホ</t>
    </rPh>
    <rPh sb="2" eb="4">
      <t>ソウゴウ</t>
    </rPh>
    <rPh sb="4" eb="6">
      <t>コウトウ</t>
    </rPh>
    <rPh sb="6" eb="8">
      <t>ガッコウ</t>
    </rPh>
    <phoneticPr fontId="4"/>
  </si>
  <si>
    <t>嘉穂郡桂川町土師1117-1</t>
    <rPh sb="0" eb="3">
      <t>カホグン</t>
    </rPh>
    <rPh sb="3" eb="5">
      <t>ケイセン</t>
    </rPh>
    <rPh sb="5" eb="6">
      <t>マチ</t>
    </rPh>
    <rPh sb="6" eb="8">
      <t>ハジ</t>
    </rPh>
    <phoneticPr fontId="4"/>
  </si>
  <si>
    <t>鞍手竜徳高等学校</t>
    <rPh sb="0" eb="2">
      <t>クラテ</t>
    </rPh>
    <rPh sb="2" eb="3">
      <t>リュウ</t>
    </rPh>
    <rPh sb="3" eb="4">
      <t>トク</t>
    </rPh>
    <rPh sb="4" eb="6">
      <t>コウトウ</t>
    </rPh>
    <rPh sb="6" eb="8">
      <t>ガッコウ</t>
    </rPh>
    <phoneticPr fontId="4"/>
  </si>
  <si>
    <t>ありあけ新世高等学校</t>
    <rPh sb="4" eb="6">
      <t>シンセイ</t>
    </rPh>
    <rPh sb="6" eb="8">
      <t>コウトウ</t>
    </rPh>
    <rPh sb="8" eb="10">
      <t>ガッコウ</t>
    </rPh>
    <phoneticPr fontId="4"/>
  </si>
  <si>
    <t>朝倉光陽高等学校</t>
    <rPh sb="0" eb="2">
      <t>アサクラ</t>
    </rPh>
    <rPh sb="2" eb="4">
      <t>コウヨウ</t>
    </rPh>
    <rPh sb="4" eb="6">
      <t>コウトウ</t>
    </rPh>
    <rPh sb="6" eb="8">
      <t>ガッコウ</t>
    </rPh>
    <phoneticPr fontId="4"/>
  </si>
  <si>
    <t>唐津南高等学校</t>
    <rPh sb="0" eb="2">
      <t>カラツ</t>
    </rPh>
    <rPh sb="2" eb="3">
      <t>ミナミ</t>
    </rPh>
    <rPh sb="3" eb="5">
      <t>コウトウ</t>
    </rPh>
    <rPh sb="5" eb="7">
      <t>ガッコウ</t>
    </rPh>
    <phoneticPr fontId="4"/>
  </si>
  <si>
    <t>伊万里農林高等学校</t>
    <rPh sb="0" eb="3">
      <t>イマリ</t>
    </rPh>
    <rPh sb="3" eb="5">
      <t>ノウリン</t>
    </rPh>
    <rPh sb="5" eb="7">
      <t>コウトウ</t>
    </rPh>
    <rPh sb="7" eb="9">
      <t>ガッコウ</t>
    </rPh>
    <phoneticPr fontId="4"/>
  </si>
  <si>
    <t>佐賀農業高等学校</t>
    <rPh sb="0" eb="2">
      <t>サガ</t>
    </rPh>
    <rPh sb="2" eb="4">
      <t>ノウギョウ</t>
    </rPh>
    <rPh sb="4" eb="6">
      <t>コウトウ</t>
    </rPh>
    <rPh sb="6" eb="8">
      <t>ガッコウ</t>
    </rPh>
    <phoneticPr fontId="4"/>
  </si>
  <si>
    <t>高志館高等学校</t>
    <rPh sb="0" eb="2">
      <t>タカシ</t>
    </rPh>
    <rPh sb="2" eb="3">
      <t>カン</t>
    </rPh>
    <rPh sb="3" eb="5">
      <t>コウトウ</t>
    </rPh>
    <rPh sb="5" eb="7">
      <t>ガッコウ</t>
    </rPh>
    <phoneticPr fontId="4"/>
  </si>
  <si>
    <t>神埼清明高等学校</t>
    <rPh sb="0" eb="2">
      <t>カンザキ</t>
    </rPh>
    <rPh sb="2" eb="4">
      <t>セイメイ</t>
    </rPh>
    <rPh sb="4" eb="6">
      <t>コウトウ</t>
    </rPh>
    <rPh sb="6" eb="8">
      <t>ガッコウ</t>
    </rPh>
    <phoneticPr fontId="4"/>
  </si>
  <si>
    <t>神埼市神埼町横武2</t>
    <rPh sb="0" eb="2">
      <t>カンザキ</t>
    </rPh>
    <rPh sb="2" eb="3">
      <t>シ</t>
    </rPh>
    <rPh sb="3" eb="6">
      <t>カンザキマチ</t>
    </rPh>
    <rPh sb="6" eb="7">
      <t>ヨコ</t>
    </rPh>
    <rPh sb="7" eb="8">
      <t>タケ</t>
    </rPh>
    <phoneticPr fontId="4"/>
  </si>
  <si>
    <t>奈良県立</t>
    <rPh sb="0" eb="2">
      <t>ナラ</t>
    </rPh>
    <phoneticPr fontId="4"/>
  </si>
  <si>
    <t>磯城郡田原本町258</t>
    <rPh sb="0" eb="1">
      <t>イソ</t>
    </rPh>
    <rPh sb="1" eb="2">
      <t>シロ</t>
    </rPh>
    <rPh sb="2" eb="3">
      <t>グン</t>
    </rPh>
    <rPh sb="3" eb="6">
      <t>タワラモト</t>
    </rPh>
    <rPh sb="6" eb="7">
      <t>マチ</t>
    </rPh>
    <phoneticPr fontId="4"/>
  </si>
  <si>
    <t>山辺郡山添村大西45-1</t>
    <rPh sb="0" eb="3">
      <t>ヤマベグン</t>
    </rPh>
    <rPh sb="3" eb="6">
      <t>ヤマゾエムラ</t>
    </rPh>
    <rPh sb="6" eb="8">
      <t>オオニシ</t>
    </rPh>
    <phoneticPr fontId="4"/>
  </si>
  <si>
    <t>川上郡標茶町常盤10丁目1番地</t>
    <rPh sb="0" eb="3">
      <t>カワカミグン</t>
    </rPh>
    <rPh sb="3" eb="6">
      <t>シベチャチョウ</t>
    </rPh>
    <rPh sb="6" eb="8">
      <t>トキワ</t>
    </rPh>
    <rPh sb="10" eb="12">
      <t>チョウメ</t>
    </rPh>
    <rPh sb="13" eb="15">
      <t>バンチ</t>
    </rPh>
    <phoneticPr fontId="4"/>
  </si>
  <si>
    <t>吉野郡吉野町飯貝680</t>
    <rPh sb="0" eb="3">
      <t>ヨシノグン</t>
    </rPh>
    <rPh sb="3" eb="6">
      <t>ヨシノマチ</t>
    </rPh>
    <rPh sb="6" eb="7">
      <t>イイ</t>
    </rPh>
    <rPh sb="7" eb="8">
      <t>カイ</t>
    </rPh>
    <phoneticPr fontId="4"/>
  </si>
  <si>
    <t>五條市西吉野町黒渕888</t>
    <rPh sb="0" eb="3">
      <t>ゴジョウシ</t>
    </rPh>
    <rPh sb="3" eb="6">
      <t>ニシヨシノ</t>
    </rPh>
    <rPh sb="6" eb="7">
      <t>マチ</t>
    </rPh>
    <rPh sb="7" eb="9">
      <t>クロブチ</t>
    </rPh>
    <phoneticPr fontId="4"/>
  </si>
  <si>
    <t>奈良市都祁友田町937</t>
    <rPh sb="0" eb="3">
      <t>ナラシ</t>
    </rPh>
    <rPh sb="3" eb="4">
      <t>ミヤコ</t>
    </rPh>
    <rPh sb="5" eb="6">
      <t>トモ</t>
    </rPh>
    <rPh sb="6" eb="7">
      <t>タ</t>
    </rPh>
    <rPh sb="7" eb="8">
      <t>マチ</t>
    </rPh>
    <phoneticPr fontId="4"/>
  </si>
  <si>
    <t>御所市玉手300</t>
    <rPh sb="0" eb="3">
      <t>ゴセシ</t>
    </rPh>
    <rPh sb="3" eb="5">
      <t>タマデ</t>
    </rPh>
    <phoneticPr fontId="4"/>
  </si>
  <si>
    <t>和歌山県</t>
    <rPh sb="0" eb="3">
      <t>ワカヤマ</t>
    </rPh>
    <rPh sb="3" eb="4">
      <t>ケン</t>
    </rPh>
    <phoneticPr fontId="4"/>
  </si>
  <si>
    <t>和歌山県立</t>
    <rPh sb="0" eb="3">
      <t>ワカヤマ</t>
    </rPh>
    <phoneticPr fontId="4"/>
  </si>
  <si>
    <t>第３会場</t>
    <rPh sb="0" eb="1">
      <t>ダイ</t>
    </rPh>
    <rPh sb="2" eb="4">
      <t>カイジョウ</t>
    </rPh>
    <phoneticPr fontId="4"/>
  </si>
  <si>
    <t>剣淵高等学校</t>
    <rPh sb="0" eb="2">
      <t>ケンブチ</t>
    </rPh>
    <rPh sb="2" eb="4">
      <t>コウトウ</t>
    </rPh>
    <rPh sb="4" eb="6">
      <t>ガッコウ</t>
    </rPh>
    <phoneticPr fontId="4"/>
  </si>
  <si>
    <t>4回次</t>
    <rPh sb="1" eb="3">
      <t>カイジ</t>
    </rPh>
    <phoneticPr fontId="4"/>
  </si>
  <si>
    <t>第４会場</t>
    <rPh sb="0" eb="1">
      <t>ダイ</t>
    </rPh>
    <rPh sb="2" eb="4">
      <t>カイジョウ</t>
    </rPh>
    <phoneticPr fontId="4"/>
  </si>
  <si>
    <t>第５会場</t>
    <rPh sb="0" eb="1">
      <t>ダイ</t>
    </rPh>
    <rPh sb="2" eb="4">
      <t>カイジョウ</t>
    </rPh>
    <phoneticPr fontId="4"/>
  </si>
  <si>
    <t>農業土木</t>
    <rPh sb="0" eb="2">
      <t>ノウギョウ</t>
    </rPh>
    <rPh sb="2" eb="4">
      <t>ドボク</t>
    </rPh>
    <phoneticPr fontId="4"/>
  </si>
  <si>
    <t>第６会場</t>
    <rPh sb="0" eb="1">
      <t>ダイ</t>
    </rPh>
    <rPh sb="2" eb="4">
      <t>カイジョウ</t>
    </rPh>
    <phoneticPr fontId="4"/>
  </si>
  <si>
    <t>クラ代</t>
    <rPh sb="2" eb="3">
      <t>ダイ</t>
    </rPh>
    <phoneticPr fontId="4"/>
  </si>
  <si>
    <t>第７会場</t>
    <rPh sb="0" eb="1">
      <t>ダイ</t>
    </rPh>
    <rPh sb="2" eb="4">
      <t>カイジョウ</t>
    </rPh>
    <phoneticPr fontId="4"/>
  </si>
  <si>
    <t>幌加内高等学校</t>
    <rPh sb="0" eb="3">
      <t>ホロカナイ</t>
    </rPh>
    <rPh sb="3" eb="5">
      <t>コウトウ</t>
    </rPh>
    <rPh sb="5" eb="7">
      <t>ガッコウ</t>
    </rPh>
    <phoneticPr fontId="4"/>
  </si>
  <si>
    <t>造園</t>
    <rPh sb="0" eb="2">
      <t>ゾウエン</t>
    </rPh>
    <phoneticPr fontId="4"/>
  </si>
  <si>
    <t>代議員会</t>
    <rPh sb="0" eb="3">
      <t>ダイギイン</t>
    </rPh>
    <rPh sb="3" eb="4">
      <t>カイ</t>
    </rPh>
    <phoneticPr fontId="4"/>
  </si>
  <si>
    <t>第８会場</t>
    <rPh sb="0" eb="1">
      <t>ダイ</t>
    </rPh>
    <rPh sb="2" eb="4">
      <t>カイジョウ</t>
    </rPh>
    <phoneticPr fontId="4"/>
  </si>
  <si>
    <t>北北海道</t>
    <rPh sb="0" eb="1">
      <t>キタ</t>
    </rPh>
    <rPh sb="1" eb="4">
      <t>ホッカイドウ</t>
    </rPh>
    <phoneticPr fontId="4"/>
  </si>
  <si>
    <t>農業機械</t>
    <rPh sb="0" eb="2">
      <t>ノウギョウ</t>
    </rPh>
    <rPh sb="2" eb="4">
      <t>キカイ</t>
    </rPh>
    <phoneticPr fontId="4"/>
  </si>
  <si>
    <t>大会式典</t>
    <rPh sb="0" eb="2">
      <t>タイカイ</t>
    </rPh>
    <rPh sb="2" eb="4">
      <t>シキテン</t>
    </rPh>
    <phoneticPr fontId="4"/>
  </si>
  <si>
    <t>参加費の
免除申請
対 象 者</t>
    <rPh sb="0" eb="3">
      <t>サンカヒ</t>
    </rPh>
    <rPh sb="5" eb="7">
      <t>メンジョ</t>
    </rPh>
    <rPh sb="7" eb="9">
      <t>シンセイ</t>
    </rPh>
    <rPh sb="10" eb="11">
      <t>ツイ</t>
    </rPh>
    <rPh sb="12" eb="13">
      <t>ゾウ</t>
    </rPh>
    <rPh sb="14" eb="15">
      <t>シャ</t>
    </rPh>
    <phoneticPr fontId="4"/>
  </si>
  <si>
    <t>１枚</t>
    <rPh sb="1" eb="2">
      <t>マイ</t>
    </rPh>
    <phoneticPr fontId="4"/>
  </si>
  <si>
    <t>原本：各１部、コピー：各２部</t>
    <rPh sb="0" eb="2">
      <t>ゲンポン</t>
    </rPh>
    <rPh sb="3" eb="4">
      <t>カク</t>
    </rPh>
    <rPh sb="5" eb="6">
      <t>ブ</t>
    </rPh>
    <rPh sb="11" eb="12">
      <t>カク</t>
    </rPh>
    <rPh sb="13" eb="14">
      <t>ブ</t>
    </rPh>
    <phoneticPr fontId="4"/>
  </si>
  <si>
    <t>原本：１部、　 コピー：３部</t>
    <rPh sb="0" eb="2">
      <t>ゲンポン</t>
    </rPh>
    <rPh sb="4" eb="5">
      <t>ブ</t>
    </rPh>
    <rPh sb="13" eb="14">
      <t>ブ</t>
    </rPh>
    <phoneticPr fontId="4"/>
  </si>
  <si>
    <t>（ステージ上部）</t>
    <rPh sb="5" eb="7">
      <t>ジョウブ</t>
    </rPh>
    <phoneticPr fontId="4"/>
  </si>
  <si>
    <t>サスペンションライト
使用位置（固定）</t>
    <rPh sb="11" eb="13">
      <t>シヨウ</t>
    </rPh>
    <rPh sb="13" eb="15">
      <t>イチ</t>
    </rPh>
    <rPh sb="16" eb="18">
      <t>コテイ</t>
    </rPh>
    <phoneticPr fontId="4"/>
  </si>
  <si>
    <t>音　　響</t>
    <rPh sb="0" eb="1">
      <t>オト</t>
    </rPh>
    <rPh sb="3" eb="4">
      <t>ヒビキ</t>
    </rPh>
    <phoneticPr fontId="4"/>
  </si>
  <si>
    <t>役割分担</t>
    <rPh sb="0" eb="2">
      <t>ヤクワリ</t>
    </rPh>
    <rPh sb="2" eb="4">
      <t>ブンタン</t>
    </rPh>
    <phoneticPr fontId="4"/>
  </si>
  <si>
    <t>〒981-2153</t>
  </si>
  <si>
    <t>伊具郡丸森町字雁歌51</t>
  </si>
  <si>
    <t>0224-72-2020</t>
  </si>
  <si>
    <t>〒989-2361</t>
  </si>
  <si>
    <t>亘理郡亘理町字舘南56-2</t>
  </si>
  <si>
    <t>0223-34-1213</t>
  </si>
  <si>
    <t>〒989-1233</t>
  </si>
  <si>
    <t>木曽青峰高等学校</t>
    <rPh sb="0" eb="2">
      <t>キソ</t>
    </rPh>
    <rPh sb="2" eb="4">
      <t>アオミネ</t>
    </rPh>
    <rPh sb="4" eb="6">
      <t>コウトウ</t>
    </rPh>
    <rPh sb="6" eb="8">
      <t>ガッコウ</t>
    </rPh>
    <phoneticPr fontId="5"/>
  </si>
  <si>
    <t>北信越</t>
    <rPh sb="0" eb="1">
      <t>キタ</t>
    </rPh>
    <rPh sb="1" eb="3">
      <t>シンエツ</t>
    </rPh>
    <phoneticPr fontId="4"/>
  </si>
  <si>
    <t>石川県</t>
    <rPh sb="0" eb="3">
      <t>イシカワケン</t>
    </rPh>
    <phoneticPr fontId="4"/>
  </si>
  <si>
    <t>石川県立</t>
    <rPh sb="0" eb="4">
      <t>イシカワケンリツ</t>
    </rPh>
    <phoneticPr fontId="4"/>
  </si>
  <si>
    <t>日田市吹上町30</t>
    <rPh sb="0" eb="3">
      <t>ヒタシ</t>
    </rPh>
    <rPh sb="3" eb="6">
      <t>フキアゲマチ</t>
    </rPh>
    <phoneticPr fontId="5"/>
  </si>
  <si>
    <t>宇佐市大字四日市292</t>
    <rPh sb="0" eb="3">
      <t>ウサシ</t>
    </rPh>
    <rPh sb="3" eb="5">
      <t>オオアザ</t>
    </rPh>
    <rPh sb="5" eb="8">
      <t>ヨッカイチ</t>
    </rPh>
    <phoneticPr fontId="5"/>
  </si>
  <si>
    <t>玖珠郡玖珠町大字帆足160番地</t>
    <rPh sb="0" eb="3">
      <t>クスグン</t>
    </rPh>
    <rPh sb="3" eb="6">
      <t>クスマチ</t>
    </rPh>
    <rPh sb="6" eb="8">
      <t>オオアザ</t>
    </rPh>
    <rPh sb="8" eb="10">
      <t>ホアシ</t>
    </rPh>
    <rPh sb="13" eb="15">
      <t>バンチ</t>
    </rPh>
    <phoneticPr fontId="5"/>
  </si>
  <si>
    <t>豊後大野市三重町秋葉1010番地</t>
    <rPh sb="0" eb="2">
      <t>ブンゴ</t>
    </rPh>
    <rPh sb="2" eb="5">
      <t>オオノシ</t>
    </rPh>
    <rPh sb="5" eb="8">
      <t>ミエマチ</t>
    </rPh>
    <rPh sb="8" eb="10">
      <t>アキバ</t>
    </rPh>
    <rPh sb="14" eb="16">
      <t>バンチ</t>
    </rPh>
    <phoneticPr fontId="5"/>
  </si>
  <si>
    <t>宮崎県</t>
    <rPh sb="0" eb="2">
      <t>ミヤザキ</t>
    </rPh>
    <phoneticPr fontId="4"/>
  </si>
  <si>
    <t>宮崎県立</t>
    <rPh sb="0" eb="2">
      <t>ミヤザキ</t>
    </rPh>
    <phoneticPr fontId="4"/>
  </si>
  <si>
    <t>西臼杵郡高千穂町大字三田井1234</t>
    <rPh sb="0" eb="4">
      <t>ニシウスキグン</t>
    </rPh>
    <rPh sb="4" eb="7">
      <t>タカチホ</t>
    </rPh>
    <rPh sb="7" eb="8">
      <t>マチ</t>
    </rPh>
    <rPh sb="8" eb="10">
      <t>オオアザ</t>
    </rPh>
    <rPh sb="10" eb="12">
      <t>ミタ</t>
    </rPh>
    <rPh sb="12" eb="13">
      <t>イ</t>
    </rPh>
    <phoneticPr fontId="4"/>
  </si>
  <si>
    <t>東臼杵郡門川町門川尾末2680</t>
    <rPh sb="0" eb="4">
      <t>ヒガシウスキグン</t>
    </rPh>
    <rPh sb="4" eb="6">
      <t>カドカワ</t>
    </rPh>
    <rPh sb="6" eb="7">
      <t>マチ</t>
    </rPh>
    <rPh sb="7" eb="9">
      <t>カドカワ</t>
    </rPh>
    <rPh sb="9" eb="11">
      <t>オスエ</t>
    </rPh>
    <phoneticPr fontId="4"/>
  </si>
  <si>
    <t>児湯郡高鍋町大字上江1339-2</t>
    <rPh sb="0" eb="3">
      <t>コユグン</t>
    </rPh>
    <rPh sb="3" eb="5">
      <t>タカナベ</t>
    </rPh>
    <rPh sb="5" eb="6">
      <t>マチ</t>
    </rPh>
    <rPh sb="6" eb="8">
      <t>オオアザ</t>
    </rPh>
    <rPh sb="8" eb="10">
      <t>カミエ</t>
    </rPh>
    <phoneticPr fontId="4"/>
  </si>
  <si>
    <t>佐賀市大和町尼寺1698</t>
    <rPh sb="0" eb="3">
      <t>サガシ</t>
    </rPh>
    <rPh sb="3" eb="6">
      <t>ヤマトマチ</t>
    </rPh>
    <rPh sb="6" eb="8">
      <t>アマデラ</t>
    </rPh>
    <phoneticPr fontId="4"/>
  </si>
  <si>
    <t>茨城県立</t>
  </si>
  <si>
    <t>栃木県立</t>
  </si>
  <si>
    <t>群馬県立</t>
  </si>
  <si>
    <t>埼玉県立</t>
  </si>
  <si>
    <t>千葉県立</t>
  </si>
  <si>
    <t>〒270-0114</t>
  </si>
  <si>
    <t>04-7153-3161</t>
  </si>
  <si>
    <t>〒286-0846</t>
  </si>
  <si>
    <t>0476-26-8111</t>
  </si>
  <si>
    <t>〒289-0116</t>
  </si>
  <si>
    <t>0476-96-1161</t>
  </si>
  <si>
    <t>〒289-2241</t>
  </si>
  <si>
    <t>0479-76-2557</t>
  </si>
  <si>
    <t>〒289-2516</t>
  </si>
  <si>
    <t>0479-62-0129</t>
  </si>
  <si>
    <t>〒299-3251</t>
  </si>
  <si>
    <t>0475-72-0003</t>
  </si>
  <si>
    <t>〒297-0019</t>
  </si>
  <si>
    <t>0475-22-3315</t>
  </si>
  <si>
    <t>〒299-4616</t>
  </si>
  <si>
    <t>0470-87-2411</t>
  </si>
  <si>
    <t>〒299-2795</t>
  </si>
  <si>
    <t>0470-47-2551</t>
  </si>
  <si>
    <t>〒299-1107</t>
  </si>
  <si>
    <t>0439-32-2311</t>
  </si>
  <si>
    <t>〒292-0454</t>
  </si>
  <si>
    <t>0439-27-2351</t>
  </si>
  <si>
    <t>〒290-0512</t>
  </si>
  <si>
    <t>〒274-0077</t>
  </si>
  <si>
    <t>047-464-0011</t>
  </si>
  <si>
    <t>〒278-0043</t>
  </si>
  <si>
    <t>04-7122-4581</t>
  </si>
  <si>
    <t>東京都立</t>
  </si>
  <si>
    <t>〒254-0064</t>
  </si>
  <si>
    <t>0463-31-0944</t>
  </si>
  <si>
    <t>〒243-0422</t>
  </si>
  <si>
    <t>046-231-5202</t>
  </si>
  <si>
    <t>〒258-0021</t>
  </si>
  <si>
    <t>0465-82-0151</t>
  </si>
  <si>
    <t>042-772-0331</t>
  </si>
  <si>
    <t>〒238-0114</t>
  </si>
  <si>
    <t>046-888-1036</t>
  </si>
  <si>
    <t>静岡県立</t>
  </si>
  <si>
    <t>新潟県立</t>
  </si>
  <si>
    <t>費用内訳</t>
    <rPh sb="0" eb="2">
      <t>ヒヨウ</t>
    </rPh>
    <rPh sb="2" eb="4">
      <t>ウチワケ</t>
    </rPh>
    <phoneticPr fontId="4"/>
  </si>
  <si>
    <t>項目・単価</t>
    <rPh sb="0" eb="2">
      <t>コウモク</t>
    </rPh>
    <rPh sb="3" eb="5">
      <t>タンカ</t>
    </rPh>
    <phoneticPr fontId="4"/>
  </si>
  <si>
    <t>大会参加費</t>
    <rPh sb="0" eb="2">
      <t>タイカイ</t>
    </rPh>
    <rPh sb="2" eb="5">
      <t>サンカヒ</t>
    </rPh>
    <phoneticPr fontId="4"/>
  </si>
  <si>
    <t>名</t>
    <rPh sb="0" eb="1">
      <t>メイ</t>
    </rPh>
    <phoneticPr fontId="4"/>
  </si>
  <si>
    <t>農業鑑定CD-ROM写真集</t>
    <rPh sb="0" eb="2">
      <t>ノウギョウ</t>
    </rPh>
    <rPh sb="2" eb="4">
      <t>カンテイ</t>
    </rPh>
    <rPh sb="10" eb="13">
      <t>シャシンシュウ</t>
    </rPh>
    <phoneticPr fontId="4"/>
  </si>
  <si>
    <t>枚</t>
    <rPh sb="0" eb="1">
      <t>マイ</t>
    </rPh>
    <phoneticPr fontId="4"/>
  </si>
  <si>
    <t>農業鑑定　写真集</t>
    <rPh sb="0" eb="2">
      <t>ノウギョウ</t>
    </rPh>
    <rPh sb="2" eb="4">
      <t>カンテイ</t>
    </rPh>
    <rPh sb="5" eb="8">
      <t>シャシンシュウ</t>
    </rPh>
    <phoneticPr fontId="4"/>
  </si>
  <si>
    <t>冊</t>
    <rPh sb="0" eb="1">
      <t>サツ</t>
    </rPh>
    <phoneticPr fontId="4"/>
  </si>
  <si>
    <t>日</t>
    <rPh sb="0" eb="1">
      <t>ニチ</t>
    </rPh>
    <phoneticPr fontId="4"/>
  </si>
  <si>
    <t>五所川原市大字一野坪字朝日田12-37</t>
    <rPh sb="5" eb="7">
      <t>オオアザ</t>
    </rPh>
    <rPh sb="9" eb="10">
      <t>ツボ</t>
    </rPh>
    <rPh sb="10" eb="11">
      <t>アザ</t>
    </rPh>
    <rPh sb="11" eb="13">
      <t>アサヒ</t>
    </rPh>
    <rPh sb="13" eb="14">
      <t>タ</t>
    </rPh>
    <phoneticPr fontId="4"/>
  </si>
  <si>
    <t>南津軽郡藤崎町大字藤崎字下袋7-10</t>
    <rPh sb="7" eb="9">
      <t>オオアザ</t>
    </rPh>
    <rPh sb="11" eb="12">
      <t>アザ</t>
    </rPh>
    <rPh sb="12" eb="13">
      <t>シモ</t>
    </rPh>
    <rPh sb="13" eb="14">
      <t>ブクロ</t>
    </rPh>
    <phoneticPr fontId="4"/>
  </si>
  <si>
    <t>大船渡東高等学校</t>
    <rPh sb="0" eb="3">
      <t>オオフナト</t>
    </rPh>
    <rPh sb="3" eb="4">
      <t>ヒガシ</t>
    </rPh>
    <rPh sb="4" eb="6">
      <t>コウトウ</t>
    </rPh>
    <rPh sb="6" eb="8">
      <t>ガッコウ</t>
    </rPh>
    <phoneticPr fontId="4"/>
  </si>
  <si>
    <t>田村郡小野町大字小野新町字宿ノ後63</t>
    <rPh sb="0" eb="3">
      <t>タムラグン</t>
    </rPh>
    <rPh sb="3" eb="6">
      <t>オノマチ</t>
    </rPh>
    <rPh sb="6" eb="8">
      <t>オオアザ</t>
    </rPh>
    <rPh sb="8" eb="10">
      <t>オノ</t>
    </rPh>
    <rPh sb="10" eb="12">
      <t>シンマチ</t>
    </rPh>
    <rPh sb="12" eb="13">
      <t>アザ</t>
    </rPh>
    <rPh sb="13" eb="14">
      <t>ヤド</t>
    </rPh>
    <rPh sb="15" eb="16">
      <t>ノチ</t>
    </rPh>
    <phoneticPr fontId="4"/>
  </si>
  <si>
    <t>生　徒</t>
    <rPh sb="0" eb="1">
      <t>ショウ</t>
    </rPh>
    <rPh sb="2" eb="3">
      <t>タダ</t>
    </rPh>
    <phoneticPr fontId="4"/>
  </si>
  <si>
    <t>教職員</t>
    <rPh sb="0" eb="3">
      <t>キョウショクイン</t>
    </rPh>
    <phoneticPr fontId="4"/>
  </si>
  <si>
    <t>合　　計</t>
    <rPh sb="0" eb="1">
      <t>ゴウ</t>
    </rPh>
    <rPh sb="3" eb="4">
      <t>ケイ</t>
    </rPh>
    <phoneticPr fontId="4"/>
  </si>
  <si>
    <t>大会式典引率責任者氏名</t>
    <rPh sb="0" eb="2">
      <t>タイカイ</t>
    </rPh>
    <rPh sb="2" eb="4">
      <t>シキテン</t>
    </rPh>
    <rPh sb="4" eb="6">
      <t>インソツ</t>
    </rPh>
    <rPh sb="6" eb="9">
      <t>セキニンシャ</t>
    </rPh>
    <rPh sb="9" eb="11">
      <t>シメイ</t>
    </rPh>
    <phoneticPr fontId="4"/>
  </si>
  <si>
    <t>学　科　名</t>
    <rPh sb="0" eb="1">
      <t>ガク</t>
    </rPh>
    <rPh sb="2" eb="3">
      <t>カ</t>
    </rPh>
    <rPh sb="4" eb="5">
      <t>メイ</t>
    </rPh>
    <phoneticPr fontId="4"/>
  </si>
  <si>
    <t>性
別</t>
    <rPh sb="0" eb="1">
      <t>セイ</t>
    </rPh>
    <rPh sb="2" eb="3">
      <t>ベツ</t>
    </rPh>
    <phoneticPr fontId="4"/>
  </si>
  <si>
    <t>氏　　　名</t>
    <rPh sb="0" eb="1">
      <t>シ</t>
    </rPh>
    <rPh sb="4" eb="5">
      <t>メイ</t>
    </rPh>
    <phoneticPr fontId="4"/>
  </si>
  <si>
    <t>参加形態</t>
    <rPh sb="0" eb="2">
      <t>サンカ</t>
    </rPh>
    <rPh sb="2" eb="4">
      <t>ケイタイ</t>
    </rPh>
    <phoneticPr fontId="4"/>
  </si>
  <si>
    <t>種目</t>
    <rPh sb="0" eb="2">
      <t>シュモク</t>
    </rPh>
    <phoneticPr fontId="4"/>
  </si>
  <si>
    <t>田原市加治町奥恩中1-1</t>
    <rPh sb="0" eb="2">
      <t>タハラ</t>
    </rPh>
    <rPh sb="2" eb="3">
      <t>シ</t>
    </rPh>
    <rPh sb="3" eb="6">
      <t>カジマチ</t>
    </rPh>
    <rPh sb="6" eb="7">
      <t>オク</t>
    </rPh>
    <rPh sb="7" eb="8">
      <t>オン</t>
    </rPh>
    <rPh sb="8" eb="9">
      <t>チュウ</t>
    </rPh>
    <phoneticPr fontId="4"/>
  </si>
  <si>
    <t>安城市池浦町茶筅木1</t>
    <rPh sb="0" eb="3">
      <t>アンジョウシ</t>
    </rPh>
    <rPh sb="3" eb="5">
      <t>イケウラ</t>
    </rPh>
    <rPh sb="5" eb="6">
      <t>マチ</t>
    </rPh>
    <rPh sb="6" eb="7">
      <t>チャ</t>
    </rPh>
    <rPh sb="8" eb="9">
      <t>キ</t>
    </rPh>
    <phoneticPr fontId="4"/>
  </si>
  <si>
    <t>稲沢市平野町加世11番地</t>
    <rPh sb="0" eb="2">
      <t>イナサワ</t>
    </rPh>
    <rPh sb="2" eb="3">
      <t>シ</t>
    </rPh>
    <rPh sb="3" eb="6">
      <t>ヒラノマチ</t>
    </rPh>
    <rPh sb="6" eb="8">
      <t>カヨ</t>
    </rPh>
    <rPh sb="10" eb="12">
      <t>バンチ</t>
    </rPh>
    <phoneticPr fontId="4"/>
  </si>
  <si>
    <t>豊田市井上町12-179</t>
    <rPh sb="0" eb="2">
      <t>トヨダ</t>
    </rPh>
    <rPh sb="2" eb="3">
      <t>シ</t>
    </rPh>
    <rPh sb="3" eb="6">
      <t>イノウエマチ</t>
    </rPh>
    <phoneticPr fontId="4"/>
  </si>
  <si>
    <t>南安曇農業高等学校</t>
    <rPh sb="0" eb="3">
      <t>ミナミアズミ</t>
    </rPh>
    <rPh sb="3" eb="5">
      <t>ノウギョウ</t>
    </rPh>
    <rPh sb="5" eb="7">
      <t>コウトウ</t>
    </rPh>
    <rPh sb="7" eb="9">
      <t>ガッコウ</t>
    </rPh>
    <phoneticPr fontId="5"/>
  </si>
  <si>
    <t>富山県</t>
    <rPh sb="0" eb="2">
      <t>トヤマ</t>
    </rPh>
    <rPh sb="2" eb="3">
      <t>ケン</t>
    </rPh>
    <phoneticPr fontId="4"/>
  </si>
  <si>
    <t>富山県立</t>
    <rPh sb="0" eb="2">
      <t>トヤマ</t>
    </rPh>
    <rPh sb="2" eb="4">
      <t>ケンリツ</t>
    </rPh>
    <phoneticPr fontId="4"/>
  </si>
  <si>
    <t>下新川郡入善町入膳3963</t>
    <rPh sb="0" eb="1">
      <t>シモ</t>
    </rPh>
    <rPh sb="1" eb="3">
      <t>シンカワ</t>
    </rPh>
    <rPh sb="3" eb="4">
      <t>グン</t>
    </rPh>
    <rPh sb="4" eb="7">
      <t>ニュウゼンマチ</t>
    </rPh>
    <rPh sb="7" eb="9">
      <t>ニュウゼン</t>
    </rPh>
    <phoneticPr fontId="4"/>
  </si>
  <si>
    <t>富山市東福沢2番地</t>
    <rPh sb="0" eb="3">
      <t>トヤマシ</t>
    </rPh>
    <rPh sb="3" eb="4">
      <t>ヒガシ</t>
    </rPh>
    <rPh sb="4" eb="6">
      <t>フクザワ</t>
    </rPh>
    <rPh sb="7" eb="9">
      <t>バンチ</t>
    </rPh>
    <phoneticPr fontId="4"/>
  </si>
  <si>
    <t>小矢部市西中210番地</t>
    <rPh sb="0" eb="4">
      <t>オヤベシ</t>
    </rPh>
    <rPh sb="4" eb="6">
      <t>ニシナカ</t>
    </rPh>
    <rPh sb="9" eb="11">
      <t>バンチ</t>
    </rPh>
    <phoneticPr fontId="4"/>
  </si>
  <si>
    <t>豊能郡能勢町上田尻580番地</t>
    <rPh sb="0" eb="1">
      <t>トヨ</t>
    </rPh>
    <rPh sb="1" eb="2">
      <t>ノウ</t>
    </rPh>
    <rPh sb="2" eb="3">
      <t>グン</t>
    </rPh>
    <rPh sb="3" eb="5">
      <t>ノセ</t>
    </rPh>
    <rPh sb="5" eb="6">
      <t>マチ</t>
    </rPh>
    <rPh sb="6" eb="9">
      <t>カミタジリ</t>
    </rPh>
    <rPh sb="12" eb="14">
      <t>バンチ</t>
    </rPh>
    <phoneticPr fontId="4"/>
  </si>
  <si>
    <t>池田市八王寺2-5-1</t>
    <rPh sb="0" eb="3">
      <t>イケダシ</t>
    </rPh>
    <rPh sb="3" eb="4">
      <t>ハチ</t>
    </rPh>
    <rPh sb="4" eb="6">
      <t>オウジ</t>
    </rPh>
    <phoneticPr fontId="4"/>
  </si>
  <si>
    <t>伊予市下吾川1433番地</t>
    <rPh sb="0" eb="3">
      <t>イヨシ</t>
    </rPh>
    <rPh sb="3" eb="4">
      <t>シモ</t>
    </rPh>
    <rPh sb="4" eb="6">
      <t>アガワ</t>
    </rPh>
    <rPh sb="10" eb="12">
      <t>バンチ</t>
    </rPh>
    <phoneticPr fontId="4"/>
  </si>
  <si>
    <t>大洲市東大洲15番地1</t>
    <rPh sb="0" eb="3">
      <t>オオズシ</t>
    </rPh>
    <rPh sb="3" eb="6">
      <t>ヒガシオオズ</t>
    </rPh>
    <rPh sb="8" eb="10">
      <t>バンチ</t>
    </rPh>
    <phoneticPr fontId="4"/>
  </si>
  <si>
    <t>八幡浜市保内町川之石1番耕地112</t>
    <rPh sb="0" eb="2">
      <t>ヤハタ</t>
    </rPh>
    <rPh sb="2" eb="3">
      <t>ハマ</t>
    </rPh>
    <rPh sb="3" eb="4">
      <t>シ</t>
    </rPh>
    <rPh sb="4" eb="6">
      <t>ホナイ</t>
    </rPh>
    <rPh sb="6" eb="7">
      <t>マチ</t>
    </rPh>
    <rPh sb="7" eb="8">
      <t>カワ</t>
    </rPh>
    <rPh sb="8" eb="9">
      <t>ノ</t>
    </rPh>
    <rPh sb="9" eb="10">
      <t>イシ</t>
    </rPh>
    <rPh sb="11" eb="12">
      <t>バン</t>
    </rPh>
    <rPh sb="12" eb="14">
      <t>コウチ</t>
    </rPh>
    <phoneticPr fontId="4"/>
  </si>
  <si>
    <t>高山市山田町711</t>
    <rPh sb="0" eb="3">
      <t>タカヤマシ</t>
    </rPh>
    <rPh sb="3" eb="6">
      <t>ヤマダマチ</t>
    </rPh>
    <phoneticPr fontId="4"/>
  </si>
  <si>
    <t>恵那市大井町2625-17</t>
    <rPh sb="0" eb="3">
      <t>エナシ</t>
    </rPh>
    <rPh sb="3" eb="6">
      <t>オオイマチ</t>
    </rPh>
    <phoneticPr fontId="4"/>
  </si>
  <si>
    <t>磐田市中泉168番地</t>
    <rPh sb="0" eb="3">
      <t>イワタシ</t>
    </rPh>
    <rPh sb="3" eb="5">
      <t>ナカイズミ</t>
    </rPh>
    <rPh sb="8" eb="10">
      <t>バンチ</t>
    </rPh>
    <phoneticPr fontId="4"/>
  </si>
  <si>
    <t>浜松市西区大平台4丁目25-1</t>
    <rPh sb="3" eb="5">
      <t>ニシク</t>
    </rPh>
    <phoneticPr fontId="4"/>
  </si>
  <si>
    <t>北信越</t>
    <rPh sb="0" eb="1">
      <t>ホク</t>
    </rPh>
    <rPh sb="1" eb="3">
      <t>シンエツ</t>
    </rPh>
    <phoneticPr fontId="4"/>
  </si>
  <si>
    <t>上越市東城町1-4-41</t>
    <rPh sb="0" eb="3">
      <t>ジョウエツシ</t>
    </rPh>
    <rPh sb="3" eb="4">
      <t>ヒガシ</t>
    </rPh>
    <rPh sb="4" eb="5">
      <t>シロ</t>
    </rPh>
    <rPh sb="5" eb="6">
      <t>マチ</t>
    </rPh>
    <phoneticPr fontId="4"/>
  </si>
  <si>
    <t>柏崎市元城町1-1</t>
    <rPh sb="0" eb="3">
      <t>カシワザキシ</t>
    </rPh>
    <rPh sb="3" eb="4">
      <t>モト</t>
    </rPh>
    <rPh sb="4" eb="5">
      <t>シロ</t>
    </rPh>
    <rPh sb="5" eb="6">
      <t>マチ</t>
    </rPh>
    <phoneticPr fontId="4"/>
  </si>
  <si>
    <t>長岡市曲新町3-13-1</t>
    <rPh sb="0" eb="3">
      <t>ナガオカシ</t>
    </rPh>
    <rPh sb="3" eb="4">
      <t>キョク</t>
    </rPh>
    <rPh sb="4" eb="6">
      <t>シンマチ</t>
    </rPh>
    <phoneticPr fontId="4"/>
  </si>
  <si>
    <t>加茂市神明町2-15-5</t>
    <rPh sb="0" eb="3">
      <t>カモシ</t>
    </rPh>
    <rPh sb="3" eb="6">
      <t>シンメイチョウ</t>
    </rPh>
    <phoneticPr fontId="4"/>
  </si>
  <si>
    <t>新発田市大栄町6-4-23</t>
    <rPh sb="0" eb="4">
      <t>シバタシ</t>
    </rPh>
    <rPh sb="4" eb="6">
      <t>ダイエイ</t>
    </rPh>
    <rPh sb="6" eb="7">
      <t>マチ</t>
    </rPh>
    <phoneticPr fontId="4"/>
  </si>
  <si>
    <t>村上市飯野桜ヶ丘10-25</t>
    <rPh sb="0" eb="3">
      <t>ムラカミシ</t>
    </rPh>
    <rPh sb="3" eb="5">
      <t>イイノ</t>
    </rPh>
    <rPh sb="5" eb="8">
      <t>サクラガオカ</t>
    </rPh>
    <phoneticPr fontId="4"/>
  </si>
  <si>
    <t>佐渡市栗野江377-1</t>
    <rPh sb="0" eb="2">
      <t>サド</t>
    </rPh>
    <rPh sb="2" eb="3">
      <t>シ</t>
    </rPh>
    <rPh sb="3" eb="5">
      <t>クリノ</t>
    </rPh>
    <rPh sb="5" eb="6">
      <t>エ</t>
    </rPh>
    <phoneticPr fontId="4"/>
  </si>
  <si>
    <t>下高井農林高等学校</t>
    <rPh sb="0" eb="3">
      <t>シモタカイ</t>
    </rPh>
    <rPh sb="3" eb="5">
      <t>ノウリン</t>
    </rPh>
    <rPh sb="5" eb="7">
      <t>コウトウ</t>
    </rPh>
    <rPh sb="7" eb="9">
      <t>ガッコウ</t>
    </rPh>
    <phoneticPr fontId="5"/>
  </si>
  <si>
    <t>西条市丹原町願連寺163番地</t>
    <rPh sb="0" eb="3">
      <t>サイジョウシ</t>
    </rPh>
    <rPh sb="3" eb="5">
      <t>タンバラ</t>
    </rPh>
    <rPh sb="5" eb="6">
      <t>マチ</t>
    </rPh>
    <rPh sb="6" eb="7">
      <t>ガン</t>
    </rPh>
    <rPh sb="7" eb="8">
      <t>レン</t>
    </rPh>
    <rPh sb="8" eb="9">
      <t>ジ</t>
    </rPh>
    <rPh sb="12" eb="14">
      <t>バンチ</t>
    </rPh>
    <phoneticPr fontId="4"/>
  </si>
  <si>
    <t>松山市樽味3丁目2番40号</t>
    <rPh sb="0" eb="3">
      <t>マツヤマシ</t>
    </rPh>
    <rPh sb="3" eb="5">
      <t>タルミ</t>
    </rPh>
    <rPh sb="6" eb="8">
      <t>チョウメ</t>
    </rPh>
    <rPh sb="9" eb="10">
      <t>バン</t>
    </rPh>
    <rPh sb="12" eb="13">
      <t>ゴウ</t>
    </rPh>
    <phoneticPr fontId="4"/>
  </si>
  <si>
    <t>上浮穴郡久万高原町上野尻甲486番地</t>
    <rPh sb="0" eb="1">
      <t>ウエ</t>
    </rPh>
    <rPh sb="1" eb="2">
      <t>ウ</t>
    </rPh>
    <rPh sb="2" eb="3">
      <t>アナ</t>
    </rPh>
    <rPh sb="3" eb="4">
      <t>グン</t>
    </rPh>
    <rPh sb="4" eb="6">
      <t>クマ</t>
    </rPh>
    <rPh sb="6" eb="9">
      <t>タカハラマチ</t>
    </rPh>
    <rPh sb="9" eb="11">
      <t>ウエノ</t>
    </rPh>
    <rPh sb="11" eb="12">
      <t>シリ</t>
    </rPh>
    <rPh sb="12" eb="13">
      <t>コウ</t>
    </rPh>
    <rPh sb="16" eb="18">
      <t>バンチ</t>
    </rPh>
    <phoneticPr fontId="4"/>
  </si>
  <si>
    <t>平板測量競技会</t>
    <rPh sb="0" eb="2">
      <t>ヘイバン</t>
    </rPh>
    <rPh sb="2" eb="4">
      <t>ソクリョウ</t>
    </rPh>
    <rPh sb="4" eb="7">
      <t>キョウギカイ</t>
    </rPh>
    <phoneticPr fontId="4"/>
  </si>
  <si>
    <t>選手</t>
    <rPh sb="0" eb="2">
      <t>センシュ</t>
    </rPh>
    <phoneticPr fontId="4"/>
  </si>
  <si>
    <t>補欠</t>
    <rPh sb="0" eb="2">
      <t>ホケツ</t>
    </rPh>
    <phoneticPr fontId="4"/>
  </si>
  <si>
    <t>農業鑑定競技会</t>
    <rPh sb="0" eb="2">
      <t>ノウギョウ</t>
    </rPh>
    <rPh sb="2" eb="4">
      <t>カンテイ</t>
    </rPh>
    <rPh sb="4" eb="7">
      <t>キョウギカイ</t>
    </rPh>
    <phoneticPr fontId="4"/>
  </si>
  <si>
    <t>さぬき市寒川町石田東甲1065番地</t>
    <rPh sb="3" eb="4">
      <t>シ</t>
    </rPh>
    <rPh sb="4" eb="6">
      <t>サムカワ</t>
    </rPh>
    <rPh sb="6" eb="7">
      <t>マチ</t>
    </rPh>
    <rPh sb="7" eb="9">
      <t>イシダ</t>
    </rPh>
    <rPh sb="9" eb="10">
      <t>ヒガシ</t>
    </rPh>
    <rPh sb="10" eb="11">
      <t>コウ</t>
    </rPh>
    <rPh sb="15" eb="17">
      <t>バンチ</t>
    </rPh>
    <phoneticPr fontId="4"/>
  </si>
  <si>
    <t>綾歌郡綾川町北1023番地1</t>
    <rPh sb="0" eb="3">
      <t>アヤウタグン</t>
    </rPh>
    <rPh sb="3" eb="5">
      <t>アヤカワ</t>
    </rPh>
    <rPh sb="5" eb="6">
      <t>マチ</t>
    </rPh>
    <rPh sb="6" eb="7">
      <t>キタ</t>
    </rPh>
    <rPh sb="11" eb="13">
      <t>バンチ</t>
    </rPh>
    <phoneticPr fontId="4"/>
  </si>
  <si>
    <t>丸亀市飯山町下法軍寺664番地1</t>
    <rPh sb="0" eb="3">
      <t>マルガメシ</t>
    </rPh>
    <rPh sb="3" eb="6">
      <t>イイヤママチ</t>
    </rPh>
    <rPh sb="6" eb="7">
      <t>シモ</t>
    </rPh>
    <rPh sb="7" eb="8">
      <t>ホウ</t>
    </rPh>
    <rPh sb="8" eb="9">
      <t>グン</t>
    </rPh>
    <rPh sb="9" eb="10">
      <t>テラ</t>
    </rPh>
    <rPh sb="13" eb="15">
      <t>バンチ</t>
    </rPh>
    <phoneticPr fontId="4"/>
  </si>
  <si>
    <t>愛媛県</t>
    <rPh sb="0" eb="2">
      <t>エヒメ</t>
    </rPh>
    <phoneticPr fontId="4"/>
  </si>
  <si>
    <t>愛媛県立</t>
    <rPh sb="0" eb="2">
      <t>エヒメ</t>
    </rPh>
    <phoneticPr fontId="4"/>
  </si>
  <si>
    <t>西条市福武甲2093番地</t>
    <rPh sb="0" eb="3">
      <t>サイジョウシ</t>
    </rPh>
    <rPh sb="3" eb="5">
      <t>フクタケ</t>
    </rPh>
    <rPh sb="5" eb="6">
      <t>コウ</t>
    </rPh>
    <rPh sb="10" eb="12">
      <t>バンチ</t>
    </rPh>
    <phoneticPr fontId="4"/>
  </si>
  <si>
    <t>発 表 題</t>
    <rPh sb="0" eb="1">
      <t>パツ</t>
    </rPh>
    <rPh sb="2" eb="3">
      <t>ヒョウ</t>
    </rPh>
    <rPh sb="4" eb="5">
      <t>ダイ</t>
    </rPh>
    <phoneticPr fontId="4"/>
  </si>
  <si>
    <t>（横書き）</t>
    <rPh sb="1" eb="3">
      <t>ヨコガ</t>
    </rPh>
    <phoneticPr fontId="4"/>
  </si>
  <si>
    <t>クラブ員代表者会議</t>
    <rPh sb="3" eb="4">
      <t>イン</t>
    </rPh>
    <rPh sb="4" eb="7">
      <t>ダイヒョウシャ</t>
    </rPh>
    <rPh sb="7" eb="9">
      <t>カイギ</t>
    </rPh>
    <phoneticPr fontId="4"/>
  </si>
  <si>
    <t>参加者</t>
    <rPh sb="0" eb="3">
      <t>サンカシャ</t>
    </rPh>
    <phoneticPr fontId="4"/>
  </si>
  <si>
    <t>代議員</t>
    <rPh sb="0" eb="3">
      <t>ダイギイン</t>
    </rPh>
    <phoneticPr fontId="4"/>
  </si>
  <si>
    <t>代議員引率者</t>
    <rPh sb="0" eb="3">
      <t>ダイギイン</t>
    </rPh>
    <rPh sb="3" eb="6">
      <t>インソツシャ</t>
    </rPh>
    <phoneticPr fontId="4"/>
  </si>
  <si>
    <t>旗手引率者</t>
    <rPh sb="0" eb="2">
      <t>キシュ</t>
    </rPh>
    <rPh sb="2" eb="5">
      <t>インソツシャ</t>
    </rPh>
    <phoneticPr fontId="4"/>
  </si>
  <si>
    <t>見学・視察</t>
    <rPh sb="0" eb="2">
      <t>ケンガク</t>
    </rPh>
    <rPh sb="3" eb="5">
      <t>シサツ</t>
    </rPh>
    <phoneticPr fontId="4"/>
  </si>
  <si>
    <t>土木</t>
    <rPh sb="0" eb="2">
      <t>ドボク</t>
    </rPh>
    <phoneticPr fontId="4"/>
  </si>
  <si>
    <t>君津市上957</t>
    <rPh sb="0" eb="1">
      <t>キミ</t>
    </rPh>
    <rPh sb="1" eb="2">
      <t>ヅ</t>
    </rPh>
    <rPh sb="2" eb="3">
      <t>シ</t>
    </rPh>
    <rPh sb="3" eb="4">
      <t>ウエ</t>
    </rPh>
    <phoneticPr fontId="5"/>
  </si>
  <si>
    <t>君津市青柳48</t>
    <rPh sb="0" eb="2">
      <t>キミヅ</t>
    </rPh>
    <rPh sb="2" eb="3">
      <t>シ</t>
    </rPh>
    <rPh sb="3" eb="5">
      <t>アオヤギ</t>
    </rPh>
    <phoneticPr fontId="5"/>
  </si>
  <si>
    <t>杉並区今川3-25-1</t>
    <rPh sb="0" eb="3">
      <t>スギナミク</t>
    </rPh>
    <rPh sb="3" eb="5">
      <t>イマガワ</t>
    </rPh>
    <phoneticPr fontId="4"/>
  </si>
  <si>
    <t>西多摩郡瑞穂町石畑2027</t>
    <rPh sb="0" eb="4">
      <t>ニシタマグン</t>
    </rPh>
    <rPh sb="4" eb="7">
      <t>ミズホマチ</t>
    </rPh>
    <rPh sb="7" eb="9">
      <t>イシバタ</t>
    </rPh>
    <phoneticPr fontId="4"/>
  </si>
  <si>
    <t>葛飾区西亀有1-28-1</t>
    <rPh sb="0" eb="3">
      <t>カツシカク</t>
    </rPh>
    <rPh sb="3" eb="6">
      <t>ニシカメアリ</t>
    </rPh>
    <phoneticPr fontId="4"/>
  </si>
  <si>
    <t>中津川市阿木119</t>
    <rPh sb="0" eb="4">
      <t>ナカツガワシ</t>
    </rPh>
    <rPh sb="4" eb="6">
      <t>アギ</t>
    </rPh>
    <phoneticPr fontId="4"/>
  </si>
  <si>
    <t>三重県</t>
    <rPh sb="0" eb="2">
      <t>ミエ</t>
    </rPh>
    <phoneticPr fontId="4"/>
  </si>
  <si>
    <t>三重県立</t>
    <rPh sb="0" eb="2">
      <t>ミエ</t>
    </rPh>
    <phoneticPr fontId="4"/>
  </si>
  <si>
    <t>名寄産業高等学校</t>
    <rPh sb="0" eb="2">
      <t>ナヨロ</t>
    </rPh>
    <rPh sb="2" eb="4">
      <t>サンギョウ</t>
    </rPh>
    <rPh sb="4" eb="6">
      <t>コウトウ</t>
    </rPh>
    <rPh sb="6" eb="8">
      <t>ガッコウ</t>
    </rPh>
    <phoneticPr fontId="4"/>
  </si>
  <si>
    <t>岩谷堂高等学校</t>
    <rPh sb="0" eb="3">
      <t>イワヤドウ</t>
    </rPh>
    <rPh sb="3" eb="5">
      <t>コウトウ</t>
    </rPh>
    <rPh sb="5" eb="7">
      <t>ガッコウ</t>
    </rPh>
    <phoneticPr fontId="4"/>
  </si>
  <si>
    <t>大船渡市立根町字冷清水1-1</t>
    <rPh sb="0" eb="4">
      <t>オオフナトシ</t>
    </rPh>
    <rPh sb="4" eb="5">
      <t>タ</t>
    </rPh>
    <rPh sb="5" eb="6">
      <t>ネ</t>
    </rPh>
    <rPh sb="6" eb="7">
      <t>マチ</t>
    </rPh>
    <rPh sb="7" eb="8">
      <t>アザ</t>
    </rPh>
    <rPh sb="8" eb="11">
      <t>ヒヤシミズ</t>
    </rPh>
    <phoneticPr fontId="4"/>
  </si>
  <si>
    <t>石岡市石岡1-9</t>
    <rPh sb="0" eb="3">
      <t>イシオカシ</t>
    </rPh>
    <rPh sb="3" eb="5">
      <t>イシオカ</t>
    </rPh>
    <phoneticPr fontId="4"/>
  </si>
  <si>
    <t>吉田島総合高等学校</t>
    <rPh sb="0" eb="2">
      <t>ヨシダ</t>
    </rPh>
    <rPh sb="2" eb="3">
      <t>ジマ</t>
    </rPh>
    <rPh sb="3" eb="5">
      <t>ソウゴウ</t>
    </rPh>
    <rPh sb="5" eb="7">
      <t>コウトウ</t>
    </rPh>
    <rPh sb="7" eb="9">
      <t>ガッコウ</t>
    </rPh>
    <phoneticPr fontId="5"/>
  </si>
  <si>
    <t>相模原市緑区橋本2-1-58</t>
    <rPh sb="0" eb="4">
      <t>サガミハラシ</t>
    </rPh>
    <rPh sb="4" eb="6">
      <t>ミドリク</t>
    </rPh>
    <rPh sb="6" eb="8">
      <t>ハシモト</t>
    </rPh>
    <phoneticPr fontId="5"/>
  </si>
  <si>
    <t>村山市楯岡北町1-3-1</t>
    <rPh sb="0" eb="3">
      <t>ムラヤマシ</t>
    </rPh>
    <rPh sb="3" eb="5">
      <t>タテオカ</t>
    </rPh>
    <rPh sb="5" eb="7">
      <t>キタマチ</t>
    </rPh>
    <phoneticPr fontId="4"/>
  </si>
  <si>
    <t>新庄市松本370</t>
    <rPh sb="0" eb="3">
      <t>シンジョウシ</t>
    </rPh>
    <rPh sb="3" eb="5">
      <t>マツモト</t>
    </rPh>
    <phoneticPr fontId="4"/>
  </si>
  <si>
    <t>鶴岡市藤島字古楯跡221</t>
    <rPh sb="0" eb="3">
      <t>ツルオカシ</t>
    </rPh>
    <rPh sb="3" eb="5">
      <t>フジシマ</t>
    </rPh>
    <rPh sb="5" eb="6">
      <t>アザ</t>
    </rPh>
    <rPh sb="6" eb="7">
      <t>フル</t>
    </rPh>
    <rPh sb="7" eb="8">
      <t>タテ</t>
    </rPh>
    <rPh sb="8" eb="9">
      <t>アト</t>
    </rPh>
    <phoneticPr fontId="4"/>
  </si>
  <si>
    <t>朝倉市杷木古賀1765</t>
    <rPh sb="0" eb="2">
      <t>アサクラ</t>
    </rPh>
    <rPh sb="2" eb="3">
      <t>シ</t>
    </rPh>
    <rPh sb="4" eb="5">
      <t>キ</t>
    </rPh>
    <rPh sb="5" eb="7">
      <t>コガ</t>
    </rPh>
    <phoneticPr fontId="4"/>
  </si>
  <si>
    <t>久留米市山川町1493番地</t>
    <rPh sb="0" eb="4">
      <t>クルメシ</t>
    </rPh>
    <rPh sb="4" eb="7">
      <t>ヤマカワマチ</t>
    </rPh>
    <rPh sb="11" eb="13">
      <t>バンチ</t>
    </rPh>
    <phoneticPr fontId="4"/>
  </si>
  <si>
    <t>島根県</t>
    <rPh sb="0" eb="2">
      <t>シマネ</t>
    </rPh>
    <phoneticPr fontId="4"/>
  </si>
  <si>
    <t>島根県立</t>
    <rPh sb="0" eb="2">
      <t>シマネ</t>
    </rPh>
    <phoneticPr fontId="4"/>
  </si>
  <si>
    <t>〒579-8036</t>
  </si>
  <si>
    <t>東大阪市鷹殿町18-1</t>
  </si>
  <si>
    <t>兵庫県立</t>
  </si>
  <si>
    <t>高知県立</t>
  </si>
  <si>
    <t>〒876-0012</t>
  </si>
  <si>
    <t>0972-22-2361</t>
  </si>
  <si>
    <t>〒879-7141</t>
  </si>
  <si>
    <t>〒878-0204</t>
  </si>
  <si>
    <t>0974-77-2200</t>
  </si>
  <si>
    <t>0973-22-5171</t>
  </si>
  <si>
    <t>〒879-0471</t>
  </si>
  <si>
    <t>0978-32-0044</t>
  </si>
  <si>
    <t>〒879-4403</t>
  </si>
  <si>
    <t>0973-72-1148</t>
  </si>
  <si>
    <t>〒873-0503</t>
  </si>
  <si>
    <t>0978-72-1325</t>
  </si>
  <si>
    <t>0974-22-5500</t>
  </si>
  <si>
    <t>0994-42-5191</t>
  </si>
  <si>
    <t>0996-72-7310</t>
  </si>
  <si>
    <t>目印</t>
    <rPh sb="0" eb="2">
      <t>メジルシ</t>
    </rPh>
    <phoneticPr fontId="4"/>
  </si>
  <si>
    <t>性別</t>
    <rPh sb="0" eb="2">
      <t>セイベツ</t>
    </rPh>
    <phoneticPr fontId="4"/>
  </si>
  <si>
    <t>農クコード</t>
    <rPh sb="0" eb="1">
      <t>ノウ</t>
    </rPh>
    <phoneticPr fontId="4"/>
  </si>
  <si>
    <t>ブロック連盟</t>
    <rPh sb="4" eb="6">
      <t>レンメイ</t>
    </rPh>
    <phoneticPr fontId="4"/>
  </si>
  <si>
    <t>都道府県連盟</t>
    <rPh sb="0" eb="4">
      <t>トドウフケン</t>
    </rPh>
    <phoneticPr fontId="4"/>
  </si>
  <si>
    <t>設置者</t>
    <rPh sb="0" eb="2">
      <t>セッチ</t>
    </rPh>
    <rPh sb="2" eb="3">
      <t>シャ</t>
    </rPh>
    <phoneticPr fontId="4"/>
  </si>
  <si>
    <t>更級農業高等学校</t>
    <rPh sb="0" eb="2">
      <t>サラシナ</t>
    </rPh>
    <rPh sb="2" eb="4">
      <t>ノウギョウ</t>
    </rPh>
    <rPh sb="4" eb="6">
      <t>コウトウ</t>
    </rPh>
    <rPh sb="6" eb="8">
      <t>ガッコウ</t>
    </rPh>
    <phoneticPr fontId="5"/>
  </si>
  <si>
    <t>丸子修学館高等学校</t>
    <rPh sb="0" eb="2">
      <t>マルコ</t>
    </rPh>
    <rPh sb="2" eb="3">
      <t>オサム</t>
    </rPh>
    <rPh sb="3" eb="5">
      <t>ガッカン</t>
    </rPh>
    <rPh sb="5" eb="7">
      <t>コウトウ</t>
    </rPh>
    <rPh sb="7" eb="9">
      <t>ガッコウ</t>
    </rPh>
    <phoneticPr fontId="5"/>
  </si>
  <si>
    <t>富士見高等学校</t>
    <rPh sb="0" eb="3">
      <t>フジミ</t>
    </rPh>
    <rPh sb="3" eb="5">
      <t>コウトウ</t>
    </rPh>
    <rPh sb="5" eb="7">
      <t>ガッコウ</t>
    </rPh>
    <phoneticPr fontId="5"/>
  </si>
  <si>
    <t>上伊那農業高等学校</t>
    <rPh sb="0" eb="3">
      <t>カミイナ</t>
    </rPh>
    <rPh sb="3" eb="5">
      <t>ノウギョウ</t>
    </rPh>
    <rPh sb="5" eb="7">
      <t>コウトウ</t>
    </rPh>
    <rPh sb="7" eb="9">
      <t>ガッコウ</t>
    </rPh>
    <phoneticPr fontId="5"/>
  </si>
  <si>
    <t>下伊那農業高等学校</t>
    <rPh sb="0" eb="3">
      <t>シモイナ</t>
    </rPh>
    <rPh sb="3" eb="5">
      <t>ノウギョウ</t>
    </rPh>
    <rPh sb="5" eb="7">
      <t>コウトウ</t>
    </rPh>
    <rPh sb="7" eb="9">
      <t>ガッコウ</t>
    </rPh>
    <phoneticPr fontId="5"/>
  </si>
  <si>
    <t>塩尻志学館高等学校</t>
    <rPh sb="0" eb="2">
      <t>シオジリ</t>
    </rPh>
    <rPh sb="2" eb="3">
      <t>ココロザシ</t>
    </rPh>
    <rPh sb="3" eb="4">
      <t>ガク</t>
    </rPh>
    <rPh sb="4" eb="5">
      <t>タテ</t>
    </rPh>
    <rPh sb="5" eb="7">
      <t>コウトウ</t>
    </rPh>
    <rPh sb="7" eb="9">
      <t>ガッコウ</t>
    </rPh>
    <phoneticPr fontId="5"/>
  </si>
  <si>
    <t>西予市野村町阿下6号2番地</t>
    <rPh sb="0" eb="1">
      <t>ニシ</t>
    </rPh>
    <rPh sb="1" eb="2">
      <t>ヨ</t>
    </rPh>
    <rPh sb="2" eb="3">
      <t>シ</t>
    </rPh>
    <rPh sb="3" eb="5">
      <t>ノムラ</t>
    </rPh>
    <rPh sb="5" eb="6">
      <t>マチ</t>
    </rPh>
    <rPh sb="6" eb="7">
      <t>ア</t>
    </rPh>
    <rPh sb="7" eb="8">
      <t>シタ</t>
    </rPh>
    <rPh sb="9" eb="10">
      <t>ゴウ</t>
    </rPh>
    <rPh sb="11" eb="13">
      <t>バンチ</t>
    </rPh>
    <phoneticPr fontId="4"/>
  </si>
  <si>
    <t>北宇和郡鬼北町大字近永942番地</t>
    <rPh sb="0" eb="4">
      <t>キタウワグン</t>
    </rPh>
    <rPh sb="4" eb="5">
      <t>オニ</t>
    </rPh>
    <rPh sb="5" eb="7">
      <t>キタマチ</t>
    </rPh>
    <rPh sb="7" eb="9">
      <t>オオアザ</t>
    </rPh>
    <rPh sb="9" eb="11">
      <t>チカナガ</t>
    </rPh>
    <rPh sb="14" eb="16">
      <t>バンチ</t>
    </rPh>
    <phoneticPr fontId="4"/>
  </si>
  <si>
    <t>四日市農芸高等学校</t>
    <rPh sb="0" eb="3">
      <t>ヨッカイチ</t>
    </rPh>
    <rPh sb="3" eb="5">
      <t>ノウゲイ</t>
    </rPh>
    <rPh sb="5" eb="7">
      <t>コウトウ</t>
    </rPh>
    <rPh sb="7" eb="9">
      <t>ガッコウ</t>
    </rPh>
    <phoneticPr fontId="4"/>
  </si>
  <si>
    <t>四日市市河原田町2847</t>
    <rPh sb="0" eb="4">
      <t>ヨッカイチシ</t>
    </rPh>
    <rPh sb="4" eb="6">
      <t>カワラ</t>
    </rPh>
    <rPh sb="6" eb="8">
      <t>タマチ</t>
    </rPh>
    <phoneticPr fontId="4"/>
  </si>
  <si>
    <t>久居農林高等学校</t>
    <rPh sb="0" eb="2">
      <t>ヒサイ</t>
    </rPh>
    <rPh sb="2" eb="4">
      <t>ノウリン</t>
    </rPh>
    <rPh sb="4" eb="6">
      <t>コウトウ</t>
    </rPh>
    <rPh sb="6" eb="8">
      <t>ガッコウ</t>
    </rPh>
    <phoneticPr fontId="4"/>
  </si>
  <si>
    <t>津市久居東鷹跡町105</t>
    <rPh sb="0" eb="2">
      <t>ツシ</t>
    </rPh>
    <rPh sb="2" eb="4">
      <t>ヒサイ</t>
    </rPh>
    <rPh sb="4" eb="5">
      <t>ヒガシ</t>
    </rPh>
    <rPh sb="5" eb="6">
      <t>タカ</t>
    </rPh>
    <rPh sb="6" eb="7">
      <t>アト</t>
    </rPh>
    <rPh sb="7" eb="8">
      <t>マチ</t>
    </rPh>
    <phoneticPr fontId="4"/>
  </si>
  <si>
    <t>明野高等学校</t>
    <rPh sb="0" eb="2">
      <t>アケノ</t>
    </rPh>
    <rPh sb="2" eb="4">
      <t>コウトウ</t>
    </rPh>
    <rPh sb="4" eb="6">
      <t>ガッコウ</t>
    </rPh>
    <phoneticPr fontId="4"/>
  </si>
  <si>
    <t>伊勢市小俣町明野1481</t>
    <rPh sb="0" eb="3">
      <t>イセシ</t>
    </rPh>
    <rPh sb="3" eb="5">
      <t>コマタ</t>
    </rPh>
    <rPh sb="5" eb="6">
      <t>マチ</t>
    </rPh>
    <rPh sb="6" eb="8">
      <t>アケノ</t>
    </rPh>
    <phoneticPr fontId="4"/>
  </si>
  <si>
    <t>相可高等学校</t>
    <rPh sb="0" eb="2">
      <t>オウカ</t>
    </rPh>
    <rPh sb="2" eb="4">
      <t>コウトウ</t>
    </rPh>
    <rPh sb="4" eb="6">
      <t>ガッコウ</t>
    </rPh>
    <phoneticPr fontId="4"/>
  </si>
  <si>
    <t>多気郡多気町相可50</t>
    <rPh sb="0" eb="3">
      <t>タキグン</t>
    </rPh>
    <rPh sb="3" eb="5">
      <t>タキ</t>
    </rPh>
    <rPh sb="5" eb="6">
      <t>マチ</t>
    </rPh>
    <rPh sb="6" eb="8">
      <t>オウカ</t>
    </rPh>
    <phoneticPr fontId="4"/>
  </si>
  <si>
    <t>愛農学園農業高等学校</t>
    <rPh sb="0" eb="1">
      <t>アイ</t>
    </rPh>
    <rPh sb="1" eb="2">
      <t>ノウ</t>
    </rPh>
    <rPh sb="2" eb="4">
      <t>ガクエン</t>
    </rPh>
    <rPh sb="4" eb="6">
      <t>ノウギョウ</t>
    </rPh>
    <rPh sb="6" eb="8">
      <t>コウトウ</t>
    </rPh>
    <rPh sb="8" eb="10">
      <t>ガッコウ</t>
    </rPh>
    <phoneticPr fontId="4"/>
  </si>
  <si>
    <t>伊賀市別府690</t>
    <rPh sb="0" eb="2">
      <t>イガ</t>
    </rPh>
    <rPh sb="2" eb="3">
      <t>シ</t>
    </rPh>
    <rPh sb="3" eb="5">
      <t>ベップ</t>
    </rPh>
    <phoneticPr fontId="4"/>
  </si>
  <si>
    <t>近畿</t>
    <rPh sb="0" eb="2">
      <t>キンキ</t>
    </rPh>
    <phoneticPr fontId="4"/>
  </si>
  <si>
    <t>滋賀県</t>
    <rPh sb="0" eb="3">
      <t>シガケン</t>
    </rPh>
    <phoneticPr fontId="4"/>
  </si>
  <si>
    <t>滋賀県立</t>
    <rPh sb="0" eb="3">
      <t>シガケン</t>
    </rPh>
    <phoneticPr fontId="6"/>
  </si>
  <si>
    <t>長浜市名越町600</t>
    <rPh sb="0" eb="3">
      <t>ナガハマシ</t>
    </rPh>
    <rPh sb="3" eb="5">
      <t>ナゴシ</t>
    </rPh>
    <rPh sb="5" eb="6">
      <t>マチ</t>
    </rPh>
    <phoneticPr fontId="4"/>
  </si>
  <si>
    <t>甲賀市甲南町寺庄427</t>
    <rPh sb="0" eb="2">
      <t>コウガ</t>
    </rPh>
    <rPh sb="2" eb="3">
      <t>シ</t>
    </rPh>
    <rPh sb="3" eb="5">
      <t>コウナン</t>
    </rPh>
    <rPh sb="5" eb="6">
      <t>マチ</t>
    </rPh>
    <rPh sb="6" eb="8">
      <t>テラショウ</t>
    </rPh>
    <phoneticPr fontId="4"/>
  </si>
  <si>
    <t>東近江市春日町1-15</t>
    <rPh sb="0" eb="1">
      <t>ヒガシ</t>
    </rPh>
    <rPh sb="1" eb="3">
      <t>オウミ</t>
    </rPh>
    <rPh sb="3" eb="4">
      <t>シ</t>
    </rPh>
    <rPh sb="4" eb="7">
      <t>カスガマチ</t>
    </rPh>
    <phoneticPr fontId="4"/>
  </si>
  <si>
    <t>草津市草津町1839</t>
    <rPh sb="0" eb="3">
      <t>クサツシ</t>
    </rPh>
    <rPh sb="3" eb="6">
      <t>クサツマチ</t>
    </rPh>
    <phoneticPr fontId="4"/>
  </si>
  <si>
    <t>木津川市木津内田山34</t>
    <rPh sb="0" eb="3">
      <t>キヅガワ</t>
    </rPh>
    <rPh sb="3" eb="4">
      <t>シ</t>
    </rPh>
    <rPh sb="4" eb="6">
      <t>キヅ</t>
    </rPh>
    <rPh sb="6" eb="8">
      <t>ウチダ</t>
    </rPh>
    <rPh sb="8" eb="9">
      <t>ヤマ</t>
    </rPh>
    <phoneticPr fontId="4"/>
  </si>
  <si>
    <t>京都市西京区川島松ノ木本町27</t>
    <rPh sb="0" eb="3">
      <t>キョウトシ</t>
    </rPh>
    <rPh sb="3" eb="6">
      <t>ニシギョウク</t>
    </rPh>
    <rPh sb="6" eb="8">
      <t>カワシマ</t>
    </rPh>
    <rPh sb="8" eb="9">
      <t>マツ</t>
    </rPh>
    <rPh sb="10" eb="11">
      <t>キ</t>
    </rPh>
    <rPh sb="11" eb="13">
      <t>ホンマチ</t>
    </rPh>
    <phoneticPr fontId="4"/>
  </si>
  <si>
    <t>高等学校</t>
    <rPh sb="0" eb="2">
      <t>コウトウ</t>
    </rPh>
    <rPh sb="2" eb="4">
      <t>ガッコウ</t>
    </rPh>
    <phoneticPr fontId="4"/>
  </si>
  <si>
    <t xml:space="preserve"> </t>
    <phoneticPr fontId="4"/>
  </si>
  <si>
    <t>○</t>
    <phoneticPr fontId="4"/>
  </si>
  <si>
    <t>-</t>
    <phoneticPr fontId="4"/>
  </si>
  <si>
    <t>×</t>
    <phoneticPr fontId="4"/>
  </si>
  <si>
    <t>バス</t>
    <phoneticPr fontId="4"/>
  </si>
  <si>
    <t>関東</t>
    <rPh sb="0" eb="2">
      <t>カントウ</t>
    </rPh>
    <phoneticPr fontId="4"/>
  </si>
  <si>
    <t>久慈郡大子町大子224</t>
    <rPh sb="0" eb="3">
      <t>クジグン</t>
    </rPh>
    <rPh sb="3" eb="6">
      <t>ダイゴマチ</t>
    </rPh>
    <rPh sb="6" eb="8">
      <t>ダイゴ</t>
    </rPh>
    <phoneticPr fontId="4"/>
  </si>
  <si>
    <t>那珂市東木倉983</t>
    <rPh sb="0" eb="2">
      <t>ナカ</t>
    </rPh>
    <rPh sb="2" eb="3">
      <t>シ</t>
    </rPh>
    <rPh sb="3" eb="4">
      <t>ヒガシ</t>
    </rPh>
    <rPh sb="4" eb="5">
      <t>キ</t>
    </rPh>
    <rPh sb="5" eb="6">
      <t>クラ</t>
    </rPh>
    <phoneticPr fontId="4"/>
  </si>
  <si>
    <t>稲敷市江戸崎甲476-2</t>
    <rPh sb="0" eb="2">
      <t>イナシキ</t>
    </rPh>
    <rPh sb="2" eb="3">
      <t>シ</t>
    </rPh>
    <rPh sb="3" eb="6">
      <t>エドサキ</t>
    </rPh>
    <rPh sb="6" eb="7">
      <t>コウ</t>
    </rPh>
    <phoneticPr fontId="4"/>
  </si>
  <si>
    <t>桜川市真壁町飯塚210</t>
    <rPh sb="0" eb="2">
      <t>サクラガワ</t>
    </rPh>
    <rPh sb="2" eb="3">
      <t>シ</t>
    </rPh>
    <rPh sb="3" eb="5">
      <t>マカベ</t>
    </rPh>
    <rPh sb="5" eb="6">
      <t>マチ</t>
    </rPh>
    <rPh sb="6" eb="8">
      <t>イイヅカ</t>
    </rPh>
    <phoneticPr fontId="4"/>
  </si>
  <si>
    <t>鹿沼市みなみ町8-73</t>
    <rPh sb="0" eb="3">
      <t>カヌマシ</t>
    </rPh>
    <rPh sb="6" eb="7">
      <t>マチ</t>
    </rPh>
    <phoneticPr fontId="4"/>
  </si>
  <si>
    <t>小山市東山田448-29</t>
    <rPh sb="0" eb="3">
      <t>オヤマシ</t>
    </rPh>
    <rPh sb="3" eb="6">
      <t>ヒガシヤマダ</t>
    </rPh>
    <phoneticPr fontId="4"/>
  </si>
  <si>
    <t>栃木市平井町911</t>
    <rPh sb="0" eb="3">
      <t>トチギシ</t>
    </rPh>
    <rPh sb="3" eb="6">
      <t>ヒライマチ</t>
    </rPh>
    <phoneticPr fontId="4"/>
  </si>
  <si>
    <t>真岡市下篭谷396</t>
    <rPh sb="0" eb="3">
      <t>モオカシ</t>
    </rPh>
    <rPh sb="3" eb="4">
      <t>シモ</t>
    </rPh>
    <rPh sb="4" eb="5">
      <t>カゴ</t>
    </rPh>
    <rPh sb="5" eb="6">
      <t>タニ</t>
    </rPh>
    <phoneticPr fontId="4"/>
  </si>
  <si>
    <t>矢板市片俣618-2</t>
    <rPh sb="0" eb="3">
      <t>ヤイタシ</t>
    </rPh>
    <rPh sb="3" eb="4">
      <t>カタ</t>
    </rPh>
    <rPh sb="4" eb="5">
      <t>マタ</t>
    </rPh>
    <phoneticPr fontId="4"/>
  </si>
  <si>
    <t>備考</t>
    <rPh sb="0" eb="2">
      <t>ビコウ</t>
    </rPh>
    <phoneticPr fontId="4"/>
  </si>
  <si>
    <t>農クコード番号</t>
    <rPh sb="0" eb="1">
      <t>ノウ</t>
    </rPh>
    <rPh sb="5" eb="7">
      <t>バンゴウ</t>
    </rPh>
    <phoneticPr fontId="4"/>
  </si>
  <si>
    <t>都道府県連盟名</t>
    <rPh sb="0" eb="4">
      <t>トドウフケン</t>
    </rPh>
    <rPh sb="4" eb="6">
      <t>レンメイ</t>
    </rPh>
    <rPh sb="6" eb="7">
      <t>メイ</t>
    </rPh>
    <phoneticPr fontId="4"/>
  </si>
  <si>
    <t>学　校　名</t>
    <rPh sb="0" eb="1">
      <t>ガク</t>
    </rPh>
    <rPh sb="2" eb="3">
      <t>コウ</t>
    </rPh>
    <rPh sb="4" eb="5">
      <t>メイ</t>
    </rPh>
    <phoneticPr fontId="4"/>
  </si>
  <si>
    <t>校　長　名</t>
    <rPh sb="0" eb="1">
      <t>コウ</t>
    </rPh>
    <rPh sb="2" eb="3">
      <t>チョウ</t>
    </rPh>
    <rPh sb="4" eb="5">
      <t>メイ</t>
    </rPh>
    <phoneticPr fontId="4"/>
  </si>
  <si>
    <t>発 表 題　　　　　　　　　(横書き)</t>
    <rPh sb="0" eb="1">
      <t>パツ</t>
    </rPh>
    <rPh sb="2" eb="3">
      <t>ヒョウ</t>
    </rPh>
    <rPh sb="4" eb="5">
      <t>ダイ</t>
    </rPh>
    <phoneticPr fontId="4"/>
  </si>
  <si>
    <t>発表者・補助者</t>
    <rPh sb="0" eb="3">
      <t>ハッピョウシャ</t>
    </rPh>
    <rPh sb="4" eb="7">
      <t>ホジョシャ</t>
    </rPh>
    <phoneticPr fontId="4"/>
  </si>
  <si>
    <t>学　　　科</t>
    <rPh sb="0" eb="1">
      <t>ガク</t>
    </rPh>
    <rPh sb="4" eb="5">
      <t>カ</t>
    </rPh>
    <phoneticPr fontId="4"/>
  </si>
  <si>
    <t>氏  　  名</t>
    <rPh sb="0" eb="1">
      <t>シ</t>
    </rPh>
    <rPh sb="6" eb="7">
      <t>メイ</t>
    </rPh>
    <phoneticPr fontId="4"/>
  </si>
  <si>
    <t>引　率　者　名</t>
    <rPh sb="0" eb="1">
      <t>イン</t>
    </rPh>
    <rPh sb="2" eb="3">
      <t>リツ</t>
    </rPh>
    <rPh sb="4" eb="5">
      <t>モノ</t>
    </rPh>
    <rPh sb="6" eb="7">
      <t>メイ</t>
    </rPh>
    <phoneticPr fontId="4"/>
  </si>
  <si>
    <t>視聴覚機器名</t>
    <rPh sb="0" eb="3">
      <t>シチョウカク</t>
    </rPh>
    <rPh sb="3" eb="5">
      <t>キキ</t>
    </rPh>
    <rPh sb="5" eb="6">
      <t>メイ</t>
    </rPh>
    <phoneticPr fontId="4"/>
  </si>
  <si>
    <t>校　長</t>
    <rPh sb="0" eb="1">
      <t>コウ</t>
    </rPh>
    <rPh sb="2" eb="3">
      <t>チョウ</t>
    </rPh>
    <phoneticPr fontId="4"/>
  </si>
  <si>
    <t>記</t>
    <rPh sb="0" eb="1">
      <t>キ</t>
    </rPh>
    <phoneticPr fontId="4"/>
  </si>
  <si>
    <t>職名</t>
    <rPh sb="0" eb="2">
      <t>ショクメイ</t>
    </rPh>
    <phoneticPr fontId="4"/>
  </si>
  <si>
    <t>受付番号</t>
    <rPh sb="0" eb="2">
      <t>ウケツケ</t>
    </rPh>
    <rPh sb="2" eb="4">
      <t>バンゴウ</t>
    </rPh>
    <phoneticPr fontId="4"/>
  </si>
  <si>
    <t>堺市美原区北余部595-1</t>
    <rPh sb="0" eb="2">
      <t>サカイシ</t>
    </rPh>
    <rPh sb="2" eb="3">
      <t>ミ</t>
    </rPh>
    <rPh sb="3" eb="4">
      <t>ハラ</t>
    </rPh>
    <rPh sb="4" eb="5">
      <t>ク</t>
    </rPh>
    <rPh sb="5" eb="6">
      <t>キタ</t>
    </rPh>
    <rPh sb="6" eb="7">
      <t>アマ</t>
    </rPh>
    <rPh sb="7" eb="8">
      <t>ベ</t>
    </rPh>
    <phoneticPr fontId="4"/>
  </si>
  <si>
    <t>淡路市富島171-2</t>
    <rPh sb="0" eb="2">
      <t>アワジ</t>
    </rPh>
    <rPh sb="2" eb="3">
      <t>シ</t>
    </rPh>
    <rPh sb="3" eb="5">
      <t>トミジマ</t>
    </rPh>
    <phoneticPr fontId="4"/>
  </si>
  <si>
    <t>赤穂郡上郡町大持207-1</t>
    <rPh sb="0" eb="3">
      <t>アコウグン</t>
    </rPh>
    <rPh sb="3" eb="4">
      <t>ウエ</t>
    </rPh>
    <rPh sb="4" eb="5">
      <t>コオリ</t>
    </rPh>
    <rPh sb="5" eb="6">
      <t>マチ</t>
    </rPh>
    <rPh sb="6" eb="7">
      <t>ダイ</t>
    </rPh>
    <rPh sb="7" eb="8">
      <t>モ</t>
    </rPh>
    <phoneticPr fontId="4"/>
  </si>
  <si>
    <t>沖縄県</t>
    <rPh sb="0" eb="3">
      <t>オキナワケン</t>
    </rPh>
    <phoneticPr fontId="4"/>
  </si>
  <si>
    <t>沖縄県立</t>
    <rPh sb="0" eb="2">
      <t>オキナワ</t>
    </rPh>
    <rPh sb="2" eb="4">
      <t>ケンリツ</t>
    </rPh>
    <phoneticPr fontId="4"/>
  </si>
  <si>
    <t>名護市字宇茂佐13番地</t>
    <rPh sb="0" eb="3">
      <t>ナゴシ</t>
    </rPh>
    <rPh sb="3" eb="4">
      <t>アザ</t>
    </rPh>
    <rPh sb="4" eb="5">
      <t>ウ</t>
    </rPh>
    <rPh sb="5" eb="6">
      <t>シゲル</t>
    </rPh>
    <rPh sb="6" eb="7">
      <t>サ</t>
    </rPh>
    <rPh sb="9" eb="11">
      <t>バンチ</t>
    </rPh>
    <phoneticPr fontId="4"/>
  </si>
  <si>
    <t>うるま市字田場1570番地</t>
    <rPh sb="3" eb="4">
      <t>シ</t>
    </rPh>
    <rPh sb="4" eb="5">
      <t>アザ</t>
    </rPh>
    <rPh sb="5" eb="7">
      <t>タバ</t>
    </rPh>
    <rPh sb="11" eb="13">
      <t>バンチ</t>
    </rPh>
    <phoneticPr fontId="4"/>
  </si>
  <si>
    <t>豊見城市字長堂182</t>
    <rPh sb="0" eb="3">
      <t>トミグスク</t>
    </rPh>
    <rPh sb="3" eb="4">
      <t>シ</t>
    </rPh>
    <rPh sb="4" eb="5">
      <t>アザ</t>
    </rPh>
    <rPh sb="5" eb="7">
      <t>チョウドウ</t>
    </rPh>
    <phoneticPr fontId="4"/>
  </si>
  <si>
    <t>宮古島市平良下里280番地</t>
    <rPh sb="0" eb="3">
      <t>ミヤコジマ</t>
    </rPh>
    <rPh sb="3" eb="4">
      <t>シ</t>
    </rPh>
    <rPh sb="4" eb="6">
      <t>タイラ</t>
    </rPh>
    <rPh sb="6" eb="8">
      <t>シモサト</t>
    </rPh>
    <rPh sb="11" eb="13">
      <t>バンチ</t>
    </rPh>
    <phoneticPr fontId="4"/>
  </si>
  <si>
    <t>島尻郡久米島町字嘉手苅727番地</t>
    <rPh sb="0" eb="2">
      <t>シマジリ</t>
    </rPh>
    <rPh sb="3" eb="6">
      <t>クメジマ</t>
    </rPh>
    <rPh sb="6" eb="7">
      <t>マチ</t>
    </rPh>
    <rPh sb="7" eb="8">
      <t>アザ</t>
    </rPh>
    <rPh sb="8" eb="11">
      <t>カデカリ</t>
    </rPh>
    <rPh sb="14" eb="16">
      <t>バンチ</t>
    </rPh>
    <phoneticPr fontId="4"/>
  </si>
  <si>
    <t>CD-ROM写真集枚数</t>
  </si>
  <si>
    <t>畜産</t>
  </si>
  <si>
    <t>ブロック連盟名</t>
    <rPh sb="4" eb="6">
      <t>レンメイ</t>
    </rPh>
    <rPh sb="6" eb="7">
      <t>メイ</t>
    </rPh>
    <phoneticPr fontId="4"/>
  </si>
  <si>
    <t>学校名</t>
    <rPh sb="0" eb="2">
      <t>ガッコウ</t>
    </rPh>
    <rPh sb="2" eb="3">
      <t>メイ</t>
    </rPh>
    <phoneticPr fontId="4"/>
  </si>
  <si>
    <t>学校住所</t>
    <rPh sb="0" eb="2">
      <t>ガッコウ</t>
    </rPh>
    <rPh sb="2" eb="4">
      <t>ジュウショ</t>
    </rPh>
    <phoneticPr fontId="4"/>
  </si>
  <si>
    <t>学校名フリガナ</t>
    <rPh sb="0" eb="2">
      <t>ガッコウ</t>
    </rPh>
    <rPh sb="2" eb="3">
      <t>メイ</t>
    </rPh>
    <phoneticPr fontId="4"/>
  </si>
  <si>
    <t>記載責任者</t>
    <rPh sb="0" eb="2">
      <t>キサイ</t>
    </rPh>
    <rPh sb="2" eb="5">
      <t>セキニンシャ</t>
    </rPh>
    <phoneticPr fontId="4"/>
  </si>
  <si>
    <t>〒989-5502</t>
  </si>
  <si>
    <t>栗原市若柳字川南戸ノ西184</t>
  </si>
  <si>
    <t>0228-35-1818</t>
  </si>
  <si>
    <t>〒988-0341</t>
  </si>
  <si>
    <t>本吉郡本吉町津谷桜子2-24</t>
  </si>
  <si>
    <t>0226-42-2627</t>
  </si>
  <si>
    <t>秋田県立</t>
  </si>
  <si>
    <t>秋田市金足追分字海老穴 102-4</t>
  </si>
  <si>
    <t>横手市増田町増田字一本柳137</t>
  </si>
  <si>
    <t>山形県立</t>
  </si>
  <si>
    <t>福島県立</t>
  </si>
  <si>
    <t>奥州市胆沢区小山字笹森1</t>
    <rPh sb="0" eb="2">
      <t>オウシュウ</t>
    </rPh>
    <rPh sb="2" eb="3">
      <t>シ</t>
    </rPh>
    <rPh sb="3" eb="5">
      <t>イサワ</t>
    </rPh>
    <rPh sb="5" eb="6">
      <t>ク</t>
    </rPh>
    <rPh sb="6" eb="8">
      <t>オヤマ</t>
    </rPh>
    <rPh sb="8" eb="9">
      <t>ジ</t>
    </rPh>
    <rPh sb="9" eb="11">
      <t>ササモリ</t>
    </rPh>
    <phoneticPr fontId="4"/>
  </si>
  <si>
    <t>千厩高等学校</t>
    <rPh sb="0" eb="1">
      <t>セン</t>
    </rPh>
    <rPh sb="1" eb="2">
      <t>ウマヤ</t>
    </rPh>
    <rPh sb="2" eb="4">
      <t>コウトウ</t>
    </rPh>
    <rPh sb="4" eb="6">
      <t>ガッコウ</t>
    </rPh>
    <phoneticPr fontId="4"/>
  </si>
  <si>
    <t>一関市千厩町千厩字石堂45-2</t>
    <rPh sb="0" eb="3">
      <t>イチノセキシ</t>
    </rPh>
    <rPh sb="3" eb="5">
      <t>センマヤ</t>
    </rPh>
    <rPh sb="5" eb="6">
      <t>マチ</t>
    </rPh>
    <rPh sb="6" eb="8">
      <t>センマヤ</t>
    </rPh>
    <rPh sb="8" eb="9">
      <t>アザ</t>
    </rPh>
    <rPh sb="9" eb="11">
      <t>イシドウ</t>
    </rPh>
    <phoneticPr fontId="4"/>
  </si>
  <si>
    <t>宮城県</t>
    <rPh sb="0" eb="3">
      <t>ミヤギケン</t>
    </rPh>
    <phoneticPr fontId="4"/>
  </si>
  <si>
    <t>由利本荘市西目町沼田字新道下2-142</t>
    <rPh sb="0" eb="2">
      <t>ユリ</t>
    </rPh>
    <rPh sb="2" eb="4">
      <t>ホンジョウ</t>
    </rPh>
    <rPh sb="4" eb="5">
      <t>シ</t>
    </rPh>
    <phoneticPr fontId="4"/>
  </si>
  <si>
    <t>東置賜郡川西町大字上小松3723</t>
    <rPh sb="0" eb="1">
      <t>ヒガシ</t>
    </rPh>
    <rPh sb="1" eb="3">
      <t>オキタマ</t>
    </rPh>
    <rPh sb="3" eb="4">
      <t>グン</t>
    </rPh>
    <rPh sb="4" eb="7">
      <t>カワニシマチ</t>
    </rPh>
    <rPh sb="7" eb="9">
      <t>オオアザ</t>
    </rPh>
    <rPh sb="9" eb="12">
      <t>カミコマツ</t>
    </rPh>
    <phoneticPr fontId="4"/>
  </si>
  <si>
    <t>石川県立</t>
  </si>
  <si>
    <t>福井県立</t>
  </si>
  <si>
    <t>愛知県立</t>
  </si>
  <si>
    <t>出場種目</t>
    <rPh sb="0" eb="2">
      <t>シュツジョウ</t>
    </rPh>
    <rPh sb="2" eb="4">
      <t>シュモク</t>
    </rPh>
    <phoneticPr fontId="4"/>
  </si>
  <si>
    <t>参加形態   　　　　 （農鑑区分）</t>
    <rPh sb="0" eb="2">
      <t>サンカ</t>
    </rPh>
    <rPh sb="2" eb="4">
      <t>ケイタイ</t>
    </rPh>
    <rPh sb="13" eb="14">
      <t>ノウ</t>
    </rPh>
    <rPh sb="14" eb="15">
      <t>カガミ</t>
    </rPh>
    <rPh sb="15" eb="17">
      <t>クブン</t>
    </rPh>
    <phoneticPr fontId="4"/>
  </si>
  <si>
    <t>見学・視察種目</t>
    <rPh sb="0" eb="2">
      <t>ケンガク</t>
    </rPh>
    <rPh sb="3" eb="5">
      <t>シサツ</t>
    </rPh>
    <rPh sb="5" eb="7">
      <t>シュモク</t>
    </rPh>
    <phoneticPr fontId="4"/>
  </si>
  <si>
    <t>連番</t>
    <rPh sb="0" eb="2">
      <t>レンバン</t>
    </rPh>
    <phoneticPr fontId="4"/>
  </si>
  <si>
    <t>学科名</t>
    <rPh sb="0" eb="2">
      <t>ガッカ</t>
    </rPh>
    <rPh sb="2" eb="3">
      <t>メイ</t>
    </rPh>
    <phoneticPr fontId="4"/>
  </si>
  <si>
    <t>氏名</t>
    <rPh sb="0" eb="2">
      <t>シメイ</t>
    </rPh>
    <phoneticPr fontId="4"/>
  </si>
  <si>
    <t>宿泊</t>
    <rPh sb="0" eb="2">
      <t>シュクハク</t>
    </rPh>
    <phoneticPr fontId="4"/>
  </si>
  <si>
    <t>弁当</t>
    <rPh sb="0" eb="2">
      <t>ベントウ</t>
    </rPh>
    <phoneticPr fontId="4"/>
  </si>
  <si>
    <t>備　　　考</t>
    <rPh sb="0" eb="1">
      <t>ソナエ</t>
    </rPh>
    <rPh sb="4" eb="5">
      <t>コウ</t>
    </rPh>
    <phoneticPr fontId="4"/>
  </si>
  <si>
    <t>科</t>
    <rPh sb="0" eb="1">
      <t>カ</t>
    </rPh>
    <phoneticPr fontId="4"/>
  </si>
  <si>
    <t>引率者</t>
    <rPh sb="0" eb="3">
      <t>インソツシャ</t>
    </rPh>
    <phoneticPr fontId="4"/>
  </si>
  <si>
    <t>引率者</t>
    <rPh sb="0" eb="2">
      <t>インソツ</t>
    </rPh>
    <rPh sb="2" eb="3">
      <t>シャ</t>
    </rPh>
    <phoneticPr fontId="4"/>
  </si>
  <si>
    <t>成田市名古屋247</t>
    <rPh sb="0" eb="3">
      <t>ナリタシ</t>
    </rPh>
    <rPh sb="3" eb="6">
      <t>ナゴヤ</t>
    </rPh>
    <phoneticPr fontId="5"/>
  </si>
  <si>
    <t>平板⑧</t>
    <rPh sb="0" eb="2">
      <t>ヘイバン</t>
    </rPh>
    <phoneticPr fontId="4"/>
  </si>
  <si>
    <t>出場校番号</t>
    <rPh sb="0" eb="2">
      <t>シュツジョウ</t>
    </rPh>
    <rPh sb="2" eb="3">
      <t>コウ</t>
    </rPh>
    <rPh sb="3" eb="5">
      <t>バンゴウ</t>
    </rPh>
    <phoneticPr fontId="4"/>
  </si>
  <si>
    <t>出　場　回　次</t>
    <rPh sb="0" eb="1">
      <t>デ</t>
    </rPh>
    <rPh sb="2" eb="3">
      <t>バ</t>
    </rPh>
    <rPh sb="4" eb="5">
      <t>カイ</t>
    </rPh>
    <rPh sb="6" eb="7">
      <t>ツギ</t>
    </rPh>
    <phoneticPr fontId="4"/>
  </si>
  <si>
    <t>学　科</t>
    <rPh sb="0" eb="1">
      <t>ガク</t>
    </rPh>
    <rPh sb="2" eb="3">
      <t>カ</t>
    </rPh>
    <phoneticPr fontId="4"/>
  </si>
  <si>
    <t>備　　　　考</t>
    <rPh sb="0" eb="1">
      <t>ビ</t>
    </rPh>
    <rPh sb="5" eb="6">
      <t>コウ</t>
    </rPh>
    <phoneticPr fontId="4"/>
  </si>
  <si>
    <t>選　　手</t>
    <rPh sb="0" eb="1">
      <t>セン</t>
    </rPh>
    <rPh sb="3" eb="4">
      <t>テ</t>
    </rPh>
    <phoneticPr fontId="4"/>
  </si>
  <si>
    <t>補　　欠</t>
    <rPh sb="0" eb="1">
      <t>ホ</t>
    </rPh>
    <rPh sb="3" eb="4">
      <t>ケツ</t>
    </rPh>
    <phoneticPr fontId="4"/>
  </si>
  <si>
    <t>農鑑⑨</t>
    <rPh sb="0" eb="1">
      <t>ノウ</t>
    </rPh>
    <rPh sb="1" eb="2">
      <t>カガミ</t>
    </rPh>
    <phoneticPr fontId="4"/>
  </si>
  <si>
    <t>出場の区分</t>
    <rPh sb="0" eb="2">
      <t>シュツジョウ</t>
    </rPh>
    <rPh sb="3" eb="5">
      <t>クブン</t>
    </rPh>
    <phoneticPr fontId="4"/>
  </si>
  <si>
    <t>府中市寿町1-10-2</t>
    <rPh sb="0" eb="3">
      <t>フチュウシ</t>
    </rPh>
    <rPh sb="3" eb="5">
      <t>コトブキマチ</t>
    </rPh>
    <phoneticPr fontId="4"/>
  </si>
  <si>
    <t>神奈川県</t>
    <rPh sb="0" eb="3">
      <t>カナガワ</t>
    </rPh>
    <phoneticPr fontId="4"/>
  </si>
  <si>
    <t>神奈川県立</t>
    <rPh sb="0" eb="3">
      <t>カナガワ</t>
    </rPh>
    <phoneticPr fontId="4"/>
  </si>
  <si>
    <t>平塚農業高等学校</t>
    <rPh sb="0" eb="2">
      <t>ヒラツカ</t>
    </rPh>
    <rPh sb="2" eb="4">
      <t>ノウギョウ</t>
    </rPh>
    <rPh sb="4" eb="6">
      <t>コウトウ</t>
    </rPh>
    <rPh sb="6" eb="8">
      <t>ガッコウ</t>
    </rPh>
    <phoneticPr fontId="5"/>
  </si>
  <si>
    <t>平塚市達上ヶ丘10-10</t>
    <rPh sb="0" eb="3">
      <t>ヒラツカシ</t>
    </rPh>
    <rPh sb="3" eb="4">
      <t>タチ</t>
    </rPh>
    <rPh sb="4" eb="5">
      <t>ウエ</t>
    </rPh>
    <rPh sb="6" eb="7">
      <t>オカ</t>
    </rPh>
    <phoneticPr fontId="5"/>
  </si>
  <si>
    <t>中央農業高等学校</t>
    <rPh sb="0" eb="2">
      <t>チュウオウ</t>
    </rPh>
    <rPh sb="2" eb="4">
      <t>ノウギョウ</t>
    </rPh>
    <rPh sb="4" eb="6">
      <t>コウトウ</t>
    </rPh>
    <rPh sb="6" eb="8">
      <t>ガッコウ</t>
    </rPh>
    <phoneticPr fontId="5"/>
  </si>
  <si>
    <t>海老名市中新田4-12-1</t>
    <rPh sb="0" eb="4">
      <t>エビナシ</t>
    </rPh>
    <rPh sb="4" eb="7">
      <t>ナカシンデン</t>
    </rPh>
    <phoneticPr fontId="5"/>
  </si>
  <si>
    <t>足柄上郡開成町吉田島281</t>
    <rPh sb="0" eb="2">
      <t>アシガラ</t>
    </rPh>
    <rPh sb="2" eb="3">
      <t>ウエ</t>
    </rPh>
    <rPh sb="3" eb="4">
      <t>グン</t>
    </rPh>
    <rPh sb="4" eb="7">
      <t>カイセイマチ</t>
    </rPh>
    <rPh sb="7" eb="9">
      <t>ヨシダ</t>
    </rPh>
    <rPh sb="9" eb="10">
      <t>ジマ</t>
    </rPh>
    <phoneticPr fontId="5"/>
  </si>
  <si>
    <t>相原高等学校</t>
    <rPh sb="0" eb="2">
      <t>アイハラ</t>
    </rPh>
    <rPh sb="2" eb="4">
      <t>コウトウ</t>
    </rPh>
    <rPh sb="4" eb="6">
      <t>ガッコウ</t>
    </rPh>
    <phoneticPr fontId="5"/>
  </si>
  <si>
    <t>三浦市初声町和田3023</t>
    <rPh sb="0" eb="3">
      <t>ミウラシ</t>
    </rPh>
    <rPh sb="3" eb="4">
      <t>ハツ</t>
    </rPh>
    <rPh sb="4" eb="5">
      <t>コエ</t>
    </rPh>
    <rPh sb="5" eb="6">
      <t>マチ</t>
    </rPh>
    <rPh sb="6" eb="8">
      <t>ワダ</t>
    </rPh>
    <phoneticPr fontId="5"/>
  </si>
  <si>
    <t>山梨県</t>
    <rPh sb="0" eb="2">
      <t>ヤマナシ</t>
    </rPh>
    <phoneticPr fontId="4"/>
  </si>
  <si>
    <t>山梨県立</t>
    <rPh sb="0" eb="2">
      <t>ヤマナシ</t>
    </rPh>
    <phoneticPr fontId="4"/>
  </si>
  <si>
    <t>四国</t>
    <rPh sb="0" eb="2">
      <t>シコク</t>
    </rPh>
    <phoneticPr fontId="4"/>
  </si>
  <si>
    <t>徳島県</t>
    <rPh sb="0" eb="2">
      <t>トクシマ</t>
    </rPh>
    <phoneticPr fontId="4"/>
  </si>
  <si>
    <t>徳島県立</t>
    <rPh sb="0" eb="2">
      <t>トクシマ</t>
    </rPh>
    <phoneticPr fontId="4"/>
  </si>
  <si>
    <t>徳島市鮎喰町2-1</t>
    <rPh sb="0" eb="3">
      <t>トクシマシ</t>
    </rPh>
    <rPh sb="3" eb="4">
      <t>アユ</t>
    </rPh>
    <rPh sb="4" eb="5">
      <t>ク</t>
    </rPh>
    <rPh sb="5" eb="6">
      <t>マチ</t>
    </rPh>
    <phoneticPr fontId="4"/>
  </si>
  <si>
    <t>名西郡神山町神領字北399</t>
    <rPh sb="0" eb="1">
      <t>ナ</t>
    </rPh>
    <rPh sb="1" eb="2">
      <t>ニシ</t>
    </rPh>
    <rPh sb="2" eb="3">
      <t>グン</t>
    </rPh>
    <rPh sb="3" eb="6">
      <t>カミヤママチ</t>
    </rPh>
    <rPh sb="6" eb="7">
      <t>カミ</t>
    </rPh>
    <rPh sb="7" eb="8">
      <t>リョウ</t>
    </rPh>
    <rPh sb="8" eb="9">
      <t>アザ</t>
    </rPh>
    <rPh sb="9" eb="10">
      <t>キタ</t>
    </rPh>
    <phoneticPr fontId="4"/>
  </si>
  <si>
    <t>神石郡神石高原町油木乙1965</t>
    <rPh sb="0" eb="2">
      <t>カミイシ</t>
    </rPh>
    <rPh sb="2" eb="3">
      <t>グン</t>
    </rPh>
    <rPh sb="3" eb="5">
      <t>カミイシ</t>
    </rPh>
    <rPh sb="5" eb="8">
      <t>タカハラマチ</t>
    </rPh>
    <rPh sb="8" eb="10">
      <t>ユキ</t>
    </rPh>
    <rPh sb="10" eb="11">
      <t>オツ</t>
    </rPh>
    <phoneticPr fontId="4"/>
  </si>
  <si>
    <t>山口県</t>
    <rPh sb="0" eb="3">
      <t>ヤマグチケン</t>
    </rPh>
    <phoneticPr fontId="4"/>
  </si>
  <si>
    <t>山口県立</t>
    <rPh sb="0" eb="2">
      <t>ヤマグチ</t>
    </rPh>
    <phoneticPr fontId="4"/>
  </si>
  <si>
    <t>熊毛郡田布施町大字波野195</t>
    <rPh sb="0" eb="3">
      <t>クマゲグン</t>
    </rPh>
    <rPh sb="3" eb="6">
      <t>タブセ</t>
    </rPh>
    <rPh sb="6" eb="7">
      <t>マチ</t>
    </rPh>
    <rPh sb="7" eb="9">
      <t>オオアザ</t>
    </rPh>
    <rPh sb="9" eb="11">
      <t>ナミノ</t>
    </rPh>
    <phoneticPr fontId="4"/>
  </si>
  <si>
    <t>山口市小郡上郷980-1</t>
    <rPh sb="0" eb="3">
      <t>ヤマグチシ</t>
    </rPh>
    <rPh sb="3" eb="5">
      <t>オゴオリ</t>
    </rPh>
    <rPh sb="5" eb="7">
      <t>カミゴウ</t>
    </rPh>
    <phoneticPr fontId="4"/>
  </si>
  <si>
    <t>農クコード番号</t>
  </si>
  <si>
    <t>ブロック連盟名</t>
  </si>
  <si>
    <t>都道府県連盟名</t>
  </si>
  <si>
    <t>(フリガナ)</t>
  </si>
  <si>
    <t>ＴＥＬ</t>
  </si>
  <si>
    <t>学　校　名</t>
  </si>
  <si>
    <t>ＦＡＸ</t>
  </si>
  <si>
    <t>学校住所</t>
  </si>
  <si>
    <t>校　長　名</t>
  </si>
  <si>
    <t>記載責任者</t>
  </si>
  <si>
    <t>㊞</t>
  </si>
  <si>
    <t>平板測量競技会　参加申込書</t>
    <rPh sb="0" eb="1">
      <t>タイ</t>
    </rPh>
    <rPh sb="1" eb="2">
      <t>イタ</t>
    </rPh>
    <rPh sb="2" eb="4">
      <t>ソクリョウ</t>
    </rPh>
    <rPh sb="4" eb="6">
      <t>キョウギ</t>
    </rPh>
    <rPh sb="6" eb="7">
      <t>カイ</t>
    </rPh>
    <rPh sb="8" eb="10">
      <t>サンカ</t>
    </rPh>
    <rPh sb="10" eb="12">
      <t>モウシコミ</t>
    </rPh>
    <rPh sb="12" eb="13">
      <t>ショ</t>
    </rPh>
    <phoneticPr fontId="4"/>
  </si>
  <si>
    <t>船井郡京丹波町豊田下川原166-1</t>
    <rPh sb="0" eb="3">
      <t>フナイグン</t>
    </rPh>
    <rPh sb="3" eb="4">
      <t>キョウ</t>
    </rPh>
    <rPh sb="4" eb="6">
      <t>タンバ</t>
    </rPh>
    <rPh sb="6" eb="7">
      <t>マチ</t>
    </rPh>
    <rPh sb="7" eb="9">
      <t>トヨダ</t>
    </rPh>
    <rPh sb="9" eb="12">
      <t>シタカワラ</t>
    </rPh>
    <phoneticPr fontId="4"/>
  </si>
  <si>
    <t>綾部市川糸町堀之内18</t>
    <rPh sb="0" eb="3">
      <t>アヤベシ</t>
    </rPh>
    <rPh sb="3" eb="4">
      <t>カワ</t>
    </rPh>
    <rPh sb="4" eb="6">
      <t>イトマチ</t>
    </rPh>
    <rPh sb="6" eb="9">
      <t>ホリノウチ</t>
    </rPh>
    <phoneticPr fontId="4"/>
  </si>
  <si>
    <t>京丹後市弥栄町黒部380</t>
    <rPh sb="0" eb="1">
      <t>キョウ</t>
    </rPh>
    <rPh sb="1" eb="3">
      <t>タンゴ</t>
    </rPh>
    <rPh sb="3" eb="4">
      <t>シ</t>
    </rPh>
    <rPh sb="4" eb="6">
      <t>ヤエイ</t>
    </rPh>
    <rPh sb="6" eb="7">
      <t>マチ</t>
    </rPh>
    <rPh sb="7" eb="9">
      <t>クロベ</t>
    </rPh>
    <phoneticPr fontId="4"/>
  </si>
  <si>
    <t>京丹後市久美浜町橋爪65</t>
    <rPh sb="0" eb="3">
      <t>キョウタンゴ</t>
    </rPh>
    <rPh sb="3" eb="4">
      <t>シ</t>
    </rPh>
    <rPh sb="4" eb="7">
      <t>クミハマ</t>
    </rPh>
    <rPh sb="7" eb="8">
      <t>マチ</t>
    </rPh>
    <rPh sb="8" eb="10">
      <t>ハシヅメ</t>
    </rPh>
    <phoneticPr fontId="4"/>
  </si>
  <si>
    <t>大阪府</t>
    <rPh sb="0" eb="3">
      <t>オオサカフ</t>
    </rPh>
    <phoneticPr fontId="4"/>
  </si>
  <si>
    <t>大阪府立</t>
    <rPh sb="0" eb="3">
      <t>オオサカフ</t>
    </rPh>
    <phoneticPr fontId="4"/>
  </si>
  <si>
    <t>天草市河浦町河浦2233</t>
    <rPh sb="0" eb="2">
      <t>アマクサ</t>
    </rPh>
    <rPh sb="2" eb="3">
      <t>シ</t>
    </rPh>
    <rPh sb="3" eb="6">
      <t>カワウラマチ</t>
    </rPh>
    <rPh sb="6" eb="8">
      <t>カワウラ</t>
    </rPh>
    <phoneticPr fontId="4"/>
  </si>
  <si>
    <t>霧島市立</t>
    <rPh sb="0" eb="2">
      <t>キリシマ</t>
    </rPh>
    <rPh sb="2" eb="4">
      <t>シリツ</t>
    </rPh>
    <phoneticPr fontId="4"/>
  </si>
  <si>
    <t>有田郡有田川町下津野459</t>
    <rPh sb="0" eb="3">
      <t>アリタグン</t>
    </rPh>
    <rPh sb="3" eb="5">
      <t>アリタ</t>
    </rPh>
    <rPh sb="5" eb="7">
      <t>カワマチ</t>
    </rPh>
    <rPh sb="7" eb="9">
      <t>シモツ</t>
    </rPh>
    <rPh sb="9" eb="10">
      <t>ノ</t>
    </rPh>
    <phoneticPr fontId="4"/>
  </si>
  <si>
    <t>伊都郡かつらぎ町妙寺1781</t>
    <rPh sb="0" eb="3">
      <t>イトグン</t>
    </rPh>
    <rPh sb="7" eb="8">
      <t>マチ</t>
    </rPh>
    <rPh sb="8" eb="9">
      <t>ミョウ</t>
    </rPh>
    <rPh sb="9" eb="10">
      <t>テラ</t>
    </rPh>
    <phoneticPr fontId="4"/>
  </si>
  <si>
    <t>日高郡みなべ町芝407</t>
    <rPh sb="0" eb="3">
      <t>ヒダカグン</t>
    </rPh>
    <rPh sb="6" eb="7">
      <t>マチ</t>
    </rPh>
    <rPh sb="7" eb="8">
      <t>シバ</t>
    </rPh>
    <phoneticPr fontId="4"/>
  </si>
  <si>
    <t>西牟婁郡上富田町朝来670</t>
    <rPh sb="0" eb="1">
      <t>ニシ</t>
    </rPh>
    <rPh sb="1" eb="2">
      <t>ム</t>
    </rPh>
    <rPh sb="2" eb="3">
      <t>ロウ</t>
    </rPh>
    <rPh sb="3" eb="4">
      <t>グン</t>
    </rPh>
    <rPh sb="4" eb="5">
      <t>ウエ</t>
    </rPh>
    <rPh sb="5" eb="7">
      <t>トミタ</t>
    </rPh>
    <rPh sb="7" eb="8">
      <t>マチ</t>
    </rPh>
    <rPh sb="8" eb="9">
      <t>アサ</t>
    </rPh>
    <rPh sb="9" eb="10">
      <t>ク</t>
    </rPh>
    <phoneticPr fontId="4"/>
  </si>
  <si>
    <t>中国</t>
    <rPh sb="0" eb="2">
      <t>チュウゴク</t>
    </rPh>
    <phoneticPr fontId="4"/>
  </si>
  <si>
    <t>鳥取県</t>
    <rPh sb="0" eb="2">
      <t>トットリ</t>
    </rPh>
    <phoneticPr fontId="4"/>
  </si>
  <si>
    <t>鳥取県立</t>
    <rPh sb="0" eb="2">
      <t>トットリ</t>
    </rPh>
    <phoneticPr fontId="4"/>
  </si>
  <si>
    <t>各学校での</t>
    <rPh sb="0" eb="3">
      <t>カクガッコウ</t>
    </rPh>
    <phoneticPr fontId="4"/>
  </si>
  <si>
    <t>所 属 学 科</t>
    <rPh sb="0" eb="1">
      <t>トコロ</t>
    </rPh>
    <rPh sb="2" eb="3">
      <t>ゾク</t>
    </rPh>
    <rPh sb="4" eb="5">
      <t>ガク</t>
    </rPh>
    <rPh sb="6" eb="7">
      <t>カ</t>
    </rPh>
    <phoneticPr fontId="4"/>
  </si>
  <si>
    <t>氏　　　　　名</t>
    <rPh sb="0" eb="1">
      <t>シ</t>
    </rPh>
    <rPh sb="6" eb="7">
      <t>メイ</t>
    </rPh>
    <phoneticPr fontId="4"/>
  </si>
  <si>
    <t>【出場者数調査】</t>
    <rPh sb="1" eb="4">
      <t>シュツジョウシャ</t>
    </rPh>
    <rPh sb="4" eb="5">
      <t>スウ</t>
    </rPh>
    <rPh sb="5" eb="7">
      <t>チョウサ</t>
    </rPh>
    <phoneticPr fontId="4"/>
  </si>
  <si>
    <t>コース（類・類型・系を含む）を設置していない学級数</t>
    <rPh sb="4" eb="5">
      <t>ルイ</t>
    </rPh>
    <rPh sb="6" eb="7">
      <t>ルイ</t>
    </rPh>
    <rPh sb="7" eb="8">
      <t>カタ</t>
    </rPh>
    <rPh sb="9" eb="10">
      <t>ケイ</t>
    </rPh>
    <rPh sb="11" eb="12">
      <t>フク</t>
    </rPh>
    <rPh sb="15" eb="17">
      <t>セッチ</t>
    </rPh>
    <rPh sb="22" eb="24">
      <t>ガッキュウ</t>
    </rPh>
    <rPh sb="24" eb="25">
      <t>スウ</t>
    </rPh>
    <phoneticPr fontId="4"/>
  </si>
  <si>
    <t>コース（類・類型・系を含む）を設置している学級のコース数</t>
    <rPh sb="4" eb="5">
      <t>ルイ</t>
    </rPh>
    <rPh sb="6" eb="7">
      <t>ルイ</t>
    </rPh>
    <rPh sb="7" eb="8">
      <t>カタ</t>
    </rPh>
    <rPh sb="9" eb="10">
      <t>ケイ</t>
    </rPh>
    <rPh sb="11" eb="12">
      <t>フク</t>
    </rPh>
    <rPh sb="15" eb="17">
      <t>セッチ</t>
    </rPh>
    <rPh sb="21" eb="23">
      <t>ガッキュウ</t>
    </rPh>
    <rPh sb="27" eb="28">
      <t>スウ</t>
    </rPh>
    <phoneticPr fontId="4"/>
  </si>
  <si>
    <t>出場可能最大数　　（ａ＋ｂ）</t>
    <rPh sb="0" eb="2">
      <t>シュツジョウ</t>
    </rPh>
    <rPh sb="2" eb="4">
      <t>カノウ</t>
    </rPh>
    <rPh sb="4" eb="6">
      <t>サイダイ</t>
    </rPh>
    <rPh sb="6" eb="7">
      <t>スウ</t>
    </rPh>
    <phoneticPr fontId="4"/>
  </si>
  <si>
    <t>第１希望</t>
    <rPh sb="0" eb="2">
      <t>ダイイチ</t>
    </rPh>
    <rPh sb="2" eb="4">
      <t>キボウ</t>
    </rPh>
    <phoneticPr fontId="4"/>
  </si>
  <si>
    <t>第２希望</t>
    <rPh sb="0" eb="2">
      <t>ダイニ</t>
    </rPh>
    <rPh sb="2" eb="4">
      <t>キボウ</t>
    </rPh>
    <phoneticPr fontId="4"/>
  </si>
  <si>
    <t>第３希望</t>
    <rPh sb="0" eb="2">
      <t>ダイサン</t>
    </rPh>
    <rPh sb="2" eb="4">
      <t>キボウ</t>
    </rPh>
    <phoneticPr fontId="4"/>
  </si>
  <si>
    <t>液晶プロジェクタ</t>
    <rPh sb="0" eb="2">
      <t>エキショウ</t>
    </rPh>
    <phoneticPr fontId="4"/>
  </si>
  <si>
    <t>その他持込機器</t>
    <rPh sb="2" eb="3">
      <t>タ</t>
    </rPh>
    <rPh sb="3" eb="5">
      <t>モチコミ</t>
    </rPh>
    <rPh sb="5" eb="7">
      <t>キキ</t>
    </rPh>
    <phoneticPr fontId="4"/>
  </si>
  <si>
    <t>使　用　希　望</t>
    <rPh sb="0" eb="1">
      <t>ツカ</t>
    </rPh>
    <rPh sb="2" eb="3">
      <t>ヨウ</t>
    </rPh>
    <rPh sb="4" eb="5">
      <t>マレ</t>
    </rPh>
    <rPh sb="6" eb="7">
      <t>ボウ</t>
    </rPh>
    <phoneticPr fontId="4"/>
  </si>
  <si>
    <t>性別</t>
  </si>
  <si>
    <t>代　議　員</t>
    <rPh sb="0" eb="1">
      <t>ダイ</t>
    </rPh>
    <rPh sb="2" eb="3">
      <t>ギ</t>
    </rPh>
    <rPh sb="4" eb="5">
      <t>イン</t>
    </rPh>
    <phoneticPr fontId="4"/>
  </si>
  <si>
    <t>【大会式典参加者数】</t>
    <rPh sb="1" eb="3">
      <t>タイカイ</t>
    </rPh>
    <rPh sb="3" eb="5">
      <t>シキテン</t>
    </rPh>
    <rPh sb="5" eb="8">
      <t>サンカシャ</t>
    </rPh>
    <rPh sb="8" eb="9">
      <t>スウ</t>
    </rPh>
    <phoneticPr fontId="4"/>
  </si>
  <si>
    <t>第９会場</t>
    <rPh sb="0" eb="1">
      <t>ダイ</t>
    </rPh>
    <rPh sb="2" eb="4">
      <t>カイジョウ</t>
    </rPh>
    <phoneticPr fontId="4"/>
  </si>
  <si>
    <t>富良野緑峰高等学校</t>
    <rPh sb="0" eb="3">
      <t>フラノ</t>
    </rPh>
    <rPh sb="3" eb="4">
      <t>ミドリ</t>
    </rPh>
    <rPh sb="4" eb="5">
      <t>ミネ</t>
    </rPh>
    <rPh sb="5" eb="7">
      <t>コウトウ</t>
    </rPh>
    <rPh sb="7" eb="9">
      <t>ガッコウ</t>
    </rPh>
    <phoneticPr fontId="4"/>
  </si>
  <si>
    <t>網走郡美幌町報徳94番地</t>
    <rPh sb="0" eb="3">
      <t>アバシリグン</t>
    </rPh>
    <rPh sb="3" eb="6">
      <t>ビホロチョウ</t>
    </rPh>
    <rPh sb="6" eb="8">
      <t>ホウトク</t>
    </rPh>
    <rPh sb="10" eb="12">
      <t>バンチ</t>
    </rPh>
    <phoneticPr fontId="4"/>
  </si>
  <si>
    <t>ブロック連盟ID</t>
  </si>
  <si>
    <t>ブロック連盟</t>
  </si>
  <si>
    <t>都道府県連盟ID</t>
  </si>
  <si>
    <t>都道府県連盟</t>
  </si>
  <si>
    <t>学校名</t>
  </si>
  <si>
    <t>〒</t>
  </si>
  <si>
    <t>北海道</t>
  </si>
  <si>
    <t>北北海道</t>
  </si>
  <si>
    <t>東北</t>
  </si>
  <si>
    <t>東北海道</t>
  </si>
  <si>
    <t>関東</t>
  </si>
  <si>
    <t>南北海道</t>
  </si>
  <si>
    <t>北信越</t>
  </si>
  <si>
    <t>青森県</t>
  </si>
  <si>
    <t>農業鑑定</t>
  </si>
  <si>
    <t>東海</t>
  </si>
  <si>
    <t>岩手県</t>
  </si>
  <si>
    <t>近畿</t>
  </si>
  <si>
    <t>宮城県</t>
  </si>
  <si>
    <t>中国</t>
  </si>
  <si>
    <t>秋田県</t>
  </si>
  <si>
    <t>四国</t>
  </si>
  <si>
    <t>山形県</t>
  </si>
  <si>
    <t>九州</t>
  </si>
  <si>
    <t>福島県</t>
  </si>
  <si>
    <t>茨城県</t>
  </si>
  <si>
    <t>栃木県</t>
  </si>
  <si>
    <t>群馬県</t>
  </si>
  <si>
    <t>埼玉県</t>
  </si>
  <si>
    <t>千葉県</t>
  </si>
  <si>
    <t>網走郡大空町東藻琴79番地</t>
  </si>
  <si>
    <t>東京都</t>
  </si>
  <si>
    <t>神奈川県</t>
  </si>
  <si>
    <t>山梨県</t>
  </si>
  <si>
    <t>新潟県</t>
  </si>
  <si>
    <t>富山県</t>
  </si>
  <si>
    <t>石川県</t>
  </si>
  <si>
    <t>福井県</t>
  </si>
  <si>
    <t>長野県</t>
  </si>
  <si>
    <t>岐阜県</t>
  </si>
  <si>
    <t>静岡県</t>
  </si>
  <si>
    <t>愛知県</t>
  </si>
  <si>
    <t>三重県</t>
  </si>
  <si>
    <t>滋賀県</t>
  </si>
  <si>
    <t>京都府</t>
  </si>
  <si>
    <t>大阪府</t>
  </si>
  <si>
    <t>兵庫県</t>
  </si>
  <si>
    <t>奈良県</t>
  </si>
  <si>
    <t>和歌山県</t>
  </si>
  <si>
    <t>鳥取県</t>
  </si>
  <si>
    <t>島根県</t>
  </si>
  <si>
    <t>青森県立</t>
  </si>
  <si>
    <t>岡山県</t>
  </si>
  <si>
    <t>広島県</t>
  </si>
  <si>
    <t>山口県</t>
  </si>
  <si>
    <t>徳島県</t>
  </si>
  <si>
    <t>香川県</t>
  </si>
  <si>
    <t>愛媛県</t>
  </si>
  <si>
    <t>高知県</t>
  </si>
  <si>
    <t>岩手県立</t>
  </si>
  <si>
    <t>福岡県</t>
  </si>
  <si>
    <t>佐賀県</t>
  </si>
  <si>
    <t>長崎県</t>
  </si>
  <si>
    <t>熊本県</t>
  </si>
  <si>
    <t>大分県</t>
  </si>
  <si>
    <t>宮崎県</t>
  </si>
  <si>
    <t>鹿児島県</t>
  </si>
  <si>
    <t>沖縄県</t>
  </si>
  <si>
    <t>八代市泉町柿迫3636番地</t>
    <rPh sb="0" eb="2">
      <t>ヤシロ</t>
    </rPh>
    <rPh sb="2" eb="3">
      <t>シ</t>
    </rPh>
    <rPh sb="3" eb="5">
      <t>イズミチョウ</t>
    </rPh>
    <rPh sb="5" eb="6">
      <t>カキ</t>
    </rPh>
    <rPh sb="6" eb="7">
      <t>サコ</t>
    </rPh>
    <rPh sb="11" eb="13">
      <t>バンチ</t>
    </rPh>
    <phoneticPr fontId="4"/>
  </si>
  <si>
    <t>大分県</t>
    <rPh sb="0" eb="2">
      <t>オオイタ</t>
    </rPh>
    <phoneticPr fontId="4"/>
  </si>
  <si>
    <t>大分県立</t>
    <rPh sb="0" eb="2">
      <t>オオイタ</t>
    </rPh>
    <phoneticPr fontId="4"/>
  </si>
  <si>
    <t>勝浦郡勝浦町大字久国字屋原1</t>
    <rPh sb="0" eb="3">
      <t>カツウラグン</t>
    </rPh>
    <rPh sb="3" eb="5">
      <t>カツウラ</t>
    </rPh>
    <rPh sb="5" eb="6">
      <t>マチ</t>
    </rPh>
    <rPh sb="6" eb="8">
      <t>オオアザ</t>
    </rPh>
    <rPh sb="8" eb="9">
      <t>ヒサ</t>
    </rPh>
    <rPh sb="9" eb="10">
      <t>クニ</t>
    </rPh>
    <rPh sb="10" eb="11">
      <t>アザ</t>
    </rPh>
    <rPh sb="11" eb="12">
      <t>ヤ</t>
    </rPh>
    <rPh sb="12" eb="13">
      <t>ハラ</t>
    </rPh>
    <phoneticPr fontId="4"/>
  </si>
  <si>
    <t>三好市池田町字州津大深田720</t>
    <rPh sb="0" eb="2">
      <t>ミヨシ</t>
    </rPh>
    <rPh sb="2" eb="3">
      <t>シ</t>
    </rPh>
    <rPh sb="3" eb="6">
      <t>イケダマチ</t>
    </rPh>
    <rPh sb="6" eb="7">
      <t>アザ</t>
    </rPh>
    <rPh sb="7" eb="8">
      <t>ス</t>
    </rPh>
    <rPh sb="8" eb="9">
      <t>ツ</t>
    </rPh>
    <rPh sb="9" eb="10">
      <t>オオ</t>
    </rPh>
    <rPh sb="10" eb="11">
      <t>フカ</t>
    </rPh>
    <rPh sb="11" eb="12">
      <t>ダ</t>
    </rPh>
    <phoneticPr fontId="4"/>
  </si>
  <si>
    <t>香川県</t>
    <rPh sb="0" eb="2">
      <t>カガワ</t>
    </rPh>
    <phoneticPr fontId="4"/>
  </si>
  <si>
    <t>香川県立</t>
    <rPh sb="0" eb="2">
      <t>カガワ</t>
    </rPh>
    <phoneticPr fontId="4"/>
  </si>
  <si>
    <t>南丹市園部町南大谷</t>
    <rPh sb="0" eb="1">
      <t>ミナミ</t>
    </rPh>
    <rPh sb="1" eb="2">
      <t>タン</t>
    </rPh>
    <rPh sb="2" eb="3">
      <t>シ</t>
    </rPh>
    <rPh sb="3" eb="5">
      <t>ソノベ</t>
    </rPh>
    <rPh sb="5" eb="6">
      <t>マチ</t>
    </rPh>
    <rPh sb="6" eb="9">
      <t>ミナミオオヤ</t>
    </rPh>
    <phoneticPr fontId="4"/>
  </si>
  <si>
    <t>(フリガナ)</t>
    <phoneticPr fontId="4"/>
  </si>
  <si>
    <t>ＴＥＬ</t>
    <phoneticPr fontId="4"/>
  </si>
  <si>
    <t>ＦＡＸ</t>
    <phoneticPr fontId="4"/>
  </si>
  <si>
    <t>フリガナ</t>
    <phoneticPr fontId="4"/>
  </si>
  <si>
    <t>(フリガナ)</t>
    <phoneticPr fontId="4"/>
  </si>
  <si>
    <t>(フリガナ)</t>
    <phoneticPr fontId="4"/>
  </si>
  <si>
    <t>W</t>
    <phoneticPr fontId="4"/>
  </si>
  <si>
    <t>W</t>
    <phoneticPr fontId="4"/>
  </si>
  <si>
    <t>サスペンションライト</t>
    <phoneticPr fontId="4"/>
  </si>
  <si>
    <t>(フリガナ)</t>
    <phoneticPr fontId="4"/>
  </si>
  <si>
    <t xml:space="preserve">             ㊞</t>
    <phoneticPr fontId="4"/>
  </si>
  <si>
    <t>(フリガナ)</t>
    <phoneticPr fontId="4"/>
  </si>
  <si>
    <t>（フリガナ）</t>
    <phoneticPr fontId="4"/>
  </si>
  <si>
    <t>（コース）</t>
    <phoneticPr fontId="4"/>
  </si>
  <si>
    <t>（ａ）</t>
    <phoneticPr fontId="4"/>
  </si>
  <si>
    <t>（ｂ）</t>
    <phoneticPr fontId="4"/>
  </si>
  <si>
    <t>氏　　　　　名</t>
    <phoneticPr fontId="4"/>
  </si>
  <si>
    <t>※</t>
    <phoneticPr fontId="4"/>
  </si>
  <si>
    <t>(フリガナ)</t>
    <phoneticPr fontId="4"/>
  </si>
  <si>
    <t>NO</t>
    <phoneticPr fontId="4"/>
  </si>
  <si>
    <t>プロジェクト</t>
    <phoneticPr fontId="4"/>
  </si>
  <si>
    <t>シングル</t>
    <phoneticPr fontId="4"/>
  </si>
  <si>
    <t>◎</t>
    <phoneticPr fontId="4"/>
  </si>
  <si>
    <t>ツイン</t>
    <phoneticPr fontId="4"/>
  </si>
  <si>
    <t>＊</t>
    <phoneticPr fontId="4"/>
  </si>
  <si>
    <t>◎・＊</t>
    <phoneticPr fontId="4"/>
  </si>
  <si>
    <t>－</t>
    <phoneticPr fontId="4"/>
  </si>
  <si>
    <t>シャトルバス</t>
    <phoneticPr fontId="4"/>
  </si>
  <si>
    <t>Ｃ２</t>
  </si>
  <si>
    <t>Ｃ３</t>
  </si>
  <si>
    <t>Ｃ４</t>
  </si>
  <si>
    <t>名</t>
    <rPh sb="0" eb="1">
      <t>ナ</t>
    </rPh>
    <phoneticPr fontId="4"/>
  </si>
  <si>
    <t>平板バス</t>
    <rPh sb="0" eb="2">
      <t>ヘイバン</t>
    </rPh>
    <phoneticPr fontId="4"/>
  </si>
  <si>
    <t>Ｃ１</t>
    <phoneticPr fontId="4"/>
  </si>
  <si>
    <t>23日平板測量宿泊</t>
    <rPh sb="2" eb="3">
      <t>ヒ</t>
    </rPh>
    <rPh sb="3" eb="4">
      <t>ヒラ</t>
    </rPh>
    <rPh sb="4" eb="5">
      <t>イタ</t>
    </rPh>
    <rPh sb="5" eb="7">
      <t>ソクリョウ</t>
    </rPh>
    <rPh sb="7" eb="9">
      <t>シュクハク</t>
    </rPh>
    <phoneticPr fontId="4"/>
  </si>
  <si>
    <t>農業鑑定</t>
    <phoneticPr fontId="4"/>
  </si>
  <si>
    <t>平板測量</t>
    <rPh sb="0" eb="2">
      <t>ヘイバン</t>
    </rPh>
    <rPh sb="2" eb="4">
      <t>ソクリョウ</t>
    </rPh>
    <phoneticPr fontId="4"/>
  </si>
  <si>
    <t>学校名</t>
    <rPh sb="0" eb="2">
      <t>ガッコウ</t>
    </rPh>
    <rPh sb="2" eb="3">
      <t>ナ</t>
    </rPh>
    <phoneticPr fontId="4"/>
  </si>
  <si>
    <t>都道府県連盟名</t>
    <rPh sb="0" eb="4">
      <t>トドウフケン</t>
    </rPh>
    <rPh sb="4" eb="5">
      <t>レン</t>
    </rPh>
    <rPh sb="5" eb="6">
      <t>メイ</t>
    </rPh>
    <rPh sb="6" eb="7">
      <t>メイ</t>
    </rPh>
    <phoneticPr fontId="4"/>
  </si>
  <si>
    <t>都道府県
連盟名</t>
    <rPh sb="0" eb="4">
      <t>トドウフケン</t>
    </rPh>
    <rPh sb="5" eb="7">
      <t>レンメイ</t>
    </rPh>
    <rPh sb="7" eb="8">
      <t>ナ</t>
    </rPh>
    <phoneticPr fontId="4"/>
  </si>
  <si>
    <t>出場種目等</t>
    <rPh sb="0" eb="2">
      <t>シュツジョウ</t>
    </rPh>
    <rPh sb="2" eb="4">
      <t>シュモク</t>
    </rPh>
    <rPh sb="4" eb="5">
      <t>トウ</t>
    </rPh>
    <phoneticPr fontId="4"/>
  </si>
  <si>
    <t>見学・視察種目1</t>
    <rPh sb="0" eb="2">
      <t>ケンガク</t>
    </rPh>
    <rPh sb="3" eb="5">
      <t>シサツ</t>
    </rPh>
    <rPh sb="5" eb="7">
      <t>シュモク</t>
    </rPh>
    <phoneticPr fontId="4"/>
  </si>
  <si>
    <t>見学・視察種目2</t>
    <rPh sb="0" eb="2">
      <t>ケンガク</t>
    </rPh>
    <rPh sb="3" eb="5">
      <t>シサツ</t>
    </rPh>
    <rPh sb="5" eb="7">
      <t>シュモク</t>
    </rPh>
    <phoneticPr fontId="4"/>
  </si>
  <si>
    <t>伊賀白鳳高等学校</t>
    <rPh sb="0" eb="2">
      <t>イガ</t>
    </rPh>
    <rPh sb="2" eb="3">
      <t>シロ</t>
    </rPh>
    <rPh sb="3" eb="4">
      <t>オオトリ</t>
    </rPh>
    <rPh sb="4" eb="6">
      <t>コウトウ</t>
    </rPh>
    <rPh sb="6" eb="8">
      <t>ガッコウ</t>
    </rPh>
    <phoneticPr fontId="4"/>
  </si>
  <si>
    <t>三田市天神2-1-50</t>
    <rPh sb="0" eb="3">
      <t>サンダシ</t>
    </rPh>
    <rPh sb="3" eb="5">
      <t>テンジン</t>
    </rPh>
    <phoneticPr fontId="4"/>
  </si>
  <si>
    <t>弁当26日</t>
    <rPh sb="0" eb="2">
      <t>ベントウ</t>
    </rPh>
    <rPh sb="4" eb="5">
      <t>ニチ</t>
    </rPh>
    <phoneticPr fontId="4"/>
  </si>
  <si>
    <t>弁当27日</t>
    <rPh sb="0" eb="2">
      <t>ベントウ</t>
    </rPh>
    <rPh sb="4" eb="5">
      <t>ニチ</t>
    </rPh>
    <phoneticPr fontId="4"/>
  </si>
  <si>
    <t>有珠郡壮瞥町字滝之町235番地13</t>
    <rPh sb="0" eb="3">
      <t>ウスグン</t>
    </rPh>
    <rPh sb="3" eb="5">
      <t>ソウベツ</t>
    </rPh>
    <rPh sb="5" eb="6">
      <t>マチ</t>
    </rPh>
    <rPh sb="6" eb="7">
      <t>アザ</t>
    </rPh>
    <rPh sb="7" eb="8">
      <t>タキ</t>
    </rPh>
    <rPh sb="8" eb="9">
      <t>ノ</t>
    </rPh>
    <rPh sb="9" eb="10">
      <t>マチ</t>
    </rPh>
    <rPh sb="13" eb="15">
      <t>バンチ</t>
    </rPh>
    <phoneticPr fontId="4"/>
  </si>
  <si>
    <t>篠山市郡家403-1</t>
    <rPh sb="0" eb="3">
      <t>ササヤマシ</t>
    </rPh>
    <rPh sb="3" eb="4">
      <t>コオリ</t>
    </rPh>
    <rPh sb="4" eb="5">
      <t>イエ</t>
    </rPh>
    <phoneticPr fontId="4"/>
  </si>
  <si>
    <t>篠山市福住1260</t>
    <rPh sb="0" eb="3">
      <t>ササヤマシ</t>
    </rPh>
    <rPh sb="3" eb="5">
      <t>フクズミ</t>
    </rPh>
    <phoneticPr fontId="4"/>
  </si>
  <si>
    <t>担当人数</t>
    <rPh sb="0" eb="2">
      <t>タントウ</t>
    </rPh>
    <rPh sb="2" eb="4">
      <t>ニンズウ</t>
    </rPh>
    <phoneticPr fontId="4"/>
  </si>
  <si>
    <t>人</t>
    <rPh sb="0" eb="1">
      <t>ニン</t>
    </rPh>
    <phoneticPr fontId="4"/>
  </si>
  <si>
    <t>方法</t>
    <rPh sb="0" eb="2">
      <t>ホウホウ</t>
    </rPh>
    <phoneticPr fontId="4"/>
  </si>
  <si>
    <t>位置</t>
    <rPh sb="0" eb="2">
      <t>イチ</t>
    </rPh>
    <phoneticPr fontId="4"/>
  </si>
  <si>
    <t>発表指導責任者</t>
    <rPh sb="0" eb="2">
      <t>ハッピョウ</t>
    </rPh>
    <rPh sb="2" eb="4">
      <t>シドウ</t>
    </rPh>
    <rPh sb="4" eb="6">
      <t>セキニン</t>
    </rPh>
    <rPh sb="6" eb="7">
      <t>シャ</t>
    </rPh>
    <phoneticPr fontId="4"/>
  </si>
  <si>
    <t>発 表 題　　　　　　(横書き)</t>
    <rPh sb="0" eb="1">
      <t>パツ</t>
    </rPh>
    <rPh sb="2" eb="3">
      <t>ヒョウ</t>
    </rPh>
    <rPh sb="4" eb="5">
      <t>ダイ</t>
    </rPh>
    <phoneticPr fontId="4"/>
  </si>
  <si>
    <t>発 表 題　　　　　　　（横書き）</t>
    <rPh sb="0" eb="1">
      <t>パツ</t>
    </rPh>
    <rPh sb="2" eb="3">
      <t>ヒョウ</t>
    </rPh>
    <rPh sb="4" eb="5">
      <t>ダイ</t>
    </rPh>
    <rPh sb="13" eb="15">
      <t>ヨコガ</t>
    </rPh>
    <phoneticPr fontId="4"/>
  </si>
  <si>
    <t>学　　　　科</t>
    <rPh sb="0" eb="1">
      <t>ガク</t>
    </rPh>
    <rPh sb="5" eb="6">
      <t>カ</t>
    </rPh>
    <phoneticPr fontId="4"/>
  </si>
  <si>
    <t>備　　考</t>
    <rPh sb="0" eb="1">
      <t>ビ</t>
    </rPh>
    <rPh sb="3" eb="4">
      <t>コウ</t>
    </rPh>
    <phoneticPr fontId="4"/>
  </si>
  <si>
    <t>氏　　　　名</t>
    <rPh sb="0" eb="1">
      <t>シ</t>
    </rPh>
    <rPh sb="5" eb="6">
      <t>メイ</t>
    </rPh>
    <phoneticPr fontId="4"/>
  </si>
  <si>
    <t>発　表　者</t>
    <rPh sb="0" eb="1">
      <t>パツ</t>
    </rPh>
    <rPh sb="2" eb="3">
      <t>ヒョウ</t>
    </rPh>
    <rPh sb="4" eb="5">
      <t>モノ</t>
    </rPh>
    <phoneticPr fontId="4"/>
  </si>
  <si>
    <t>船橋市薬円台5-34-1</t>
    <rPh sb="0" eb="3">
      <t>フナバシシ</t>
    </rPh>
    <rPh sb="3" eb="6">
      <t>ヤクエンダイ</t>
    </rPh>
    <phoneticPr fontId="5"/>
  </si>
  <si>
    <t>吾川郡いの町上八川甲2075-1</t>
    <rPh sb="0" eb="2">
      <t>アガワ</t>
    </rPh>
    <rPh sb="2" eb="3">
      <t>グン</t>
    </rPh>
    <rPh sb="5" eb="6">
      <t>マチ</t>
    </rPh>
    <rPh sb="6" eb="7">
      <t>カミ</t>
    </rPh>
    <rPh sb="7" eb="9">
      <t>ヤカワ</t>
    </rPh>
    <rPh sb="9" eb="10">
      <t>コウ</t>
    </rPh>
    <phoneticPr fontId="4"/>
  </si>
  <si>
    <t>九州</t>
    <rPh sb="0" eb="2">
      <t>キュウシュウ</t>
    </rPh>
    <phoneticPr fontId="4"/>
  </si>
  <si>
    <t>福岡県</t>
    <rPh sb="0" eb="2">
      <t>フクオカ</t>
    </rPh>
    <phoneticPr fontId="4"/>
  </si>
  <si>
    <t>福岡県立</t>
    <rPh sb="0" eb="2">
      <t>フクオカ</t>
    </rPh>
    <phoneticPr fontId="4"/>
  </si>
  <si>
    <t>平塚農業高等学校初声分校</t>
    <rPh sb="0" eb="2">
      <t>ヒラツカ</t>
    </rPh>
    <rPh sb="2" eb="4">
      <t>ノウギョウ</t>
    </rPh>
    <rPh sb="4" eb="6">
      <t>コウトウ</t>
    </rPh>
    <rPh sb="6" eb="8">
      <t>ガッコウ</t>
    </rPh>
    <rPh sb="8" eb="9">
      <t>ハツ</t>
    </rPh>
    <rPh sb="9" eb="10">
      <t>コエ</t>
    </rPh>
    <rPh sb="10" eb="12">
      <t>ブンコウ</t>
    </rPh>
    <phoneticPr fontId="5"/>
  </si>
  <si>
    <t>十日町市高山461</t>
    <rPh sb="0" eb="3">
      <t>トオカマチ</t>
    </rPh>
    <rPh sb="3" eb="4">
      <t>シ</t>
    </rPh>
    <rPh sb="4" eb="6">
      <t>タカヤマ</t>
    </rPh>
    <phoneticPr fontId="4"/>
  </si>
  <si>
    <t>中津川市立</t>
    <rPh sb="0" eb="3">
      <t>ナカツガワ</t>
    </rPh>
    <rPh sb="3" eb="5">
      <t>シリツ</t>
    </rPh>
    <phoneticPr fontId="4"/>
  </si>
  <si>
    <t>学校法人</t>
    <rPh sb="0" eb="2">
      <t>ガッコウ</t>
    </rPh>
    <rPh sb="2" eb="4">
      <t>ホウジン</t>
    </rPh>
    <phoneticPr fontId="4"/>
  </si>
  <si>
    <t>福知山市三和町字千束橋ノ谷35-1</t>
    <rPh sb="0" eb="4">
      <t>フクチヤマシ</t>
    </rPh>
    <rPh sb="4" eb="7">
      <t>サンワマチ</t>
    </rPh>
    <rPh sb="7" eb="8">
      <t>アザ</t>
    </rPh>
    <rPh sb="8" eb="10">
      <t>センゾク</t>
    </rPh>
    <rPh sb="10" eb="11">
      <t>ハシ</t>
    </rPh>
    <rPh sb="12" eb="13">
      <t>タニ</t>
    </rPh>
    <phoneticPr fontId="4"/>
  </si>
  <si>
    <t>佐用郡佐用町佐用260</t>
    <rPh sb="0" eb="3">
      <t>サヨウグン</t>
    </rPh>
    <rPh sb="3" eb="5">
      <t>サヨウ</t>
    </rPh>
    <rPh sb="5" eb="6">
      <t>マチ</t>
    </rPh>
    <rPh sb="6" eb="8">
      <t>サヨウ</t>
    </rPh>
    <phoneticPr fontId="4"/>
  </si>
  <si>
    <t>加西市北条町東高室1236-1</t>
    <rPh sb="0" eb="3">
      <t>カサイシ</t>
    </rPh>
    <rPh sb="3" eb="5">
      <t>ホウジョウ</t>
    </rPh>
    <rPh sb="5" eb="6">
      <t>マチ</t>
    </rPh>
    <rPh sb="6" eb="7">
      <t>ヒガシ</t>
    </rPh>
    <rPh sb="7" eb="9">
      <t>タカムロ</t>
    </rPh>
    <phoneticPr fontId="4"/>
  </si>
  <si>
    <t>岡山市北区高松原古才336-2</t>
    <rPh sb="0" eb="3">
      <t>オカヤマシ</t>
    </rPh>
    <rPh sb="3" eb="5">
      <t>キタク</t>
    </rPh>
    <rPh sb="5" eb="7">
      <t>タカマツ</t>
    </rPh>
    <rPh sb="7" eb="8">
      <t>ハラ</t>
    </rPh>
    <rPh sb="8" eb="9">
      <t>フル</t>
    </rPh>
    <rPh sb="9" eb="10">
      <t>サイ</t>
    </rPh>
    <phoneticPr fontId="4"/>
  </si>
  <si>
    <t>岡山市南区藤田1500</t>
    <rPh sb="0" eb="2">
      <t>オカヤマ</t>
    </rPh>
    <rPh sb="2" eb="3">
      <t>シ</t>
    </rPh>
    <rPh sb="3" eb="5">
      <t>ミナミク</t>
    </rPh>
    <rPh sb="5" eb="7">
      <t>フジタ</t>
    </rPh>
    <phoneticPr fontId="4"/>
  </si>
  <si>
    <t>宍栗市山崎町加生340</t>
    <rPh sb="0" eb="1">
      <t>シシ</t>
    </rPh>
    <rPh sb="1" eb="2">
      <t>クリ</t>
    </rPh>
    <rPh sb="2" eb="3">
      <t>シ</t>
    </rPh>
    <rPh sb="3" eb="6">
      <t>ヤマザキチョウ</t>
    </rPh>
    <rPh sb="6" eb="8">
      <t>カショウ</t>
    </rPh>
    <phoneticPr fontId="4"/>
  </si>
  <si>
    <t>丹波市春日町黒井77</t>
    <rPh sb="0" eb="2">
      <t>タンバ</t>
    </rPh>
    <rPh sb="2" eb="3">
      <t>シ</t>
    </rPh>
    <rPh sb="3" eb="6">
      <t>カスガマチ</t>
    </rPh>
    <rPh sb="6" eb="8">
      <t>クロイ</t>
    </rPh>
    <phoneticPr fontId="4"/>
  </si>
  <si>
    <t>奈良県</t>
    <rPh sb="0" eb="2">
      <t>ナラ</t>
    </rPh>
    <phoneticPr fontId="4"/>
  </si>
  <si>
    <t>マイクの種類</t>
    <rPh sb="4" eb="6">
      <t>シュルイ</t>
    </rPh>
    <phoneticPr fontId="4"/>
  </si>
  <si>
    <t>使　用　本　数</t>
    <rPh sb="0" eb="1">
      <t>ツカ</t>
    </rPh>
    <rPh sb="2" eb="3">
      <t>ヨウ</t>
    </rPh>
    <rPh sb="4" eb="5">
      <t>ホン</t>
    </rPh>
    <rPh sb="6" eb="7">
      <t>カズ</t>
    </rPh>
    <phoneticPr fontId="4"/>
  </si>
  <si>
    <t>備　　　　考</t>
    <rPh sb="0" eb="1">
      <t>ソナエ</t>
    </rPh>
    <rPh sb="5" eb="6">
      <t>コウ</t>
    </rPh>
    <phoneticPr fontId="4"/>
  </si>
  <si>
    <t>本</t>
    <rPh sb="0" eb="1">
      <t>ホン</t>
    </rPh>
    <phoneticPr fontId="4"/>
  </si>
  <si>
    <t>演　　　　示</t>
    <rPh sb="0" eb="1">
      <t>エン</t>
    </rPh>
    <rPh sb="5" eb="6">
      <t>シメ</t>
    </rPh>
    <phoneticPr fontId="4"/>
  </si>
  <si>
    <t>演示物品</t>
    <rPh sb="0" eb="1">
      <t>エン</t>
    </rPh>
    <rPh sb="1" eb="2">
      <t>シメ</t>
    </rPh>
    <rPh sb="2" eb="3">
      <t>ブツ</t>
    </rPh>
    <rPh sb="3" eb="4">
      <t>シナ</t>
    </rPh>
    <phoneticPr fontId="4"/>
  </si>
  <si>
    <t>大　き　さ</t>
    <rPh sb="0" eb="1">
      <t>オオ</t>
    </rPh>
    <phoneticPr fontId="4"/>
  </si>
  <si>
    <t>個　　数</t>
    <rPh sb="0" eb="1">
      <t>コ</t>
    </rPh>
    <rPh sb="3" eb="4">
      <t>カズ</t>
    </rPh>
    <phoneticPr fontId="4"/>
  </si>
  <si>
    <t>柴田郡大河原町字上川原7-2</t>
  </si>
  <si>
    <t>0224-53-1049</t>
  </si>
  <si>
    <t>山鹿市鹿本町来民2055</t>
    <rPh sb="0" eb="3">
      <t>ヤマガシ</t>
    </rPh>
    <rPh sb="3" eb="6">
      <t>カモトマチ</t>
    </rPh>
    <rPh sb="6" eb="7">
      <t>ライ</t>
    </rPh>
    <rPh sb="7" eb="8">
      <t>タミ</t>
    </rPh>
    <phoneticPr fontId="4"/>
  </si>
  <si>
    <t>国東市国東町鶴川1974</t>
    <rPh sb="0" eb="2">
      <t>クニサキ</t>
    </rPh>
    <rPh sb="2" eb="3">
      <t>シ</t>
    </rPh>
    <rPh sb="3" eb="6">
      <t>クニサキマチ</t>
    </rPh>
    <rPh sb="6" eb="8">
      <t>ツルカワ</t>
    </rPh>
    <phoneticPr fontId="5"/>
  </si>
  <si>
    <t>賀茂郡南伊豆町石井58</t>
    <rPh sb="0" eb="3">
      <t>カモグン</t>
    </rPh>
    <rPh sb="3" eb="6">
      <t>ミナミイズ</t>
    </rPh>
    <rPh sb="6" eb="7">
      <t>マチ</t>
    </rPh>
    <rPh sb="7" eb="9">
      <t>イシイ</t>
    </rPh>
    <phoneticPr fontId="4"/>
  </si>
  <si>
    <t>田方郡函南町塚本961</t>
    <rPh sb="0" eb="3">
      <t>タガタグン</t>
    </rPh>
    <rPh sb="3" eb="5">
      <t>カンナミ</t>
    </rPh>
    <rPh sb="5" eb="6">
      <t>マチ</t>
    </rPh>
    <rPh sb="6" eb="8">
      <t>ツカモト</t>
    </rPh>
    <phoneticPr fontId="4"/>
  </si>
  <si>
    <t>富士宮市弓沢町732</t>
    <rPh sb="0" eb="4">
      <t>フジノミヤシ</t>
    </rPh>
    <rPh sb="4" eb="5">
      <t>ユミ</t>
    </rPh>
    <rPh sb="5" eb="6">
      <t>サワ</t>
    </rPh>
    <rPh sb="6" eb="7">
      <t>マチ</t>
    </rPh>
    <phoneticPr fontId="4"/>
  </si>
  <si>
    <t>静岡市葵区古庄3丁目1番1号</t>
    <rPh sb="0" eb="3">
      <t>シズオカシ</t>
    </rPh>
    <rPh sb="3" eb="4">
      <t>アオイ</t>
    </rPh>
    <rPh sb="4" eb="5">
      <t>ク</t>
    </rPh>
    <rPh sb="5" eb="7">
      <t>フルショウ</t>
    </rPh>
    <rPh sb="8" eb="10">
      <t>チョウメ</t>
    </rPh>
    <rPh sb="11" eb="12">
      <t>バン</t>
    </rPh>
    <rPh sb="13" eb="14">
      <t>ゴウ</t>
    </rPh>
    <phoneticPr fontId="4"/>
  </si>
  <si>
    <t>藤枝市郡970</t>
    <rPh sb="0" eb="3">
      <t>フジエダシ</t>
    </rPh>
    <rPh sb="3" eb="4">
      <t>コオリ</t>
    </rPh>
    <phoneticPr fontId="4"/>
  </si>
  <si>
    <t>菊川市東横地1222-3</t>
    <rPh sb="0" eb="2">
      <t>キクカワ</t>
    </rPh>
    <rPh sb="2" eb="3">
      <t>シ</t>
    </rPh>
    <rPh sb="3" eb="4">
      <t>ヒガシ</t>
    </rPh>
    <rPh sb="4" eb="6">
      <t>ヨコチ</t>
    </rPh>
    <phoneticPr fontId="4"/>
  </si>
  <si>
    <t>浜松市天竜区二俣町二俣601</t>
    <rPh sb="0" eb="3">
      <t>ハママツシ</t>
    </rPh>
    <rPh sb="3" eb="5">
      <t>テンリュウ</t>
    </rPh>
    <rPh sb="5" eb="6">
      <t>ク</t>
    </rPh>
    <rPh sb="6" eb="9">
      <t>フタマタマチ</t>
    </rPh>
    <rPh sb="9" eb="11">
      <t>フタマタ</t>
    </rPh>
    <phoneticPr fontId="4"/>
  </si>
  <si>
    <t>流山市東初石2-98</t>
    <rPh sb="0" eb="3">
      <t>ナガレヤマシ</t>
    </rPh>
    <rPh sb="3" eb="6">
      <t>ヒガシハツイシ</t>
    </rPh>
    <phoneticPr fontId="5"/>
  </si>
  <si>
    <t>成田市松崎20</t>
    <rPh sb="0" eb="3">
      <t>ナリタシ</t>
    </rPh>
    <rPh sb="3" eb="5">
      <t>マツザキ</t>
    </rPh>
    <phoneticPr fontId="5"/>
  </si>
  <si>
    <t>香取郡多古町多古3236</t>
    <rPh sb="0" eb="3">
      <t>カトリグン</t>
    </rPh>
    <rPh sb="3" eb="6">
      <t>タコマチ</t>
    </rPh>
    <rPh sb="6" eb="8">
      <t>タコ</t>
    </rPh>
    <phoneticPr fontId="5"/>
  </si>
  <si>
    <t>旭市ロ－1番地</t>
    <rPh sb="0" eb="2">
      <t>アサヒシ</t>
    </rPh>
    <rPh sb="5" eb="7">
      <t>バンチ</t>
    </rPh>
    <phoneticPr fontId="5"/>
  </si>
  <si>
    <t>茂原市上林283</t>
    <rPh sb="0" eb="3">
      <t>モバラシ</t>
    </rPh>
    <rPh sb="3" eb="5">
      <t>カミハヤシ</t>
    </rPh>
    <phoneticPr fontId="5"/>
  </si>
  <si>
    <t>千葉県</t>
    <rPh sb="0" eb="3">
      <t>チバケン</t>
    </rPh>
    <phoneticPr fontId="4"/>
  </si>
  <si>
    <t>[大会申込①－１]</t>
    <rPh sb="1" eb="3">
      <t>タイカイ</t>
    </rPh>
    <rPh sb="3" eb="5">
      <t>モウシコミ</t>
    </rPh>
    <phoneticPr fontId="4"/>
  </si>
  <si>
    <t>[大会申込①－２]</t>
    <rPh sb="1" eb="3">
      <t>タイカイ</t>
    </rPh>
    <rPh sb="3" eb="5">
      <t>モウシコミ</t>
    </rPh>
    <phoneticPr fontId="4"/>
  </si>
  <si>
    <t>日本学校農業クラブ全国大会　参加申込書①－２</t>
    <rPh sb="0" eb="2">
      <t>ニホン</t>
    </rPh>
    <rPh sb="2" eb="4">
      <t>ガッコウ</t>
    </rPh>
    <rPh sb="4" eb="6">
      <t>ノウギョウ</t>
    </rPh>
    <rPh sb="9" eb="11">
      <t>ゼンコク</t>
    </rPh>
    <rPh sb="11" eb="13">
      <t>タイカイ</t>
    </rPh>
    <rPh sb="14" eb="16">
      <t>サンカ</t>
    </rPh>
    <rPh sb="16" eb="18">
      <t>モウシコ</t>
    </rPh>
    <rPh sb="18" eb="19">
      <t>ショ</t>
    </rPh>
    <phoneticPr fontId="4"/>
  </si>
  <si>
    <t>支　店　名</t>
    <rPh sb="0" eb="1">
      <t>ササ</t>
    </rPh>
    <rPh sb="2" eb="3">
      <t>テン</t>
    </rPh>
    <rPh sb="4" eb="5">
      <t>メイ</t>
    </rPh>
    <phoneticPr fontId="4"/>
  </si>
  <si>
    <t>預金種目</t>
    <rPh sb="0" eb="2">
      <t>ヨキン</t>
    </rPh>
    <rPh sb="2" eb="4">
      <t>シュモク</t>
    </rPh>
    <phoneticPr fontId="4"/>
  </si>
  <si>
    <t>（普通・当座等）</t>
    <rPh sb="1" eb="3">
      <t>フツウ</t>
    </rPh>
    <rPh sb="4" eb="6">
      <t>トウザ</t>
    </rPh>
    <rPh sb="6" eb="7">
      <t>トウ</t>
    </rPh>
    <phoneticPr fontId="4"/>
  </si>
  <si>
    <t>※演示回数・位置など具体的な方法を記入して下さい。</t>
    <rPh sb="1" eb="2">
      <t>エン</t>
    </rPh>
    <rPh sb="2" eb="3">
      <t>シメ</t>
    </rPh>
    <rPh sb="3" eb="5">
      <t>カイスウ</t>
    </rPh>
    <rPh sb="6" eb="8">
      <t>イチ</t>
    </rPh>
    <rPh sb="10" eb="13">
      <t>グタイテキ</t>
    </rPh>
    <rPh sb="14" eb="16">
      <t>ホウホウ</t>
    </rPh>
    <rPh sb="17" eb="19">
      <t>キニュウ</t>
    </rPh>
    <rPh sb="21" eb="22">
      <t>クダ</t>
    </rPh>
    <phoneticPr fontId="4"/>
  </si>
  <si>
    <t>南砺市苗島443番地</t>
    <rPh sb="0" eb="1">
      <t>ミナミ</t>
    </rPh>
    <rPh sb="1" eb="2">
      <t>レイ</t>
    </rPh>
    <rPh sb="2" eb="3">
      <t>シ</t>
    </rPh>
    <rPh sb="3" eb="5">
      <t>ノジマ</t>
    </rPh>
    <rPh sb="8" eb="10">
      <t>バンチ</t>
    </rPh>
    <phoneticPr fontId="4"/>
  </si>
  <si>
    <t>白山市三浦町500-1</t>
    <rPh sb="0" eb="2">
      <t>ハクサン</t>
    </rPh>
    <rPh sb="2" eb="3">
      <t>シ</t>
    </rPh>
    <rPh sb="3" eb="6">
      <t>ミウラマチ</t>
    </rPh>
    <phoneticPr fontId="4"/>
  </si>
  <si>
    <t>七尾市下町戊部12-1</t>
    <rPh sb="0" eb="3">
      <t>ナナオシ</t>
    </rPh>
    <rPh sb="3" eb="5">
      <t>シモマチ</t>
    </rPh>
    <rPh sb="6" eb="7">
      <t>ブ</t>
    </rPh>
    <phoneticPr fontId="4"/>
  </si>
  <si>
    <t>小浜市金屋48-2</t>
    <rPh sb="0" eb="3">
      <t>オバマシ</t>
    </rPh>
    <rPh sb="3" eb="5">
      <t>カナヤ</t>
    </rPh>
    <phoneticPr fontId="4"/>
  </si>
  <si>
    <t>福井市新保町49-1</t>
    <rPh sb="0" eb="3">
      <t>フクイシ</t>
    </rPh>
    <rPh sb="3" eb="5">
      <t>シンボ</t>
    </rPh>
    <rPh sb="5" eb="6">
      <t>マチ</t>
    </rPh>
    <phoneticPr fontId="4"/>
  </si>
  <si>
    <t>坂井市坂井町宮領57-5</t>
    <rPh sb="0" eb="2">
      <t>サカイ</t>
    </rPh>
    <rPh sb="2" eb="3">
      <t>シ</t>
    </rPh>
    <rPh sb="3" eb="6">
      <t>サカイマチ</t>
    </rPh>
    <rPh sb="6" eb="7">
      <t>ミヤ</t>
    </rPh>
    <rPh sb="7" eb="8">
      <t>リョウ</t>
    </rPh>
    <phoneticPr fontId="4"/>
  </si>
  <si>
    <t>東海</t>
    <rPh sb="0" eb="2">
      <t>トウカイ</t>
    </rPh>
    <phoneticPr fontId="4"/>
  </si>
  <si>
    <t>✔</t>
  </si>
  <si>
    <t>免除申請</t>
    <rPh sb="0" eb="2">
      <t>メンジョ</t>
    </rPh>
    <rPh sb="2" eb="4">
      <t>シンセイ</t>
    </rPh>
    <phoneticPr fontId="4"/>
  </si>
  <si>
    <t>住所</t>
    <phoneticPr fontId="4"/>
  </si>
  <si>
    <t>八丈島八丈町大賀郷3020</t>
    <rPh sb="0" eb="3">
      <t>ハチジョウジマ</t>
    </rPh>
    <rPh sb="3" eb="6">
      <t>ハチジョウマチ</t>
    </rPh>
    <rPh sb="6" eb="8">
      <t>オオガ</t>
    </rPh>
    <rPh sb="8" eb="9">
      <t>ゴウ</t>
    </rPh>
    <phoneticPr fontId="4"/>
  </si>
  <si>
    <t>野田市清水482</t>
    <rPh sb="0" eb="3">
      <t>ノダシ</t>
    </rPh>
    <rPh sb="3" eb="5">
      <t>シミズ</t>
    </rPh>
    <phoneticPr fontId="5"/>
  </si>
  <si>
    <t>世田谷区深沢5-38-1</t>
    <rPh sb="0" eb="4">
      <t>セタガヤク</t>
    </rPh>
    <rPh sb="4" eb="6">
      <t>フカザワ</t>
    </rPh>
    <phoneticPr fontId="4"/>
  </si>
  <si>
    <t>金融機関名</t>
    <rPh sb="0" eb="2">
      <t>キンユウ</t>
    </rPh>
    <rPh sb="2" eb="4">
      <t>キカン</t>
    </rPh>
    <rPh sb="4" eb="5">
      <t>メイ</t>
    </rPh>
    <phoneticPr fontId="4"/>
  </si>
  <si>
    <t>口座番号</t>
    <rPh sb="0" eb="2">
      <t>コウザ</t>
    </rPh>
    <rPh sb="2" eb="4">
      <t>バンゴウ</t>
    </rPh>
    <phoneticPr fontId="4"/>
  </si>
  <si>
    <t>高知市春野町弘岡下3860</t>
    <rPh sb="0" eb="3">
      <t>コウチシ</t>
    </rPh>
    <rPh sb="3" eb="5">
      <t>ハルノ</t>
    </rPh>
    <rPh sb="5" eb="6">
      <t>マチ</t>
    </rPh>
    <rPh sb="6" eb="8">
      <t>ヒロオカ</t>
    </rPh>
    <rPh sb="8" eb="9">
      <t>シタ</t>
    </rPh>
    <phoneticPr fontId="4"/>
  </si>
  <si>
    <t>高岡郡梼原町梼原1262</t>
    <rPh sb="0" eb="3">
      <t>タカオカグン</t>
    </rPh>
    <rPh sb="3" eb="5">
      <t>ユスハラ</t>
    </rPh>
    <rPh sb="5" eb="6">
      <t>マチ</t>
    </rPh>
    <rPh sb="6" eb="8">
      <t>ユスハラ</t>
    </rPh>
    <phoneticPr fontId="4"/>
  </si>
  <si>
    <t>四万十高等学校</t>
    <rPh sb="0" eb="3">
      <t>シマント</t>
    </rPh>
    <rPh sb="3" eb="5">
      <t>コウトウ</t>
    </rPh>
    <rPh sb="5" eb="7">
      <t>ガッコウ</t>
    </rPh>
    <phoneticPr fontId="4"/>
  </si>
  <si>
    <t>新城市桜淵・中野合併地</t>
    <rPh sb="0" eb="3">
      <t>シンシロシ</t>
    </rPh>
    <rPh sb="3" eb="5">
      <t>サクラブチ</t>
    </rPh>
    <rPh sb="6" eb="7">
      <t>ナカ</t>
    </rPh>
    <rPh sb="7" eb="8">
      <t>ノ</t>
    </rPh>
    <rPh sb="8" eb="10">
      <t>ガッペイ</t>
    </rPh>
    <rPh sb="10" eb="11">
      <t>チ</t>
    </rPh>
    <phoneticPr fontId="4"/>
  </si>
  <si>
    <t>北設楽郡設楽町大字清崎字林の後5-2</t>
    <rPh sb="0" eb="4">
      <t>キタシタラグン</t>
    </rPh>
    <rPh sb="4" eb="6">
      <t>シタラ</t>
    </rPh>
    <rPh sb="6" eb="7">
      <t>マチ</t>
    </rPh>
    <rPh sb="7" eb="9">
      <t>オオアザ</t>
    </rPh>
    <rPh sb="9" eb="11">
      <t>キヨサキ</t>
    </rPh>
    <rPh sb="11" eb="12">
      <t>アザ</t>
    </rPh>
    <rPh sb="12" eb="13">
      <t>ハヤシ</t>
    </rPh>
    <rPh sb="14" eb="15">
      <t>アト</t>
    </rPh>
    <phoneticPr fontId="4"/>
  </si>
  <si>
    <t>新城市作手高里字木戸口1番2</t>
    <rPh sb="0" eb="3">
      <t>シンシロシ</t>
    </rPh>
    <rPh sb="3" eb="4">
      <t>サク</t>
    </rPh>
    <rPh sb="4" eb="5">
      <t>テ</t>
    </rPh>
    <rPh sb="5" eb="6">
      <t>タカ</t>
    </rPh>
    <rPh sb="6" eb="7">
      <t>サト</t>
    </rPh>
    <rPh sb="7" eb="8">
      <t>アザ</t>
    </rPh>
    <rPh sb="8" eb="11">
      <t>キドグチ</t>
    </rPh>
    <rPh sb="12" eb="13">
      <t>バン</t>
    </rPh>
    <phoneticPr fontId="4"/>
  </si>
  <si>
    <t>西尾市亀沢町300</t>
    <rPh sb="0" eb="3">
      <t>ニシオシ</t>
    </rPh>
    <rPh sb="3" eb="5">
      <t>カメザワ</t>
    </rPh>
    <rPh sb="5" eb="6">
      <t>マチ</t>
    </rPh>
    <phoneticPr fontId="4"/>
  </si>
  <si>
    <t>半田市柊町1-1</t>
    <rPh sb="0" eb="3">
      <t>ハンダシ</t>
    </rPh>
    <rPh sb="3" eb="4">
      <t>ヒイラギ</t>
    </rPh>
    <rPh sb="4" eb="5">
      <t>マチ</t>
    </rPh>
    <phoneticPr fontId="4"/>
  </si>
  <si>
    <t>岐阜県</t>
    <rPh sb="0" eb="2">
      <t>ギフ</t>
    </rPh>
    <phoneticPr fontId="4"/>
  </si>
  <si>
    <t>岐阜県立</t>
    <rPh sb="0" eb="2">
      <t>ギフ</t>
    </rPh>
    <phoneticPr fontId="4"/>
  </si>
  <si>
    <t>本巣郡北方町北方150</t>
    <rPh sb="0" eb="3">
      <t>モトスグン</t>
    </rPh>
    <rPh sb="3" eb="4">
      <t>キタ</t>
    </rPh>
    <rPh sb="4" eb="5">
      <t>カタ</t>
    </rPh>
    <rPh sb="5" eb="6">
      <t>マチ</t>
    </rPh>
    <rPh sb="6" eb="8">
      <t>キタカタ</t>
    </rPh>
    <phoneticPr fontId="4"/>
  </si>
  <si>
    <t>養老郡養老町祖父江向野1418-4</t>
    <rPh sb="0" eb="3">
      <t>ヨウロウグン</t>
    </rPh>
    <rPh sb="3" eb="5">
      <t>ヨウロウ</t>
    </rPh>
    <rPh sb="5" eb="6">
      <t>マチ</t>
    </rPh>
    <rPh sb="6" eb="9">
      <t>ソブエ</t>
    </rPh>
    <rPh sb="9" eb="10">
      <t>ム</t>
    </rPh>
    <rPh sb="10" eb="11">
      <t>ノ</t>
    </rPh>
    <phoneticPr fontId="4"/>
  </si>
  <si>
    <t>美濃加茂市本郷町3-3-13</t>
    <rPh sb="0" eb="5">
      <t>ミノカモシ</t>
    </rPh>
    <rPh sb="5" eb="8">
      <t>ホンゴウマチ</t>
    </rPh>
    <phoneticPr fontId="4"/>
  </si>
  <si>
    <t>岡山県</t>
    <rPh sb="0" eb="2">
      <t>オカヤマ</t>
    </rPh>
    <phoneticPr fontId="4"/>
  </si>
  <si>
    <t>岡山県立</t>
    <rPh sb="0" eb="2">
      <t>オカヤマ</t>
    </rPh>
    <phoneticPr fontId="4"/>
  </si>
  <si>
    <t>勝田郡勝央町勝間田47</t>
    <rPh sb="0" eb="3">
      <t>カツタグン</t>
    </rPh>
    <rPh sb="3" eb="4">
      <t>カツ</t>
    </rPh>
    <rPh sb="4" eb="5">
      <t>オウ</t>
    </rPh>
    <rPh sb="5" eb="6">
      <t>マチ</t>
    </rPh>
    <rPh sb="6" eb="7">
      <t>カツ</t>
    </rPh>
    <rPh sb="7" eb="8">
      <t>マ</t>
    </rPh>
    <rPh sb="8" eb="9">
      <t>タ</t>
    </rPh>
    <phoneticPr fontId="4"/>
  </si>
  <si>
    <t>新見市新見1994</t>
    <rPh sb="0" eb="3">
      <t>ニイミシ</t>
    </rPh>
    <rPh sb="3" eb="5">
      <t>ニイミ</t>
    </rPh>
    <phoneticPr fontId="4"/>
  </si>
  <si>
    <t>井原市井原町1875</t>
    <rPh sb="0" eb="2">
      <t>イハラ</t>
    </rPh>
    <rPh sb="2" eb="3">
      <t>シ</t>
    </rPh>
    <rPh sb="3" eb="5">
      <t>イハラ</t>
    </rPh>
    <rPh sb="5" eb="6">
      <t>マチ</t>
    </rPh>
    <phoneticPr fontId="4"/>
  </si>
  <si>
    <t>真庭市中島143</t>
    <rPh sb="0" eb="2">
      <t>マニワ</t>
    </rPh>
    <rPh sb="2" eb="3">
      <t>シ</t>
    </rPh>
    <rPh sb="3" eb="5">
      <t>ナカジマ</t>
    </rPh>
    <phoneticPr fontId="4"/>
  </si>
  <si>
    <t>広島県</t>
    <rPh sb="0" eb="3">
      <t>ヒロシマケン</t>
    </rPh>
    <phoneticPr fontId="4"/>
  </si>
  <si>
    <t>広島県立</t>
    <rPh sb="0" eb="2">
      <t>ヒロシマ</t>
    </rPh>
    <rPh sb="2" eb="4">
      <t>ケンリツ</t>
    </rPh>
    <phoneticPr fontId="4"/>
  </si>
  <si>
    <t>安芸高田市吉田町吉田719-3</t>
    <rPh sb="0" eb="2">
      <t>アキ</t>
    </rPh>
    <rPh sb="2" eb="5">
      <t>タカダシ</t>
    </rPh>
    <rPh sb="5" eb="8">
      <t>ヨシダマチ</t>
    </rPh>
    <rPh sb="8" eb="10">
      <t>ヨシダ</t>
    </rPh>
    <phoneticPr fontId="4"/>
  </si>
  <si>
    <t>世羅郡世羅町本郷870</t>
    <rPh sb="0" eb="3">
      <t>セラグン</t>
    </rPh>
    <rPh sb="3" eb="5">
      <t>セラ</t>
    </rPh>
    <rPh sb="5" eb="6">
      <t>マチ</t>
    </rPh>
    <rPh sb="6" eb="8">
      <t>ホンゴウ</t>
    </rPh>
    <phoneticPr fontId="4"/>
  </si>
  <si>
    <t>電話</t>
    <rPh sb="0" eb="2">
      <t>デンワ</t>
    </rPh>
    <phoneticPr fontId="4"/>
  </si>
  <si>
    <t>農業鑑定</t>
    <rPh sb="0" eb="2">
      <t>ノウギョウ</t>
    </rPh>
    <rPh sb="2" eb="4">
      <t>カンテイ</t>
    </rPh>
    <phoneticPr fontId="4"/>
  </si>
  <si>
    <t>見学等</t>
    <rPh sb="0" eb="2">
      <t>ケンガク</t>
    </rPh>
    <rPh sb="2" eb="3">
      <t>ナド</t>
    </rPh>
    <phoneticPr fontId="4"/>
  </si>
  <si>
    <t>参加種目</t>
    <rPh sb="0" eb="2">
      <t>サンカ</t>
    </rPh>
    <rPh sb="2" eb="4">
      <t>シュモク</t>
    </rPh>
    <phoneticPr fontId="4"/>
  </si>
  <si>
    <t>学年</t>
    <rPh sb="0" eb="2">
      <t>ガクネン</t>
    </rPh>
    <phoneticPr fontId="4"/>
  </si>
  <si>
    <t>有無</t>
    <rPh sb="0" eb="2">
      <t>ウム</t>
    </rPh>
    <phoneticPr fontId="4"/>
  </si>
  <si>
    <t>クラブ員</t>
    <rPh sb="3" eb="4">
      <t>イン</t>
    </rPh>
    <phoneticPr fontId="4"/>
  </si>
  <si>
    <t>回次</t>
    <rPh sb="0" eb="1">
      <t>カイ</t>
    </rPh>
    <rPh sb="1" eb="2">
      <t>ツギ</t>
    </rPh>
    <phoneticPr fontId="4"/>
  </si>
  <si>
    <t>M種目V2</t>
    <rPh sb="1" eb="3">
      <t>シュモク</t>
    </rPh>
    <phoneticPr fontId="4"/>
  </si>
  <si>
    <t>部屋タイプ</t>
    <rPh sb="0" eb="2">
      <t>ヘヤ</t>
    </rPh>
    <phoneticPr fontId="4"/>
  </si>
  <si>
    <t>課程</t>
    <rPh sb="0" eb="2">
      <t>カテイ</t>
    </rPh>
    <phoneticPr fontId="4"/>
  </si>
  <si>
    <t>M有無new</t>
    <rPh sb="1" eb="3">
      <t>ウム</t>
    </rPh>
    <phoneticPr fontId="4"/>
  </si>
  <si>
    <t>M校長課程</t>
    <rPh sb="1" eb="3">
      <t>コウチョウ</t>
    </rPh>
    <rPh sb="3" eb="5">
      <t>カテイ</t>
    </rPh>
    <phoneticPr fontId="4"/>
  </si>
  <si>
    <t>クラ代分科会</t>
    <rPh sb="2" eb="3">
      <t>ダイ</t>
    </rPh>
    <rPh sb="3" eb="6">
      <t>ブンカカイ</t>
    </rPh>
    <phoneticPr fontId="4"/>
  </si>
  <si>
    <t>クラ代会場</t>
    <rPh sb="2" eb="3">
      <t>ダイ</t>
    </rPh>
    <rPh sb="3" eb="5">
      <t>カイジョウ</t>
    </rPh>
    <phoneticPr fontId="4"/>
  </si>
  <si>
    <t>発表者</t>
    <rPh sb="0" eb="2">
      <t>ハッピョウ</t>
    </rPh>
    <rPh sb="2" eb="3">
      <t>シャ</t>
    </rPh>
    <phoneticPr fontId="4"/>
  </si>
  <si>
    <t>男</t>
    <rPh sb="0" eb="1">
      <t>オトコ</t>
    </rPh>
    <phoneticPr fontId="4"/>
  </si>
  <si>
    <t>北海道</t>
    <rPh sb="0" eb="3">
      <t>ホッカイドウ</t>
    </rPh>
    <phoneticPr fontId="4"/>
  </si>
  <si>
    <t>旭川農業高等学校</t>
    <rPh sb="0" eb="2">
      <t>アサヒカワ</t>
    </rPh>
    <rPh sb="2" eb="4">
      <t>ノウギョウ</t>
    </rPh>
    <rPh sb="4" eb="6">
      <t>コウトウ</t>
    </rPh>
    <rPh sb="6" eb="8">
      <t>ガッコウ</t>
    </rPh>
    <phoneticPr fontId="4"/>
  </si>
  <si>
    <t>農業</t>
    <rPh sb="0" eb="2">
      <t>ノウギョウ</t>
    </rPh>
    <phoneticPr fontId="4"/>
  </si>
  <si>
    <t>見学</t>
    <rPh sb="0" eb="2">
      <t>ケンガク</t>
    </rPh>
    <phoneticPr fontId="4"/>
  </si>
  <si>
    <t>平板測量</t>
    <rPh sb="0" eb="2">
      <t>ヘイバン</t>
    </rPh>
    <rPh sb="2" eb="4">
      <t>ソクリョウ</t>
    </rPh>
    <phoneticPr fontId="4"/>
  </si>
  <si>
    <t>事例発表者</t>
    <rPh sb="0" eb="2">
      <t>ジレイ</t>
    </rPh>
    <rPh sb="2" eb="4">
      <t>ハッピョウ</t>
    </rPh>
    <rPh sb="4" eb="5">
      <t>シャ</t>
    </rPh>
    <phoneticPr fontId="4"/>
  </si>
  <si>
    <t>1回次</t>
    <rPh sb="1" eb="3">
      <t>カイジ</t>
    </rPh>
    <phoneticPr fontId="4"/>
  </si>
  <si>
    <t>全日制</t>
    <rPh sb="0" eb="3">
      <t>ゼンニチセイ</t>
    </rPh>
    <phoneticPr fontId="4"/>
  </si>
  <si>
    <t>全日制課程</t>
    <rPh sb="0" eb="3">
      <t>ゼンニチセイ</t>
    </rPh>
    <rPh sb="3" eb="5">
      <t>カテイ</t>
    </rPh>
    <phoneticPr fontId="4"/>
  </si>
  <si>
    <t>第１分科会</t>
    <rPh sb="0" eb="1">
      <t>ダイ</t>
    </rPh>
    <rPh sb="2" eb="5">
      <t>ブンカカイ</t>
    </rPh>
    <phoneticPr fontId="4"/>
  </si>
  <si>
    <t>第１会場</t>
    <rPh sb="0" eb="1">
      <t>ダイ</t>
    </rPh>
    <rPh sb="2" eb="4">
      <t>カイジョウ</t>
    </rPh>
    <phoneticPr fontId="4"/>
  </si>
  <si>
    <t>補助者</t>
    <rPh sb="0" eb="3">
      <t>ホジョシャ</t>
    </rPh>
    <phoneticPr fontId="4"/>
  </si>
  <si>
    <t>女</t>
    <rPh sb="0" eb="1">
      <t>オンナ</t>
    </rPh>
    <phoneticPr fontId="4"/>
  </si>
  <si>
    <t>園芸</t>
    <rPh sb="0" eb="2">
      <t>エンゲイ</t>
    </rPh>
    <phoneticPr fontId="4"/>
  </si>
  <si>
    <t>視察</t>
    <rPh sb="0" eb="2">
      <t>シサツ</t>
    </rPh>
    <phoneticPr fontId="4"/>
  </si>
  <si>
    <t>意見</t>
    <rPh sb="0" eb="2">
      <t>イケン</t>
    </rPh>
    <phoneticPr fontId="4"/>
  </si>
  <si>
    <t>事例補助者</t>
    <rPh sb="0" eb="2">
      <t>ジレイ</t>
    </rPh>
    <rPh sb="2" eb="4">
      <t>ホジョ</t>
    </rPh>
    <rPh sb="4" eb="5">
      <t>シャ</t>
    </rPh>
    <phoneticPr fontId="4"/>
  </si>
  <si>
    <t>2回次</t>
    <rPh sb="1" eb="3">
      <t>カイジ</t>
    </rPh>
    <phoneticPr fontId="4"/>
  </si>
  <si>
    <t>定時制</t>
    <rPh sb="0" eb="2">
      <t>テイジ</t>
    </rPh>
    <rPh sb="2" eb="3">
      <t>セイ</t>
    </rPh>
    <phoneticPr fontId="4"/>
  </si>
  <si>
    <t>定時制課程</t>
    <rPh sb="0" eb="2">
      <t>テイジ</t>
    </rPh>
    <rPh sb="2" eb="3">
      <t>セイ</t>
    </rPh>
    <rPh sb="3" eb="5">
      <t>カテイ</t>
    </rPh>
    <phoneticPr fontId="4"/>
  </si>
  <si>
    <t>第２分科会</t>
    <rPh sb="0" eb="1">
      <t>ダイ</t>
    </rPh>
    <rPh sb="2" eb="5">
      <t>ブンカカイ</t>
    </rPh>
    <phoneticPr fontId="4"/>
  </si>
  <si>
    <t>第２会場</t>
    <rPh sb="0" eb="1">
      <t>ダイ</t>
    </rPh>
    <rPh sb="2" eb="4">
      <t>カイジョウ</t>
    </rPh>
    <phoneticPr fontId="4"/>
  </si>
  <si>
    <t>畜産</t>
    <rPh sb="0" eb="2">
      <t>チクサン</t>
    </rPh>
    <phoneticPr fontId="4"/>
  </si>
  <si>
    <t>3回次</t>
    <rPh sb="1" eb="3">
      <t>カイジ</t>
    </rPh>
    <phoneticPr fontId="4"/>
  </si>
  <si>
    <t>第３分科会</t>
    <rPh sb="0" eb="1">
      <t>ダイ</t>
    </rPh>
    <rPh sb="2" eb="5">
      <t>ブンカカイ</t>
    </rPh>
    <phoneticPr fontId="4"/>
  </si>
  <si>
    <t>機　　種　　名</t>
    <rPh sb="0" eb="1">
      <t>キ</t>
    </rPh>
    <rPh sb="3" eb="4">
      <t>タネ</t>
    </rPh>
    <rPh sb="6" eb="7">
      <t>メイ</t>
    </rPh>
    <phoneticPr fontId="4"/>
  </si>
  <si>
    <t>消費電力</t>
    <rPh sb="0" eb="2">
      <t>ショウヒ</t>
    </rPh>
    <rPh sb="2" eb="4">
      <t>デンリョク</t>
    </rPh>
    <phoneticPr fontId="4"/>
  </si>
  <si>
    <t>見学・視察　参加申込書</t>
    <rPh sb="0" eb="2">
      <t>ケンガク</t>
    </rPh>
    <rPh sb="3" eb="5">
      <t>シサツ</t>
    </rPh>
    <rPh sb="6" eb="8">
      <t>サンカ</t>
    </rPh>
    <rPh sb="8" eb="10">
      <t>モウシコ</t>
    </rPh>
    <rPh sb="10" eb="11">
      <t>ショ</t>
    </rPh>
    <phoneticPr fontId="4"/>
  </si>
  <si>
    <t>代議員会・大会式典　参加申込書</t>
    <rPh sb="0" eb="2">
      <t>ダイギ</t>
    </rPh>
    <rPh sb="2" eb="3">
      <t>イン</t>
    </rPh>
    <rPh sb="3" eb="4">
      <t>カイ</t>
    </rPh>
    <rPh sb="10" eb="12">
      <t>サンカ</t>
    </rPh>
    <rPh sb="12" eb="14">
      <t>モウシコミ</t>
    </rPh>
    <rPh sb="14" eb="15">
      <t>ショ</t>
    </rPh>
    <phoneticPr fontId="4"/>
  </si>
  <si>
    <t>クラブ員代表者会議　参加申込書</t>
    <rPh sb="3" eb="4">
      <t>イン</t>
    </rPh>
    <rPh sb="4" eb="7">
      <t>ダイヒョウシャ</t>
    </rPh>
    <rPh sb="7" eb="9">
      <t>カイギ</t>
    </rPh>
    <rPh sb="10" eb="12">
      <t>サンカ</t>
    </rPh>
    <rPh sb="12" eb="14">
      <t>モウシコミ</t>
    </rPh>
    <rPh sb="14" eb="15">
      <t>ショ</t>
    </rPh>
    <phoneticPr fontId="4"/>
  </si>
  <si>
    <t>写真集合計</t>
    <rPh sb="0" eb="3">
      <t>シャシンシュウ</t>
    </rPh>
    <rPh sb="3" eb="5">
      <t>ゴウケイ</t>
    </rPh>
    <phoneticPr fontId="4"/>
  </si>
  <si>
    <t>大会参加費免除申請者数</t>
    <rPh sb="0" eb="2">
      <t>タイカイ</t>
    </rPh>
    <rPh sb="2" eb="5">
      <t>サンカヒ</t>
    </rPh>
    <rPh sb="5" eb="7">
      <t>メンジョ</t>
    </rPh>
    <rPh sb="7" eb="10">
      <t>シンセイシャ</t>
    </rPh>
    <rPh sb="10" eb="11">
      <t>スウ</t>
    </rPh>
    <phoneticPr fontId="4"/>
  </si>
  <si>
    <t>宇和島市三間町戸雁764番地3</t>
    <rPh sb="0" eb="3">
      <t>ウワジマ</t>
    </rPh>
    <rPh sb="3" eb="4">
      <t>シ</t>
    </rPh>
    <rPh sb="4" eb="6">
      <t>ミマ</t>
    </rPh>
    <rPh sb="6" eb="7">
      <t>マチ</t>
    </rPh>
    <rPh sb="7" eb="8">
      <t>ト</t>
    </rPh>
    <rPh sb="8" eb="9">
      <t>カリ</t>
    </rPh>
    <rPh sb="12" eb="14">
      <t>バンチ</t>
    </rPh>
    <phoneticPr fontId="4"/>
  </si>
  <si>
    <t>菊池市泗水町吉富250番地</t>
    <rPh sb="0" eb="3">
      <t>キクチシ</t>
    </rPh>
    <rPh sb="3" eb="5">
      <t>シスイ</t>
    </rPh>
    <rPh sb="5" eb="6">
      <t>マチ</t>
    </rPh>
    <rPh sb="6" eb="8">
      <t>ヨシトミ</t>
    </rPh>
    <rPh sb="11" eb="13">
      <t>バンチ</t>
    </rPh>
    <phoneticPr fontId="4"/>
  </si>
  <si>
    <t>球磨郡あさぎり町上北310</t>
    <rPh sb="0" eb="3">
      <t>クマグン</t>
    </rPh>
    <rPh sb="7" eb="8">
      <t>マチ</t>
    </rPh>
    <rPh sb="8" eb="10">
      <t>カミキタ</t>
    </rPh>
    <phoneticPr fontId="4"/>
  </si>
  <si>
    <t>熊本市元三町5-1-1</t>
    <rPh sb="0" eb="3">
      <t>クマモトシ</t>
    </rPh>
    <rPh sb="3" eb="4">
      <t>モト</t>
    </rPh>
    <rPh sb="4" eb="5">
      <t>サン</t>
    </rPh>
    <rPh sb="5" eb="6">
      <t>マチ</t>
    </rPh>
    <phoneticPr fontId="4"/>
  </si>
  <si>
    <t>玉名市立願寺247</t>
    <rPh sb="0" eb="3">
      <t>タマナシ</t>
    </rPh>
    <rPh sb="3" eb="4">
      <t>タ</t>
    </rPh>
    <rPh sb="4" eb="5">
      <t>ガン</t>
    </rPh>
    <rPh sb="5" eb="6">
      <t>ジ</t>
    </rPh>
    <phoneticPr fontId="4"/>
  </si>
  <si>
    <t>八代市鏡町鏡村129</t>
    <rPh sb="0" eb="2">
      <t>ヤシロ</t>
    </rPh>
    <rPh sb="2" eb="3">
      <t>シ</t>
    </rPh>
    <rPh sb="3" eb="5">
      <t>カガミマチ</t>
    </rPh>
    <rPh sb="5" eb="7">
      <t>カガミムラ</t>
    </rPh>
    <phoneticPr fontId="4"/>
  </si>
  <si>
    <t>福島市永井川字北原田1</t>
    <rPh sb="0" eb="3">
      <t>フクシマシ</t>
    </rPh>
    <rPh sb="3" eb="6">
      <t>ナガイカワ</t>
    </rPh>
    <rPh sb="6" eb="7">
      <t>アザ</t>
    </rPh>
    <rPh sb="7" eb="8">
      <t>キタ</t>
    </rPh>
    <rPh sb="8" eb="10">
      <t>ハラダ</t>
    </rPh>
    <phoneticPr fontId="4"/>
  </si>
  <si>
    <t>二本松市下長折字真角13</t>
    <rPh sb="0" eb="4">
      <t>ニホンマツシ</t>
    </rPh>
    <rPh sb="4" eb="7">
      <t>シモナガオリ</t>
    </rPh>
    <rPh sb="7" eb="8">
      <t>ジ</t>
    </rPh>
    <rPh sb="8" eb="9">
      <t>マコト</t>
    </rPh>
    <rPh sb="9" eb="10">
      <t>カド</t>
    </rPh>
    <phoneticPr fontId="4"/>
  </si>
  <si>
    <t>白河市瀬戸原6-1</t>
    <rPh sb="0" eb="3">
      <t>シラカワシ</t>
    </rPh>
    <rPh sb="3" eb="6">
      <t>セトハラ</t>
    </rPh>
    <phoneticPr fontId="4"/>
  </si>
  <si>
    <t>河沼郡会津坂下町字曲田1391</t>
    <rPh sb="0" eb="3">
      <t>カワヌマグン</t>
    </rPh>
    <rPh sb="3" eb="8">
      <t>アイヅバンゲマチ</t>
    </rPh>
    <rPh sb="8" eb="9">
      <t>アザ</t>
    </rPh>
    <rPh sb="9" eb="10">
      <t>キョク</t>
    </rPh>
    <rPh sb="10" eb="11">
      <t>タ</t>
    </rPh>
    <phoneticPr fontId="4"/>
  </si>
  <si>
    <t>宮崎市大字恒久春日田1061</t>
    <rPh sb="0" eb="3">
      <t>ミヤザキシ</t>
    </rPh>
    <rPh sb="3" eb="5">
      <t>オオアザ</t>
    </rPh>
    <rPh sb="5" eb="7">
      <t>ツネヒサ</t>
    </rPh>
    <rPh sb="7" eb="9">
      <t>カスガ</t>
    </rPh>
    <rPh sb="9" eb="10">
      <t>タ</t>
    </rPh>
    <phoneticPr fontId="4"/>
  </si>
  <si>
    <t>東諸県郡国富町大字本庄5071番地</t>
    <rPh sb="0" eb="4">
      <t>ヒガシモロカタグン</t>
    </rPh>
    <rPh sb="4" eb="6">
      <t>クニトミ</t>
    </rPh>
    <rPh sb="6" eb="7">
      <t>マチ</t>
    </rPh>
    <rPh sb="7" eb="9">
      <t>オオアザ</t>
    </rPh>
    <rPh sb="9" eb="11">
      <t>ホンジョウ</t>
    </rPh>
    <rPh sb="15" eb="17">
      <t>バンチ</t>
    </rPh>
    <phoneticPr fontId="4"/>
  </si>
  <si>
    <t>鹿児島県</t>
    <rPh sb="0" eb="3">
      <t>カゴシマ</t>
    </rPh>
    <rPh sb="3" eb="4">
      <t>ケン</t>
    </rPh>
    <phoneticPr fontId="4"/>
  </si>
  <si>
    <t>鹿児島県立</t>
    <rPh sb="0" eb="3">
      <t>カゴシマ</t>
    </rPh>
    <rPh sb="3" eb="5">
      <t>ケンリツ</t>
    </rPh>
    <phoneticPr fontId="4"/>
  </si>
  <si>
    <t>指宿市山川成川3423番地</t>
    <rPh sb="0" eb="3">
      <t>イブスキシ</t>
    </rPh>
    <phoneticPr fontId="4"/>
  </si>
  <si>
    <t>いちき串木野市湊町160番地</t>
    <rPh sb="3" eb="6">
      <t>クシキノ</t>
    </rPh>
    <rPh sb="6" eb="7">
      <t>シ</t>
    </rPh>
    <rPh sb="7" eb="9">
      <t>ミナトマチ</t>
    </rPh>
    <rPh sb="12" eb="14">
      <t>バンチ</t>
    </rPh>
    <phoneticPr fontId="4"/>
  </si>
  <si>
    <t>口座名義</t>
    <rPh sb="0" eb="2">
      <t>コウザ</t>
    </rPh>
    <rPh sb="2" eb="4">
      <t>メイギ</t>
    </rPh>
    <phoneticPr fontId="4"/>
  </si>
  <si>
    <t>月</t>
    <rPh sb="0" eb="1">
      <t>ガツ</t>
    </rPh>
    <phoneticPr fontId="4"/>
  </si>
  <si>
    <t>河東郡音更町駒場西1番地</t>
    <rPh sb="10" eb="12">
      <t>バンチ</t>
    </rPh>
    <phoneticPr fontId="4"/>
  </si>
  <si>
    <t>帯広市稲田町西1線9番地</t>
    <rPh sb="8" eb="9">
      <t>セン</t>
    </rPh>
    <rPh sb="10" eb="12">
      <t>バンチ</t>
    </rPh>
    <phoneticPr fontId="4"/>
  </si>
  <si>
    <t>国立大学法人</t>
    <rPh sb="0" eb="2">
      <t>コクリツ</t>
    </rPh>
    <rPh sb="2" eb="4">
      <t>ダイガク</t>
    </rPh>
    <rPh sb="4" eb="6">
      <t>ホウジン</t>
    </rPh>
    <phoneticPr fontId="4"/>
  </si>
  <si>
    <t>免除対象</t>
    <rPh sb="0" eb="2">
      <t>メンジョ</t>
    </rPh>
    <rPh sb="2" eb="4">
      <t>タイショウ</t>
    </rPh>
    <phoneticPr fontId="4"/>
  </si>
  <si>
    <t>022-384-2511</t>
  </si>
  <si>
    <t>〒981-4111</t>
  </si>
  <si>
    <t>加美郡色麻町黒沢字北條152</t>
  </si>
  <si>
    <t>0229-65-3900</t>
  </si>
  <si>
    <t>〒989-4204</t>
  </si>
  <si>
    <t>遠田郡美里町大柳字天神原7</t>
  </si>
  <si>
    <t>0229-58-1122</t>
  </si>
  <si>
    <t>〒987-0004</t>
  </si>
  <si>
    <t>遠田郡美里町牛飼字伊勢堂裏30</t>
  </si>
  <si>
    <t>0229-32-3125</t>
  </si>
  <si>
    <t>〒986-1111</t>
  </si>
  <si>
    <t>石巻市鹿又字用水向126</t>
  </si>
  <si>
    <t>0225-74-2211</t>
  </si>
  <si>
    <t>〒987-0602</t>
  </si>
  <si>
    <t>0220-34-2127</t>
  </si>
  <si>
    <t>虻田郡真狩村字光6番地</t>
    <rPh sb="0" eb="3">
      <t>アブタグン</t>
    </rPh>
    <rPh sb="3" eb="5">
      <t>マッカリ</t>
    </rPh>
    <rPh sb="5" eb="6">
      <t>ムラ</t>
    </rPh>
    <rPh sb="6" eb="7">
      <t>アザ</t>
    </rPh>
    <rPh sb="7" eb="8">
      <t>ヒカリ</t>
    </rPh>
    <rPh sb="9" eb="11">
      <t>バンチ</t>
    </rPh>
    <phoneticPr fontId="4"/>
  </si>
  <si>
    <t>東北</t>
    <rPh sb="0" eb="2">
      <t>トウホク</t>
    </rPh>
    <phoneticPr fontId="4"/>
  </si>
  <si>
    <t>弘前市大字中野三丁目6-10</t>
    <rPh sb="0" eb="3">
      <t>ヒロサキシ</t>
    </rPh>
    <rPh sb="3" eb="5">
      <t>オオアザ</t>
    </rPh>
    <rPh sb="5" eb="7">
      <t>ナカノ</t>
    </rPh>
    <rPh sb="7" eb="8">
      <t>３</t>
    </rPh>
    <rPh sb="8" eb="10">
      <t>チョウメ</t>
    </rPh>
    <phoneticPr fontId="4"/>
  </si>
  <si>
    <t>十和田市大字相坂字高清水78-92</t>
    <rPh sb="0" eb="4">
      <t>トワダシ</t>
    </rPh>
    <rPh sb="4" eb="6">
      <t>オオアザ</t>
    </rPh>
    <rPh sb="6" eb="8">
      <t>アイサカ</t>
    </rPh>
    <rPh sb="8" eb="9">
      <t>アザ</t>
    </rPh>
    <rPh sb="9" eb="10">
      <t>ダカ</t>
    </rPh>
    <rPh sb="10" eb="12">
      <t>シミズ</t>
    </rPh>
    <phoneticPr fontId="4"/>
  </si>
  <si>
    <t>三戸郡南部町大字下名久井字下諏訪平1</t>
    <rPh sb="0" eb="3">
      <t>サンノヘグン</t>
    </rPh>
    <rPh sb="3" eb="6">
      <t>ナンブマチ</t>
    </rPh>
    <rPh sb="6" eb="8">
      <t>オオアザ</t>
    </rPh>
    <rPh sb="8" eb="9">
      <t>シモ</t>
    </rPh>
    <rPh sb="9" eb="10">
      <t>ナ</t>
    </rPh>
    <rPh sb="10" eb="12">
      <t>クイ</t>
    </rPh>
    <rPh sb="12" eb="13">
      <t>アザ</t>
    </rPh>
    <rPh sb="13" eb="16">
      <t>シモスワ</t>
    </rPh>
    <rPh sb="16" eb="17">
      <t>ヒラ</t>
    </rPh>
    <phoneticPr fontId="4"/>
  </si>
  <si>
    <t>上北郡七戸町字舘野47-31</t>
    <rPh sb="0" eb="3">
      <t>カミキタグン</t>
    </rPh>
    <rPh sb="3" eb="5">
      <t>シチノヘ</t>
    </rPh>
    <rPh sb="5" eb="6">
      <t>マチ</t>
    </rPh>
    <rPh sb="6" eb="7">
      <t>アザ</t>
    </rPh>
    <rPh sb="7" eb="8">
      <t>タチ</t>
    </rPh>
    <rPh sb="8" eb="9">
      <t>ノ</t>
    </rPh>
    <phoneticPr fontId="4"/>
  </si>
  <si>
    <t>平川市荒田上駒田130</t>
    <rPh sb="0" eb="2">
      <t>ヒラカワ</t>
    </rPh>
    <rPh sb="2" eb="3">
      <t>シ</t>
    </rPh>
    <rPh sb="3" eb="5">
      <t>アラタ</t>
    </rPh>
    <rPh sb="5" eb="7">
      <t>カミコマ</t>
    </rPh>
    <rPh sb="7" eb="8">
      <t>タ</t>
    </rPh>
    <phoneticPr fontId="4"/>
  </si>
  <si>
    <t>久慈東高等学校</t>
    <rPh sb="0" eb="2">
      <t>クジ</t>
    </rPh>
    <rPh sb="2" eb="3">
      <t>ヒガシ</t>
    </rPh>
    <rPh sb="3" eb="5">
      <t>コウトウ</t>
    </rPh>
    <rPh sb="5" eb="7">
      <t>ガッコウ</t>
    </rPh>
    <phoneticPr fontId="4"/>
  </si>
  <si>
    <t>久慈市門前36地割10</t>
    <rPh sb="0" eb="3">
      <t>クジシ</t>
    </rPh>
    <rPh sb="3" eb="5">
      <t>モンゼン</t>
    </rPh>
    <rPh sb="7" eb="8">
      <t>チ</t>
    </rPh>
    <rPh sb="8" eb="9">
      <t>ワリ</t>
    </rPh>
    <phoneticPr fontId="4"/>
  </si>
  <si>
    <t>盛岡農業高等学校</t>
    <rPh sb="0" eb="2">
      <t>モリオカ</t>
    </rPh>
    <rPh sb="2" eb="4">
      <t>ノウギョウ</t>
    </rPh>
    <rPh sb="4" eb="6">
      <t>コウトウ</t>
    </rPh>
    <rPh sb="6" eb="8">
      <t>ガッコウ</t>
    </rPh>
    <phoneticPr fontId="4"/>
  </si>
  <si>
    <t>紫波総合高等学校</t>
    <rPh sb="0" eb="1">
      <t>ムラサキ</t>
    </rPh>
    <rPh sb="1" eb="2">
      <t>ナミ</t>
    </rPh>
    <rPh sb="2" eb="4">
      <t>ソウゴウ</t>
    </rPh>
    <rPh sb="4" eb="6">
      <t>コウトウ</t>
    </rPh>
    <rPh sb="6" eb="8">
      <t>ガッコウ</t>
    </rPh>
    <phoneticPr fontId="4"/>
  </si>
  <si>
    <t>紫波郡紫波町日詰字朝日田1</t>
    <rPh sb="0" eb="3">
      <t>シワグン</t>
    </rPh>
    <rPh sb="3" eb="5">
      <t>シワ</t>
    </rPh>
    <rPh sb="5" eb="6">
      <t>マチ</t>
    </rPh>
    <rPh sb="6" eb="8">
      <t>ヒヅメ</t>
    </rPh>
    <rPh sb="8" eb="9">
      <t>アザ</t>
    </rPh>
    <rPh sb="9" eb="11">
      <t>アサヒ</t>
    </rPh>
    <rPh sb="11" eb="12">
      <t>タ</t>
    </rPh>
    <phoneticPr fontId="4"/>
  </si>
  <si>
    <t>花巻農業高等学校</t>
    <rPh sb="0" eb="2">
      <t>ハナマキ</t>
    </rPh>
    <rPh sb="2" eb="4">
      <t>ノウギョウ</t>
    </rPh>
    <rPh sb="4" eb="6">
      <t>コウトウ</t>
    </rPh>
    <rPh sb="6" eb="8">
      <t>ガッコウ</t>
    </rPh>
    <phoneticPr fontId="4"/>
  </si>
  <si>
    <t>花巻市葛1-68</t>
    <rPh sb="0" eb="3">
      <t>ハナマキシ</t>
    </rPh>
    <rPh sb="3" eb="4">
      <t>クズ</t>
    </rPh>
    <phoneticPr fontId="4"/>
  </si>
  <si>
    <t>遠野緑峰高等学校</t>
    <rPh sb="0" eb="2">
      <t>トオノ</t>
    </rPh>
    <rPh sb="2" eb="3">
      <t>リョク</t>
    </rPh>
    <rPh sb="3" eb="4">
      <t>ホウ</t>
    </rPh>
    <rPh sb="4" eb="6">
      <t>コウトウ</t>
    </rPh>
    <rPh sb="6" eb="8">
      <t>ガッコウ</t>
    </rPh>
    <phoneticPr fontId="4"/>
  </si>
  <si>
    <t>遠野市松崎町白岩21-14-1</t>
    <rPh sb="0" eb="3">
      <t>トオノシ</t>
    </rPh>
    <rPh sb="3" eb="6">
      <t>マツザキマチ</t>
    </rPh>
    <rPh sb="6" eb="8">
      <t>シライワ</t>
    </rPh>
    <phoneticPr fontId="4"/>
  </si>
  <si>
    <t>水沢農業高等学校</t>
    <rPh sb="0" eb="2">
      <t>ミズサワ</t>
    </rPh>
    <rPh sb="2" eb="4">
      <t>ノウギョウ</t>
    </rPh>
    <rPh sb="4" eb="6">
      <t>コウトウ</t>
    </rPh>
    <rPh sb="6" eb="8">
      <t>ガッコウ</t>
    </rPh>
    <phoneticPr fontId="4"/>
  </si>
  <si>
    <t>大牟田市吉野1389-1</t>
    <rPh sb="0" eb="4">
      <t>オオムタシ</t>
    </rPh>
    <rPh sb="4" eb="6">
      <t>ヨシノ</t>
    </rPh>
    <phoneticPr fontId="4"/>
  </si>
  <si>
    <t>佐賀県</t>
    <rPh sb="0" eb="2">
      <t>サガ</t>
    </rPh>
    <phoneticPr fontId="4"/>
  </si>
  <si>
    <t>佐賀県立</t>
    <rPh sb="0" eb="2">
      <t>サガ</t>
    </rPh>
    <phoneticPr fontId="4"/>
  </si>
  <si>
    <t>唐津市神田字堤2629-1</t>
    <rPh sb="0" eb="3">
      <t>カラツシ</t>
    </rPh>
    <rPh sb="3" eb="5">
      <t>カンダ</t>
    </rPh>
    <rPh sb="5" eb="6">
      <t>アザ</t>
    </rPh>
    <rPh sb="6" eb="7">
      <t>ツツミ</t>
    </rPh>
    <phoneticPr fontId="4"/>
  </si>
  <si>
    <t>伊万里市二里町大里乙1414</t>
    <rPh sb="0" eb="4">
      <t>イマリシ</t>
    </rPh>
    <rPh sb="4" eb="5">
      <t>ニ</t>
    </rPh>
    <rPh sb="5" eb="6">
      <t>リ</t>
    </rPh>
    <rPh sb="6" eb="7">
      <t>マチ</t>
    </rPh>
    <rPh sb="7" eb="9">
      <t>オオサト</t>
    </rPh>
    <rPh sb="9" eb="10">
      <t>オツ</t>
    </rPh>
    <phoneticPr fontId="4"/>
  </si>
  <si>
    <t>杵島郡白石町大字福田1660</t>
    <rPh sb="0" eb="1">
      <t>キネ</t>
    </rPh>
    <rPh sb="1" eb="2">
      <t>シマ</t>
    </rPh>
    <rPh sb="2" eb="3">
      <t>グン</t>
    </rPh>
    <rPh sb="3" eb="5">
      <t>シライシ</t>
    </rPh>
    <rPh sb="5" eb="6">
      <t>マチ</t>
    </rPh>
    <rPh sb="6" eb="8">
      <t>オオアザ</t>
    </rPh>
    <rPh sb="8" eb="10">
      <t>フクダ</t>
    </rPh>
    <phoneticPr fontId="4"/>
  </si>
  <si>
    <t>高知農業高等学校</t>
    <rPh sb="0" eb="2">
      <t>コウチ</t>
    </rPh>
    <rPh sb="2" eb="4">
      <t>ノウギョウ</t>
    </rPh>
    <rPh sb="4" eb="6">
      <t>コウトウ</t>
    </rPh>
    <rPh sb="6" eb="8">
      <t>ガッコウ</t>
    </rPh>
    <phoneticPr fontId="4"/>
  </si>
  <si>
    <t>南国市東崎957-1</t>
    <rPh sb="0" eb="2">
      <t>ナンゴク</t>
    </rPh>
    <rPh sb="2" eb="3">
      <t>シ</t>
    </rPh>
    <rPh sb="3" eb="5">
      <t>ヒガシザキ</t>
    </rPh>
    <phoneticPr fontId="4"/>
  </si>
  <si>
    <t>春野高等学校</t>
    <rPh sb="0" eb="2">
      <t>ハルノ</t>
    </rPh>
    <rPh sb="2" eb="4">
      <t>コウトウ</t>
    </rPh>
    <rPh sb="4" eb="6">
      <t>ガッコウ</t>
    </rPh>
    <phoneticPr fontId="4"/>
  </si>
  <si>
    <t>幡多農業高等学校</t>
    <rPh sb="0" eb="2">
      <t>ハタ</t>
    </rPh>
    <rPh sb="2" eb="4">
      <t>ノウギョウ</t>
    </rPh>
    <rPh sb="4" eb="6">
      <t>コウトウ</t>
    </rPh>
    <rPh sb="6" eb="8">
      <t>ガッコウ</t>
    </rPh>
    <phoneticPr fontId="4"/>
  </si>
  <si>
    <t>四万十市古津賀3711</t>
    <rPh sb="0" eb="3">
      <t>シマント</t>
    </rPh>
    <rPh sb="3" eb="4">
      <t>シ</t>
    </rPh>
    <rPh sb="4" eb="6">
      <t>フルツ</t>
    </rPh>
    <rPh sb="6" eb="7">
      <t>ガ</t>
    </rPh>
    <phoneticPr fontId="4"/>
  </si>
  <si>
    <t>下関市豊田町殿敷834-5</t>
    <rPh sb="0" eb="3">
      <t>シモノセキシ</t>
    </rPh>
    <rPh sb="3" eb="5">
      <t>トヨタ</t>
    </rPh>
    <rPh sb="5" eb="6">
      <t>マチ</t>
    </rPh>
    <rPh sb="6" eb="7">
      <t>トノ</t>
    </rPh>
    <rPh sb="7" eb="8">
      <t>シ</t>
    </rPh>
    <phoneticPr fontId="4"/>
  </si>
  <si>
    <t>長門市日置上401-2</t>
    <rPh sb="0" eb="3">
      <t>ナガトシ</t>
    </rPh>
    <rPh sb="3" eb="5">
      <t>ヒオキ</t>
    </rPh>
    <rPh sb="5" eb="6">
      <t>ウエ</t>
    </rPh>
    <phoneticPr fontId="4"/>
  </si>
  <si>
    <t>FAX</t>
    <phoneticPr fontId="4"/>
  </si>
  <si>
    <t>No</t>
    <phoneticPr fontId="4"/>
  </si>
  <si>
    <t>長崎県</t>
    <rPh sb="0" eb="2">
      <t>ナガサキ</t>
    </rPh>
    <phoneticPr fontId="4"/>
  </si>
  <si>
    <t>長崎県立</t>
    <rPh sb="0" eb="2">
      <t>ナガサキ</t>
    </rPh>
    <phoneticPr fontId="4"/>
  </si>
  <si>
    <t>島原市下折橋町4520</t>
    <rPh sb="0" eb="3">
      <t>シマバラシ</t>
    </rPh>
    <rPh sb="3" eb="4">
      <t>シモ</t>
    </rPh>
    <rPh sb="4" eb="6">
      <t>オリハシ</t>
    </rPh>
    <rPh sb="6" eb="7">
      <t>マチ</t>
    </rPh>
    <phoneticPr fontId="4"/>
  </si>
  <si>
    <t>諫早市立石町1003</t>
    <rPh sb="0" eb="3">
      <t>イサハヤシ</t>
    </rPh>
    <rPh sb="3" eb="6">
      <t>タテイシマチ</t>
    </rPh>
    <phoneticPr fontId="4"/>
  </si>
  <si>
    <t>西海市西彼町上岳郷323</t>
    <rPh sb="0" eb="2">
      <t>サイカイ</t>
    </rPh>
    <rPh sb="2" eb="3">
      <t>シ</t>
    </rPh>
    <rPh sb="3" eb="4">
      <t>ニシ</t>
    </rPh>
    <rPh sb="4" eb="5">
      <t>カレ</t>
    </rPh>
    <rPh sb="5" eb="6">
      <t>マチ</t>
    </rPh>
    <rPh sb="6" eb="7">
      <t>ジョウ</t>
    </rPh>
    <rPh sb="7" eb="8">
      <t>タケ</t>
    </rPh>
    <rPh sb="8" eb="9">
      <t>ゴウ</t>
    </rPh>
    <phoneticPr fontId="4"/>
  </si>
  <si>
    <t>大村市久原1-416</t>
    <rPh sb="0" eb="3">
      <t>オオムラシ</t>
    </rPh>
    <rPh sb="3" eb="4">
      <t>ヒサ</t>
    </rPh>
    <rPh sb="4" eb="5">
      <t>ハラ</t>
    </rPh>
    <phoneticPr fontId="4"/>
  </si>
  <si>
    <t>平戸市田平町小手田免54-1</t>
    <rPh sb="0" eb="2">
      <t>ヒラト</t>
    </rPh>
    <rPh sb="2" eb="3">
      <t>シ</t>
    </rPh>
    <rPh sb="3" eb="5">
      <t>タヒラ</t>
    </rPh>
    <rPh sb="5" eb="6">
      <t>マチ</t>
    </rPh>
    <rPh sb="6" eb="8">
      <t>コテ</t>
    </rPh>
    <rPh sb="8" eb="9">
      <t>タ</t>
    </rPh>
    <rPh sb="9" eb="10">
      <t>メン</t>
    </rPh>
    <phoneticPr fontId="4"/>
  </si>
  <si>
    <t>熊本県</t>
    <rPh sb="0" eb="2">
      <t>クマモト</t>
    </rPh>
    <phoneticPr fontId="4"/>
  </si>
  <si>
    <t>熊本県立</t>
    <rPh sb="0" eb="2">
      <t>クマモト</t>
    </rPh>
    <phoneticPr fontId="4"/>
  </si>
  <si>
    <t>葦北郡芦北町乙千屋20-2</t>
    <rPh sb="0" eb="3">
      <t>アシキタグン</t>
    </rPh>
    <rPh sb="3" eb="6">
      <t>アシキタマチ</t>
    </rPh>
    <rPh sb="6" eb="7">
      <t>オツ</t>
    </rPh>
    <rPh sb="7" eb="8">
      <t>セン</t>
    </rPh>
    <rPh sb="8" eb="9">
      <t>ヤ</t>
    </rPh>
    <phoneticPr fontId="4"/>
  </si>
  <si>
    <t>天草市本渡町本戸馬場495</t>
    <rPh sb="0" eb="2">
      <t>アマクサ</t>
    </rPh>
    <rPh sb="2" eb="3">
      <t>シ</t>
    </rPh>
    <rPh sb="3" eb="6">
      <t>ホンドマチ</t>
    </rPh>
    <rPh sb="6" eb="8">
      <t>ホンド</t>
    </rPh>
    <rPh sb="8" eb="10">
      <t>ババ</t>
    </rPh>
    <phoneticPr fontId="4"/>
  </si>
  <si>
    <t>菊池郡大津町室1782</t>
    <rPh sb="0" eb="3">
      <t>キクチグン</t>
    </rPh>
    <rPh sb="3" eb="6">
      <t>オオツマチ</t>
    </rPh>
    <rPh sb="6" eb="7">
      <t>ムロ</t>
    </rPh>
    <phoneticPr fontId="4"/>
  </si>
  <si>
    <t>※本用紙にて申込みをした以外の視聴覚機器・サスペンションライト・音響・マイクは、発表当日に使用することはできません。</t>
    <rPh sb="1" eb="2">
      <t>ホン</t>
    </rPh>
    <rPh sb="2" eb="4">
      <t>ヨウシ</t>
    </rPh>
    <rPh sb="6" eb="8">
      <t>モウシコ</t>
    </rPh>
    <rPh sb="12" eb="14">
      <t>イガイ</t>
    </rPh>
    <rPh sb="15" eb="18">
      <t>シチョウカク</t>
    </rPh>
    <rPh sb="18" eb="20">
      <t>キキ</t>
    </rPh>
    <rPh sb="32" eb="34">
      <t>オンキョウ</t>
    </rPh>
    <rPh sb="40" eb="42">
      <t>ハッピョウ</t>
    </rPh>
    <rPh sb="42" eb="44">
      <t>トウジツ</t>
    </rPh>
    <rPh sb="45" eb="47">
      <t>シヨウ</t>
    </rPh>
    <phoneticPr fontId="4"/>
  </si>
  <si>
    <t>代表者</t>
    <rPh sb="0" eb="3">
      <t>ダイヒョウシャ</t>
    </rPh>
    <phoneticPr fontId="4"/>
  </si>
  <si>
    <t>※代表者にはドロップダウンリストから◎印を選択して下さい。</t>
    <phoneticPr fontId="4"/>
  </si>
  <si>
    <t>【事例発表校】　（事例発表をする単位クラブのみ記入して下さい。）</t>
    <rPh sb="1" eb="3">
      <t>ジレイ</t>
    </rPh>
    <rPh sb="3" eb="5">
      <t>ハッピョウ</t>
    </rPh>
    <rPh sb="5" eb="6">
      <t>コウ</t>
    </rPh>
    <rPh sb="9" eb="11">
      <t>ジレイ</t>
    </rPh>
    <rPh sb="11" eb="13">
      <t>ハッピョウ</t>
    </rPh>
    <rPh sb="16" eb="18">
      <t>タンイ</t>
    </rPh>
    <rPh sb="23" eb="25">
      <t>キニュウ</t>
    </rPh>
    <phoneticPr fontId="4"/>
  </si>
  <si>
    <t>発表会場</t>
    <rPh sb="0" eb="2">
      <t>ハッピョウ</t>
    </rPh>
    <rPh sb="2" eb="4">
      <t>カイジョウ</t>
    </rPh>
    <phoneticPr fontId="4"/>
  </si>
  <si>
    <t>発表分科会</t>
    <rPh sb="0" eb="2">
      <t>ハッピョウ</t>
    </rPh>
    <rPh sb="2" eb="5">
      <t>ブンカカイ</t>
    </rPh>
    <phoneticPr fontId="4"/>
  </si>
  <si>
    <r>
      <t>【調査事項】</t>
    </r>
    <r>
      <rPr>
        <sz val="11"/>
        <color indexed="10"/>
        <rFont val="ＭＳ Ｐゴシック"/>
        <family val="3"/>
        <charset val="128"/>
      </rPr>
      <t>（使用できるPCは１台までとします。）</t>
    </r>
    <rPh sb="1" eb="3">
      <t>チョウサ</t>
    </rPh>
    <rPh sb="3" eb="5">
      <t>ジコウ</t>
    </rPh>
    <phoneticPr fontId="4"/>
  </si>
  <si>
    <t>Ｄ１</t>
    <phoneticPr fontId="4"/>
  </si>
  <si>
    <t>Ｄ２</t>
    <phoneticPr fontId="4"/>
  </si>
  <si>
    <t>２４日農鑑バス</t>
    <rPh sb="2" eb="3">
      <t>カ</t>
    </rPh>
    <rPh sb="3" eb="4">
      <t>ノウ</t>
    </rPh>
    <rPh sb="4" eb="5">
      <t>カガミ</t>
    </rPh>
    <phoneticPr fontId="4"/>
  </si>
  <si>
    <t>個</t>
    <rPh sb="0" eb="1">
      <t>コ</t>
    </rPh>
    <phoneticPr fontId="4"/>
  </si>
  <si>
    <t>人数・個数等</t>
    <rPh sb="0" eb="2">
      <t>ニンズウ</t>
    </rPh>
    <rPh sb="3" eb="5">
      <t>コスウ</t>
    </rPh>
    <rPh sb="5" eb="6">
      <t>トウ</t>
    </rPh>
    <phoneticPr fontId="4"/>
  </si>
  <si>
    <t>プロジェクト</t>
    <phoneticPr fontId="4"/>
  </si>
  <si>
    <t>希望分科会</t>
    <rPh sb="0" eb="2">
      <t>キボウ</t>
    </rPh>
    <rPh sb="2" eb="5">
      <t>ブンカカイ</t>
    </rPh>
    <phoneticPr fontId="4"/>
  </si>
  <si>
    <t>第１希望</t>
    <rPh sb="0" eb="1">
      <t>ダイ</t>
    </rPh>
    <rPh sb="2" eb="4">
      <t>キボウ</t>
    </rPh>
    <phoneticPr fontId="4"/>
  </si>
  <si>
    <t>第２希望</t>
    <rPh sb="0" eb="1">
      <t>ダイ</t>
    </rPh>
    <rPh sb="2" eb="4">
      <t>キボウ</t>
    </rPh>
    <phoneticPr fontId="4"/>
  </si>
  <si>
    <t>第３希望</t>
    <rPh sb="0" eb="1">
      <t>ダイ</t>
    </rPh>
    <rPh sb="2" eb="4">
      <t>キボウ</t>
    </rPh>
    <phoneticPr fontId="4"/>
  </si>
  <si>
    <t>【参加者】　（第1から第3まで希望する分科会をドロップダウンリストから選択して下さい。）</t>
    <rPh sb="1" eb="4">
      <t>サンカシャ</t>
    </rPh>
    <rPh sb="7" eb="8">
      <t>ダイ</t>
    </rPh>
    <rPh sb="11" eb="12">
      <t>ダイ</t>
    </rPh>
    <rPh sb="15" eb="17">
      <t>キボウ</t>
    </rPh>
    <rPh sb="19" eb="21">
      <t>ブンカ</t>
    </rPh>
    <rPh sb="21" eb="22">
      <t>カイ</t>
    </rPh>
    <rPh sb="35" eb="37">
      <t>センタク</t>
    </rPh>
    <phoneticPr fontId="4"/>
  </si>
  <si>
    <t>0166-48-2887</t>
    <phoneticPr fontId="4"/>
  </si>
  <si>
    <t>0165-34-2549</t>
    <phoneticPr fontId="4"/>
  </si>
  <si>
    <t>01632-7-2551</t>
    <phoneticPr fontId="4"/>
  </si>
  <si>
    <t>0165-35-2405</t>
    <phoneticPr fontId="4"/>
  </si>
  <si>
    <t>0125-76-2621</t>
    <phoneticPr fontId="4"/>
  </si>
  <si>
    <t>0167-22-3071</t>
    <phoneticPr fontId="4"/>
  </si>
  <si>
    <t>0153-78-2053</t>
    <phoneticPr fontId="4"/>
  </si>
  <si>
    <t>0153-75-2053</t>
    <phoneticPr fontId="4"/>
  </si>
  <si>
    <t>〒092-0017</t>
    <phoneticPr fontId="4"/>
  </si>
  <si>
    <t>0152-73-4136</t>
    <phoneticPr fontId="4"/>
  </si>
  <si>
    <t>〒099-3211</t>
    <phoneticPr fontId="4"/>
  </si>
  <si>
    <t>0152-66-2061</t>
    <phoneticPr fontId="4"/>
  </si>
  <si>
    <t>〒088-2313</t>
    <phoneticPr fontId="4"/>
  </si>
  <si>
    <t>015-485-2001</t>
    <phoneticPr fontId="4"/>
  </si>
  <si>
    <t>〒080-1275</t>
    <phoneticPr fontId="4"/>
  </si>
  <si>
    <t>01564-5-3121</t>
    <phoneticPr fontId="4"/>
  </si>
  <si>
    <t>〒080-0574</t>
    <phoneticPr fontId="4"/>
  </si>
  <si>
    <t>0155-44-2201</t>
    <phoneticPr fontId="4"/>
  </si>
  <si>
    <t>〒089-1501</t>
    <phoneticPr fontId="4"/>
  </si>
  <si>
    <t>0155-52-2362</t>
    <phoneticPr fontId="4"/>
  </si>
  <si>
    <t>〒080-0834</t>
    <phoneticPr fontId="4"/>
  </si>
  <si>
    <t>0155-48-3051</t>
    <phoneticPr fontId="4"/>
  </si>
  <si>
    <t>〒068-0818</t>
    <phoneticPr fontId="4"/>
  </si>
  <si>
    <t>0126-22-0130</t>
    <phoneticPr fontId="4"/>
  </si>
  <si>
    <t>〒069-8533</t>
    <phoneticPr fontId="4"/>
  </si>
  <si>
    <t>011-386-3111</t>
    <phoneticPr fontId="4"/>
  </si>
  <si>
    <t>〒044-0083</t>
    <phoneticPr fontId="4"/>
  </si>
  <si>
    <t>0136-22-1148</t>
    <phoneticPr fontId="4"/>
  </si>
  <si>
    <t>〒041-1231</t>
    <phoneticPr fontId="4"/>
  </si>
  <si>
    <t>0138-77-8800</t>
    <phoneticPr fontId="4"/>
  </si>
  <si>
    <t>〒048-1501</t>
    <phoneticPr fontId="4"/>
  </si>
  <si>
    <t>0136-44-2224</t>
    <phoneticPr fontId="4"/>
  </si>
  <si>
    <t>〒052-0101</t>
    <phoneticPr fontId="4"/>
  </si>
  <si>
    <t>0142-66-2456</t>
    <phoneticPr fontId="4"/>
  </si>
  <si>
    <t>〒056-0144</t>
    <phoneticPr fontId="4"/>
  </si>
  <si>
    <t>〒049-4433</t>
    <phoneticPr fontId="4"/>
  </si>
  <si>
    <t>〒048-1611</t>
    <phoneticPr fontId="4"/>
  </si>
  <si>
    <t>0136-45-2357</t>
    <phoneticPr fontId="4"/>
  </si>
  <si>
    <t>〒048-1731</t>
    <phoneticPr fontId="4"/>
  </si>
  <si>
    <t>-</t>
  </si>
  <si>
    <t>南宇和郡愛南町御荘平城3269番地</t>
    <rPh sb="7" eb="8">
      <t>ゴ</t>
    </rPh>
    <rPh sb="8" eb="9">
      <t>ソウ</t>
    </rPh>
    <rPh sb="9" eb="11">
      <t>ヒラジロ</t>
    </rPh>
    <rPh sb="15" eb="17">
      <t>バンチ</t>
    </rPh>
    <phoneticPr fontId="4"/>
  </si>
  <si>
    <t>田布施農工高等学校</t>
    <rPh sb="0" eb="3">
      <t>タブセ</t>
    </rPh>
    <rPh sb="3" eb="4">
      <t>ノウ</t>
    </rPh>
    <rPh sb="5" eb="7">
      <t>コウトウ</t>
    </rPh>
    <rPh sb="7" eb="9">
      <t>ガッコウ</t>
    </rPh>
    <phoneticPr fontId="4"/>
  </si>
  <si>
    <t>校長名(姓)</t>
    <rPh sb="0" eb="2">
      <t>コウチョウ</t>
    </rPh>
    <rPh sb="2" eb="3">
      <t>メイ</t>
    </rPh>
    <rPh sb="4" eb="5">
      <t>セイ</t>
    </rPh>
    <phoneticPr fontId="4"/>
  </si>
  <si>
    <t>校長名(名)</t>
    <rPh sb="0" eb="2">
      <t>コウチョウ</t>
    </rPh>
    <rPh sb="2" eb="3">
      <t>メイ</t>
    </rPh>
    <rPh sb="4" eb="5">
      <t>メイ</t>
    </rPh>
    <phoneticPr fontId="4"/>
  </si>
  <si>
    <t>記載責任者（姓）</t>
    <rPh sb="0" eb="2">
      <t>キサイ</t>
    </rPh>
    <rPh sb="2" eb="5">
      <t>セキニンシャ</t>
    </rPh>
    <rPh sb="6" eb="7">
      <t>セイ</t>
    </rPh>
    <phoneticPr fontId="4"/>
  </si>
  <si>
    <t>記載責任者（名）</t>
    <rPh sb="0" eb="2">
      <t>キサイ</t>
    </rPh>
    <rPh sb="2" eb="5">
      <t>セキニンシャ</t>
    </rPh>
    <rPh sb="6" eb="7">
      <t>メイ</t>
    </rPh>
    <phoneticPr fontId="4"/>
  </si>
  <si>
    <t>校長名（姓）</t>
    <rPh sb="0" eb="2">
      <t>コウチョウ</t>
    </rPh>
    <rPh sb="2" eb="3">
      <t>メイ</t>
    </rPh>
    <rPh sb="4" eb="5">
      <t>セイ</t>
    </rPh>
    <phoneticPr fontId="4"/>
  </si>
  <si>
    <t>校長名（名）</t>
    <rPh sb="0" eb="2">
      <t>コウチョウ</t>
    </rPh>
    <rPh sb="2" eb="3">
      <t>メイ</t>
    </rPh>
    <rPh sb="4" eb="5">
      <t>メイ</t>
    </rPh>
    <phoneticPr fontId="4"/>
  </si>
  <si>
    <t>氏名（姓）</t>
    <rPh sb="0" eb="2">
      <t>シメイ</t>
    </rPh>
    <rPh sb="3" eb="4">
      <t>セイ</t>
    </rPh>
    <phoneticPr fontId="4"/>
  </si>
  <si>
    <t>氏名（名）</t>
    <rPh sb="0" eb="2">
      <t>シメイ</t>
    </rPh>
    <rPh sb="3" eb="4">
      <t>メイ</t>
    </rPh>
    <phoneticPr fontId="4"/>
  </si>
  <si>
    <t>フリガナ（姓）</t>
    <rPh sb="5" eb="6">
      <t>セイ</t>
    </rPh>
    <phoneticPr fontId="4"/>
  </si>
  <si>
    <t>フリガナ（名）</t>
    <rPh sb="5" eb="6">
      <t>メイ</t>
    </rPh>
    <phoneticPr fontId="4"/>
  </si>
  <si>
    <t>事例発表担当校</t>
    <rPh sb="0" eb="2">
      <t>ジレイ</t>
    </rPh>
    <rPh sb="2" eb="4">
      <t>ハッピョウ</t>
    </rPh>
    <rPh sb="4" eb="6">
      <t>タントウ</t>
    </rPh>
    <rPh sb="6" eb="7">
      <t>コウ</t>
    </rPh>
    <phoneticPr fontId="4"/>
  </si>
  <si>
    <t>運営担当校</t>
    <rPh sb="0" eb="2">
      <t>ウンエイ</t>
    </rPh>
    <rPh sb="2" eb="4">
      <t>タントウ</t>
    </rPh>
    <rPh sb="4" eb="5">
      <t>コウ</t>
    </rPh>
    <phoneticPr fontId="4"/>
  </si>
  <si>
    <t>司会者</t>
    <rPh sb="0" eb="2">
      <t>シカイ</t>
    </rPh>
    <rPh sb="2" eb="3">
      <t>シャ</t>
    </rPh>
    <phoneticPr fontId="4"/>
  </si>
  <si>
    <t>記録者</t>
    <rPh sb="0" eb="3">
      <t>キロクシャ</t>
    </rPh>
    <phoneticPr fontId="4"/>
  </si>
  <si>
    <t>指導助言者</t>
    <rPh sb="0" eb="2">
      <t>シドウ</t>
    </rPh>
    <rPh sb="2" eb="5">
      <t>ジョゲンシャ</t>
    </rPh>
    <phoneticPr fontId="4"/>
  </si>
  <si>
    <t>日連役員</t>
    <rPh sb="0" eb="1">
      <t>ヒ</t>
    </rPh>
    <rPh sb="1" eb="2">
      <t>レン</t>
    </rPh>
    <rPh sb="2" eb="4">
      <t>ヤクイン</t>
    </rPh>
    <phoneticPr fontId="4"/>
  </si>
  <si>
    <t>日連会長</t>
    <rPh sb="0" eb="1">
      <t>ヒ</t>
    </rPh>
    <rPh sb="1" eb="2">
      <t>レン</t>
    </rPh>
    <rPh sb="2" eb="4">
      <t>カイチョウ</t>
    </rPh>
    <phoneticPr fontId="4"/>
  </si>
  <si>
    <t>日連役員</t>
    <rPh sb="0" eb="1">
      <t>ニチ</t>
    </rPh>
    <rPh sb="1" eb="2">
      <t>レン</t>
    </rPh>
    <rPh sb="2" eb="4">
      <t>ヤクイン</t>
    </rPh>
    <phoneticPr fontId="4"/>
  </si>
  <si>
    <t>免除
対象</t>
    <rPh sb="0" eb="2">
      <t>メンジョ</t>
    </rPh>
    <rPh sb="3" eb="5">
      <t>タイショウ</t>
    </rPh>
    <phoneticPr fontId="4"/>
  </si>
  <si>
    <t>申込みシート入力手順</t>
    <rPh sb="0" eb="2">
      <t>モウシコ</t>
    </rPh>
    <rPh sb="6" eb="8">
      <t>ニュウリョク</t>
    </rPh>
    <rPh sb="8" eb="10">
      <t>テジュン</t>
    </rPh>
    <phoneticPr fontId="36"/>
  </si>
  <si>
    <t>①</t>
    <phoneticPr fontId="36"/>
  </si>
  <si>
    <t>シートmasterより、自校農クコードを確認し、シート1-①の農クコードプルダウンメニューより、コードを選択する。</t>
    <rPh sb="12" eb="13">
      <t>ジ</t>
    </rPh>
    <rPh sb="13" eb="14">
      <t>コウ</t>
    </rPh>
    <rPh sb="14" eb="15">
      <t>ノウ</t>
    </rPh>
    <rPh sb="20" eb="22">
      <t>カクニン</t>
    </rPh>
    <rPh sb="31" eb="32">
      <t>ノウ</t>
    </rPh>
    <rPh sb="52" eb="54">
      <t>センタク</t>
    </rPh>
    <phoneticPr fontId="36"/>
  </si>
  <si>
    <t>②</t>
    <phoneticPr fontId="36"/>
  </si>
  <si>
    <t>反映セルの内容を確認し、校長名、記載責任者名を入力する。</t>
    <rPh sb="0" eb="2">
      <t>ハンエイ</t>
    </rPh>
    <rPh sb="5" eb="7">
      <t>ナイヨウ</t>
    </rPh>
    <rPh sb="8" eb="10">
      <t>カクニン</t>
    </rPh>
    <rPh sb="12" eb="14">
      <t>コウチョウ</t>
    </rPh>
    <rPh sb="14" eb="15">
      <t>メイ</t>
    </rPh>
    <rPh sb="16" eb="18">
      <t>キサイ</t>
    </rPh>
    <rPh sb="18" eb="21">
      <t>セキニンシャ</t>
    </rPh>
    <rPh sb="21" eb="22">
      <t>メイ</t>
    </rPh>
    <rPh sb="23" eb="25">
      <t>ニュウリョク</t>
    </rPh>
    <phoneticPr fontId="36"/>
  </si>
  <si>
    <t>③</t>
    <phoneticPr fontId="36"/>
  </si>
  <si>
    <t>各競技ごとに、上より必要事項を入力する。その際、特に外字には注意し、ある場合には外字の有無に○を入れる。参加費の免状申請も同様とする。</t>
    <rPh sb="0" eb="1">
      <t>カク</t>
    </rPh>
    <rPh sb="1" eb="3">
      <t>キョウギ</t>
    </rPh>
    <rPh sb="7" eb="8">
      <t>ウエ</t>
    </rPh>
    <rPh sb="10" eb="12">
      <t>ヒツヨウ</t>
    </rPh>
    <rPh sb="12" eb="14">
      <t>ジコウ</t>
    </rPh>
    <rPh sb="15" eb="17">
      <t>ニュウリョク</t>
    </rPh>
    <rPh sb="22" eb="23">
      <t>サイ</t>
    </rPh>
    <rPh sb="24" eb="25">
      <t>トク</t>
    </rPh>
    <rPh sb="26" eb="28">
      <t>ガイジ</t>
    </rPh>
    <rPh sb="30" eb="32">
      <t>チュウイ</t>
    </rPh>
    <rPh sb="36" eb="38">
      <t>バアイ</t>
    </rPh>
    <rPh sb="40" eb="42">
      <t>ガイジ</t>
    </rPh>
    <rPh sb="43" eb="45">
      <t>ウム</t>
    </rPh>
    <rPh sb="48" eb="49">
      <t>イ</t>
    </rPh>
    <rPh sb="52" eb="55">
      <t>サンカヒ</t>
    </rPh>
    <rPh sb="56" eb="58">
      <t>メンジョウ</t>
    </rPh>
    <rPh sb="58" eb="60">
      <t>シンセイ</t>
    </rPh>
    <rPh sb="61" eb="63">
      <t>ドウヨウ</t>
    </rPh>
    <phoneticPr fontId="36"/>
  </si>
  <si>
    <t>④</t>
    <phoneticPr fontId="36"/>
  </si>
  <si>
    <t>クラブ員代表者会議については、一般参加者の他に、事例発表校及び運営担当校の申込みも、同申込みより行う。</t>
    <rPh sb="3" eb="4">
      <t>イン</t>
    </rPh>
    <rPh sb="4" eb="7">
      <t>ダイヒョウシャ</t>
    </rPh>
    <rPh sb="7" eb="9">
      <t>カイギ</t>
    </rPh>
    <rPh sb="15" eb="17">
      <t>イッパン</t>
    </rPh>
    <rPh sb="17" eb="20">
      <t>サンカシャ</t>
    </rPh>
    <rPh sb="21" eb="22">
      <t>ホカ</t>
    </rPh>
    <rPh sb="24" eb="26">
      <t>ジレイ</t>
    </rPh>
    <rPh sb="26" eb="28">
      <t>ハッピョウ</t>
    </rPh>
    <rPh sb="28" eb="29">
      <t>コウ</t>
    </rPh>
    <rPh sb="29" eb="30">
      <t>オヨ</t>
    </rPh>
    <rPh sb="31" eb="33">
      <t>ウンエイ</t>
    </rPh>
    <rPh sb="33" eb="35">
      <t>タントウ</t>
    </rPh>
    <rPh sb="35" eb="36">
      <t>コウ</t>
    </rPh>
    <rPh sb="37" eb="39">
      <t>モウシコ</t>
    </rPh>
    <rPh sb="42" eb="43">
      <t>ドウ</t>
    </rPh>
    <rPh sb="43" eb="45">
      <t>モウシコ</t>
    </rPh>
    <rPh sb="48" eb="49">
      <t>オコナ</t>
    </rPh>
    <phoneticPr fontId="36"/>
  </si>
  <si>
    <t>⑤</t>
    <phoneticPr fontId="36"/>
  </si>
  <si>
    <t>⑥</t>
    <phoneticPr fontId="36"/>
  </si>
  <si>
    <t>旗手の申込みは、代議員の欄より行うが、代議員が旗手を兼ねる場合は、旗手の欄に入力する必要はない。旗手と代議員が別の場合は、旗手の申込みを行う。</t>
    <rPh sb="0" eb="2">
      <t>キシュ</t>
    </rPh>
    <rPh sb="3" eb="5">
      <t>モウシコ</t>
    </rPh>
    <rPh sb="8" eb="11">
      <t>ダイギイン</t>
    </rPh>
    <rPh sb="12" eb="13">
      <t>ラン</t>
    </rPh>
    <rPh sb="15" eb="16">
      <t>オコナ</t>
    </rPh>
    <rPh sb="19" eb="22">
      <t>ダイギイン</t>
    </rPh>
    <rPh sb="23" eb="25">
      <t>キシュ</t>
    </rPh>
    <rPh sb="26" eb="27">
      <t>カ</t>
    </rPh>
    <rPh sb="29" eb="31">
      <t>バアイ</t>
    </rPh>
    <rPh sb="33" eb="35">
      <t>キシュ</t>
    </rPh>
    <rPh sb="36" eb="37">
      <t>ラン</t>
    </rPh>
    <rPh sb="38" eb="40">
      <t>ニュウリョク</t>
    </rPh>
    <rPh sb="42" eb="44">
      <t>ヒツヨウ</t>
    </rPh>
    <rPh sb="48" eb="50">
      <t>キシュ</t>
    </rPh>
    <rPh sb="51" eb="54">
      <t>ダイギイン</t>
    </rPh>
    <rPh sb="55" eb="56">
      <t>ベツ</t>
    </rPh>
    <rPh sb="57" eb="59">
      <t>バアイ</t>
    </rPh>
    <rPh sb="61" eb="63">
      <t>キシュ</t>
    </rPh>
    <rPh sb="64" eb="66">
      <t>モウシコ</t>
    </rPh>
    <rPh sb="68" eb="69">
      <t>オコナ</t>
    </rPh>
    <phoneticPr fontId="36"/>
  </si>
  <si>
    <t>⑦</t>
    <phoneticPr fontId="36"/>
  </si>
  <si>
    <t>見学・視察の申込みの際は、見学・視察者が生徒の場合は、必ず引率教員を設けること。</t>
    <rPh sb="0" eb="2">
      <t>ケンガク</t>
    </rPh>
    <rPh sb="3" eb="5">
      <t>シサツ</t>
    </rPh>
    <rPh sb="6" eb="8">
      <t>モウシコ</t>
    </rPh>
    <rPh sb="10" eb="11">
      <t>サイ</t>
    </rPh>
    <rPh sb="13" eb="15">
      <t>ケンガク</t>
    </rPh>
    <rPh sb="16" eb="18">
      <t>シサツ</t>
    </rPh>
    <rPh sb="18" eb="19">
      <t>シャ</t>
    </rPh>
    <rPh sb="20" eb="22">
      <t>セイト</t>
    </rPh>
    <rPh sb="23" eb="25">
      <t>バアイ</t>
    </rPh>
    <rPh sb="27" eb="28">
      <t>カナラ</t>
    </rPh>
    <rPh sb="29" eb="31">
      <t>インソツ</t>
    </rPh>
    <rPh sb="31" eb="33">
      <t>キョウイン</t>
    </rPh>
    <rPh sb="34" eb="35">
      <t>モウ</t>
    </rPh>
    <phoneticPr fontId="36"/>
  </si>
  <si>
    <t>⑧</t>
    <phoneticPr fontId="36"/>
  </si>
  <si>
    <t>参加申し込み後は、農鑑CD及び写真集の申込みがある場合は、必要枚数を入力する。</t>
    <rPh sb="0" eb="2">
      <t>サンカ</t>
    </rPh>
    <rPh sb="2" eb="3">
      <t>モウ</t>
    </rPh>
    <rPh sb="4" eb="5">
      <t>コ</t>
    </rPh>
    <rPh sb="6" eb="7">
      <t>ゴ</t>
    </rPh>
    <rPh sb="9" eb="10">
      <t>ノウ</t>
    </rPh>
    <rPh sb="10" eb="11">
      <t>カン</t>
    </rPh>
    <rPh sb="13" eb="14">
      <t>オヨ</t>
    </rPh>
    <rPh sb="15" eb="17">
      <t>シャシン</t>
    </rPh>
    <rPh sb="17" eb="18">
      <t>シュウ</t>
    </rPh>
    <rPh sb="19" eb="21">
      <t>モウシコ</t>
    </rPh>
    <rPh sb="25" eb="27">
      <t>バアイ</t>
    </rPh>
    <rPh sb="29" eb="31">
      <t>ヒツヨウ</t>
    </rPh>
    <rPh sb="31" eb="33">
      <t>マイスウ</t>
    </rPh>
    <rPh sb="34" eb="36">
      <t>ニュウリョク</t>
    </rPh>
    <phoneticPr fontId="36"/>
  </si>
  <si>
    <t>⑨</t>
    <phoneticPr fontId="36"/>
  </si>
  <si>
    <t>1-①参加人数と申込み金額を確認し、各競技・会議申込み書の確認及び、必要事項の入力を行う。</t>
    <rPh sb="3" eb="5">
      <t>サンカ</t>
    </rPh>
    <rPh sb="5" eb="7">
      <t>ニンズウ</t>
    </rPh>
    <rPh sb="8" eb="10">
      <t>モウシコ</t>
    </rPh>
    <rPh sb="11" eb="13">
      <t>キンガク</t>
    </rPh>
    <rPh sb="14" eb="16">
      <t>カクニン</t>
    </rPh>
    <rPh sb="18" eb="19">
      <t>カク</t>
    </rPh>
    <rPh sb="19" eb="21">
      <t>キョウギ</t>
    </rPh>
    <rPh sb="22" eb="24">
      <t>カイギ</t>
    </rPh>
    <rPh sb="24" eb="26">
      <t>モウシコ</t>
    </rPh>
    <rPh sb="27" eb="28">
      <t>ショ</t>
    </rPh>
    <rPh sb="29" eb="31">
      <t>カクニン</t>
    </rPh>
    <rPh sb="31" eb="32">
      <t>オヨ</t>
    </rPh>
    <rPh sb="34" eb="36">
      <t>ヒツヨウ</t>
    </rPh>
    <rPh sb="36" eb="38">
      <t>ジコウ</t>
    </rPh>
    <rPh sb="39" eb="41">
      <t>ニュウリョク</t>
    </rPh>
    <rPh sb="42" eb="43">
      <t>オコナ</t>
    </rPh>
    <phoneticPr fontId="36"/>
  </si>
  <si>
    <t>各種申込みについて</t>
    <rPh sb="0" eb="2">
      <t>カクシュ</t>
    </rPh>
    <rPh sb="2" eb="4">
      <t>モウシコ</t>
    </rPh>
    <phoneticPr fontId="36"/>
  </si>
  <si>
    <t>1、プロジェクト発表会</t>
    <rPh sb="8" eb="11">
      <t>ハッピョウカイ</t>
    </rPh>
    <phoneticPr fontId="36"/>
  </si>
  <si>
    <t>代表者・質疑に対する応答者を選択する。</t>
    <rPh sb="0" eb="3">
      <t>ダイヒョウシャ</t>
    </rPh>
    <rPh sb="4" eb="6">
      <t>シツギ</t>
    </rPh>
    <rPh sb="7" eb="8">
      <t>タイ</t>
    </rPh>
    <rPh sb="10" eb="12">
      <t>オウトウ</t>
    </rPh>
    <rPh sb="12" eb="13">
      <t>シャ</t>
    </rPh>
    <rPh sb="14" eb="16">
      <t>センタク</t>
    </rPh>
    <phoneticPr fontId="36"/>
  </si>
  <si>
    <t>その他の記載内容を確認し、参加者に直接氏名確認の上、押印させる。</t>
    <rPh sb="2" eb="3">
      <t>タ</t>
    </rPh>
    <rPh sb="4" eb="6">
      <t>キサイ</t>
    </rPh>
    <rPh sb="6" eb="8">
      <t>ナイヨウ</t>
    </rPh>
    <rPh sb="9" eb="11">
      <t>カクニン</t>
    </rPh>
    <rPh sb="13" eb="16">
      <t>サンカシャ</t>
    </rPh>
    <rPh sb="17" eb="19">
      <t>チョクセツ</t>
    </rPh>
    <rPh sb="19" eb="21">
      <t>シメイ</t>
    </rPh>
    <rPh sb="21" eb="23">
      <t>カクニン</t>
    </rPh>
    <rPh sb="24" eb="25">
      <t>ウエ</t>
    </rPh>
    <rPh sb="26" eb="28">
      <t>オウイン</t>
    </rPh>
    <phoneticPr fontId="36"/>
  </si>
  <si>
    <t>外字がある参加者は、その文字を赤で囲み、正しい文字を備考欄に朱書きで記入する。</t>
    <rPh sb="0" eb="2">
      <t>ガイジ</t>
    </rPh>
    <rPh sb="5" eb="8">
      <t>サンカシャ</t>
    </rPh>
    <rPh sb="12" eb="14">
      <t>モジ</t>
    </rPh>
    <rPh sb="15" eb="16">
      <t>アカ</t>
    </rPh>
    <rPh sb="17" eb="18">
      <t>カコ</t>
    </rPh>
    <rPh sb="20" eb="21">
      <t>タダ</t>
    </rPh>
    <rPh sb="23" eb="25">
      <t>モジ</t>
    </rPh>
    <rPh sb="26" eb="28">
      <t>ビコウ</t>
    </rPh>
    <rPh sb="28" eb="29">
      <t>ラン</t>
    </rPh>
    <rPh sb="30" eb="32">
      <t>シュガ</t>
    </rPh>
    <rPh sb="34" eb="36">
      <t>キニュウ</t>
    </rPh>
    <phoneticPr fontId="36"/>
  </si>
  <si>
    <t>調査用紙に必要事項を漏れなく入力する。</t>
    <rPh sb="0" eb="2">
      <t>チョウサ</t>
    </rPh>
    <rPh sb="2" eb="4">
      <t>ヨウシ</t>
    </rPh>
    <rPh sb="5" eb="7">
      <t>ヒツヨウ</t>
    </rPh>
    <rPh sb="7" eb="9">
      <t>ジコウ</t>
    </rPh>
    <rPh sb="10" eb="11">
      <t>モ</t>
    </rPh>
    <rPh sb="14" eb="16">
      <t>ニュウリョク</t>
    </rPh>
    <phoneticPr fontId="36"/>
  </si>
  <si>
    <t>2、意見発表会</t>
    <rPh sb="2" eb="4">
      <t>イケン</t>
    </rPh>
    <rPh sb="4" eb="7">
      <t>ハッピョウカイ</t>
    </rPh>
    <phoneticPr fontId="36"/>
  </si>
  <si>
    <t>3、平板測量競技会</t>
    <rPh sb="2" eb="4">
      <t>ヘイバン</t>
    </rPh>
    <rPh sb="4" eb="6">
      <t>ソクリョウ</t>
    </rPh>
    <rPh sb="6" eb="9">
      <t>キョウギカイ</t>
    </rPh>
    <phoneticPr fontId="36"/>
  </si>
  <si>
    <t>代表者に◎を付ける。</t>
    <rPh sb="0" eb="3">
      <t>ダイヒョウシャ</t>
    </rPh>
    <rPh sb="6" eb="7">
      <t>ツ</t>
    </rPh>
    <phoneticPr fontId="36"/>
  </si>
  <si>
    <t>その他の入力項目を確認し、参加者に直接氏名確認の上、押印させる。</t>
    <rPh sb="2" eb="3">
      <t>タ</t>
    </rPh>
    <rPh sb="4" eb="6">
      <t>ニュウリョク</t>
    </rPh>
    <rPh sb="6" eb="8">
      <t>コウモク</t>
    </rPh>
    <rPh sb="9" eb="11">
      <t>カクニン</t>
    </rPh>
    <rPh sb="13" eb="16">
      <t>サンカシャ</t>
    </rPh>
    <rPh sb="17" eb="19">
      <t>チョクセツ</t>
    </rPh>
    <rPh sb="19" eb="21">
      <t>シメイ</t>
    </rPh>
    <rPh sb="21" eb="23">
      <t>カクニン</t>
    </rPh>
    <rPh sb="24" eb="25">
      <t>ウエ</t>
    </rPh>
    <rPh sb="26" eb="28">
      <t>オウイン</t>
    </rPh>
    <phoneticPr fontId="36"/>
  </si>
  <si>
    <t>4、農業鑑定競技会</t>
    <rPh sb="2" eb="4">
      <t>ノウギョウ</t>
    </rPh>
    <rPh sb="4" eb="6">
      <t>カンテイ</t>
    </rPh>
    <rPh sb="6" eb="9">
      <t>キョウギカイ</t>
    </rPh>
    <phoneticPr fontId="36"/>
  </si>
  <si>
    <t>記載内容を確認し、参加者に直接氏名確認の上、押印させる。</t>
    <rPh sb="0" eb="2">
      <t>キサイ</t>
    </rPh>
    <rPh sb="2" eb="4">
      <t>ナイヨウ</t>
    </rPh>
    <rPh sb="5" eb="7">
      <t>カクニン</t>
    </rPh>
    <rPh sb="9" eb="12">
      <t>サンカシャ</t>
    </rPh>
    <rPh sb="13" eb="15">
      <t>チョクセツ</t>
    </rPh>
    <rPh sb="15" eb="17">
      <t>シメイ</t>
    </rPh>
    <rPh sb="17" eb="19">
      <t>カクニン</t>
    </rPh>
    <rPh sb="20" eb="21">
      <t>ウエ</t>
    </rPh>
    <rPh sb="22" eb="24">
      <t>オウイン</t>
    </rPh>
    <phoneticPr fontId="36"/>
  </si>
  <si>
    <t>5、クラブ員代表者会議</t>
    <rPh sb="5" eb="6">
      <t>イン</t>
    </rPh>
    <rPh sb="6" eb="9">
      <t>ダイヒョウシャ</t>
    </rPh>
    <rPh sb="9" eb="11">
      <t>カイギ</t>
    </rPh>
    <phoneticPr fontId="36"/>
  </si>
  <si>
    <t>記載事項を確認し、参加希望分科会番号を入力する。</t>
    <rPh sb="0" eb="2">
      <t>キサイ</t>
    </rPh>
    <rPh sb="2" eb="4">
      <t>ジコウ</t>
    </rPh>
    <rPh sb="5" eb="7">
      <t>カクニン</t>
    </rPh>
    <rPh sb="9" eb="11">
      <t>サンカ</t>
    </rPh>
    <rPh sb="11" eb="13">
      <t>キボウ</t>
    </rPh>
    <rPh sb="13" eb="16">
      <t>ブンカカイ</t>
    </rPh>
    <rPh sb="16" eb="18">
      <t>バンゴウ</t>
    </rPh>
    <rPh sb="19" eb="21">
      <t>ニュウリョク</t>
    </rPh>
    <phoneticPr fontId="36"/>
  </si>
  <si>
    <t>事例発表校は、使用する機材調査欄に必要事項を入力する。</t>
    <rPh sb="0" eb="2">
      <t>ジレイ</t>
    </rPh>
    <rPh sb="2" eb="4">
      <t>ハッピョウ</t>
    </rPh>
    <rPh sb="4" eb="5">
      <t>コウ</t>
    </rPh>
    <rPh sb="7" eb="9">
      <t>シヨウ</t>
    </rPh>
    <rPh sb="11" eb="13">
      <t>キザイ</t>
    </rPh>
    <rPh sb="13" eb="15">
      <t>チョウサ</t>
    </rPh>
    <rPh sb="15" eb="16">
      <t>ラン</t>
    </rPh>
    <rPh sb="17" eb="19">
      <t>ヒツヨウ</t>
    </rPh>
    <rPh sb="19" eb="21">
      <t>ジコウ</t>
    </rPh>
    <rPh sb="22" eb="24">
      <t>ニュウリョク</t>
    </rPh>
    <phoneticPr fontId="36"/>
  </si>
  <si>
    <t>6、代議員会</t>
    <rPh sb="2" eb="5">
      <t>ダイギイン</t>
    </rPh>
    <rPh sb="5" eb="6">
      <t>カイ</t>
    </rPh>
    <phoneticPr fontId="36"/>
  </si>
  <si>
    <t>代議員参加者が旗手を兼ねる場合、旗手欄は空欄か確認する。</t>
    <rPh sb="0" eb="2">
      <t>ダイギ</t>
    </rPh>
    <rPh sb="2" eb="3">
      <t>イン</t>
    </rPh>
    <rPh sb="3" eb="6">
      <t>サンカシャ</t>
    </rPh>
    <rPh sb="7" eb="9">
      <t>キシュ</t>
    </rPh>
    <rPh sb="10" eb="11">
      <t>カ</t>
    </rPh>
    <rPh sb="13" eb="15">
      <t>バアイ</t>
    </rPh>
    <rPh sb="16" eb="18">
      <t>キシュ</t>
    </rPh>
    <rPh sb="18" eb="19">
      <t>ラン</t>
    </rPh>
    <rPh sb="20" eb="22">
      <t>クウラン</t>
    </rPh>
    <rPh sb="23" eb="25">
      <t>カクニン</t>
    </rPh>
    <phoneticPr fontId="36"/>
  </si>
  <si>
    <t>大会式典参加者数を入力する。</t>
    <rPh sb="0" eb="2">
      <t>タイカイ</t>
    </rPh>
    <rPh sb="2" eb="4">
      <t>シキテン</t>
    </rPh>
    <rPh sb="4" eb="7">
      <t>サンカシャ</t>
    </rPh>
    <rPh sb="7" eb="8">
      <t>スウ</t>
    </rPh>
    <rPh sb="9" eb="11">
      <t>ニュウリョク</t>
    </rPh>
    <phoneticPr fontId="36"/>
  </si>
  <si>
    <t>7、見学視察</t>
    <rPh sb="2" eb="4">
      <t>ケンガク</t>
    </rPh>
    <rPh sb="4" eb="6">
      <t>シサツ</t>
    </rPh>
    <phoneticPr fontId="36"/>
  </si>
  <si>
    <t>見学視察生徒に、引率教員がついているか確認する。</t>
    <rPh sb="0" eb="2">
      <t>ケンガク</t>
    </rPh>
    <rPh sb="2" eb="4">
      <t>シサツ</t>
    </rPh>
    <rPh sb="4" eb="6">
      <t>セイト</t>
    </rPh>
    <rPh sb="8" eb="10">
      <t>インソツ</t>
    </rPh>
    <rPh sb="10" eb="12">
      <t>キョウイン</t>
    </rPh>
    <rPh sb="19" eb="21">
      <t>カクニン</t>
    </rPh>
    <phoneticPr fontId="36"/>
  </si>
  <si>
    <t>次期開催県からの見学視察者も、本シートより申込みをおこなう。</t>
    <rPh sb="0" eb="2">
      <t>ジキ</t>
    </rPh>
    <rPh sb="2" eb="4">
      <t>カイサイ</t>
    </rPh>
    <rPh sb="4" eb="5">
      <t>ケン</t>
    </rPh>
    <rPh sb="8" eb="10">
      <t>ケンガク</t>
    </rPh>
    <rPh sb="10" eb="12">
      <t>シサツ</t>
    </rPh>
    <rPh sb="12" eb="13">
      <t>シャ</t>
    </rPh>
    <rPh sb="15" eb="16">
      <t>ホン</t>
    </rPh>
    <rPh sb="21" eb="23">
      <t>モウシコ</t>
    </rPh>
    <phoneticPr fontId="36"/>
  </si>
  <si>
    <t>8、免除申請</t>
    <rPh sb="2" eb="4">
      <t>メンジョ</t>
    </rPh>
    <rPh sb="4" eb="6">
      <t>シンセイ</t>
    </rPh>
    <phoneticPr fontId="36"/>
  </si>
  <si>
    <t>記載内容を確認し、申込みを行う。</t>
    <rPh sb="0" eb="2">
      <t>キサイ</t>
    </rPh>
    <rPh sb="2" eb="4">
      <t>ナイヨウ</t>
    </rPh>
    <rPh sb="5" eb="7">
      <t>カクニン</t>
    </rPh>
    <rPh sb="9" eb="11">
      <t>モウシコ</t>
    </rPh>
    <rPh sb="13" eb="14">
      <t>オコナ</t>
    </rPh>
    <phoneticPr fontId="36"/>
  </si>
  <si>
    <t>9、申込み鑑</t>
    <rPh sb="2" eb="4">
      <t>モウシコ</t>
    </rPh>
    <rPh sb="5" eb="6">
      <t>カガミ</t>
    </rPh>
    <phoneticPr fontId="36"/>
  </si>
  <si>
    <t>参加申込みの有無に間違いがないか確認する。</t>
    <rPh sb="0" eb="2">
      <t>サンカ</t>
    </rPh>
    <rPh sb="2" eb="4">
      <t>モウシコ</t>
    </rPh>
    <rPh sb="6" eb="8">
      <t>ウム</t>
    </rPh>
    <rPh sb="9" eb="11">
      <t>マチガ</t>
    </rPh>
    <rPh sb="16" eb="18">
      <t>カクニン</t>
    </rPh>
    <phoneticPr fontId="36"/>
  </si>
  <si>
    <t>申込み鑑を、申込み書類1-①の上に添付し、発送書類とする。</t>
    <rPh sb="0" eb="2">
      <t>モウシコ</t>
    </rPh>
    <rPh sb="3" eb="4">
      <t>カガミ</t>
    </rPh>
    <rPh sb="6" eb="8">
      <t>モウシコ</t>
    </rPh>
    <rPh sb="9" eb="11">
      <t>ショルイ</t>
    </rPh>
    <rPh sb="15" eb="16">
      <t>ウエ</t>
    </rPh>
    <rPh sb="17" eb="19">
      <t>テンプ</t>
    </rPh>
    <rPh sb="21" eb="23">
      <t>ハッソウ</t>
    </rPh>
    <rPh sb="23" eb="25">
      <t>ショルイ</t>
    </rPh>
    <phoneticPr fontId="36"/>
  </si>
  <si>
    <t xml:space="preserve">             ㊞</t>
    <phoneticPr fontId="4"/>
  </si>
  <si>
    <t>㊞</t>
    <phoneticPr fontId="4"/>
  </si>
  <si>
    <t>【運営担当校】　（運営担当をする単位クラブのみ記入して下さい。）</t>
    <rPh sb="1" eb="3">
      <t>ウンエイ</t>
    </rPh>
    <rPh sb="3" eb="5">
      <t>タントウ</t>
    </rPh>
    <rPh sb="5" eb="6">
      <t>コウ</t>
    </rPh>
    <rPh sb="9" eb="11">
      <t>ウンエイ</t>
    </rPh>
    <rPh sb="11" eb="13">
      <t>タントウ</t>
    </rPh>
    <rPh sb="16" eb="18">
      <t>タンイ</t>
    </rPh>
    <rPh sb="23" eb="25">
      <t>キニュウ</t>
    </rPh>
    <phoneticPr fontId="4"/>
  </si>
  <si>
    <t>参加費免除申請⑬</t>
    <rPh sb="0" eb="3">
      <t>サンカヒ</t>
    </rPh>
    <rPh sb="3" eb="5">
      <t>メンジョ</t>
    </rPh>
    <rPh sb="5" eb="7">
      <t>シンセイ</t>
    </rPh>
    <phoneticPr fontId="4"/>
  </si>
  <si>
    <t>代議・式典⑪</t>
    <rPh sb="0" eb="2">
      <t>ダイギ</t>
    </rPh>
    <rPh sb="3" eb="5">
      <t>シキテン</t>
    </rPh>
    <phoneticPr fontId="4"/>
  </si>
  <si>
    <t>クラ代⑩</t>
    <rPh sb="2" eb="3">
      <t>ダイ</t>
    </rPh>
    <phoneticPr fontId="4"/>
  </si>
  <si>
    <t>１　単位クラブ各種目等参加申込書②～⑪</t>
    <rPh sb="2" eb="4">
      <t>タンイ</t>
    </rPh>
    <rPh sb="7" eb="9">
      <t>カクシュ</t>
    </rPh>
    <rPh sb="10" eb="11">
      <t>ナド</t>
    </rPh>
    <rPh sb="11" eb="13">
      <t>サンカ</t>
    </rPh>
    <rPh sb="13" eb="16">
      <t>モウシコミショ</t>
    </rPh>
    <phoneticPr fontId="4"/>
  </si>
  <si>
    <t>６　単位クラブ参加費免除申請書⑬</t>
    <phoneticPr fontId="4"/>
  </si>
  <si>
    <t>表現開始（最も早いものを選択）</t>
    <rPh sb="0" eb="2">
      <t>ヒョウゲン</t>
    </rPh>
    <rPh sb="2" eb="4">
      <t>カイシ</t>
    </rPh>
    <rPh sb="5" eb="6">
      <t>モット</t>
    </rPh>
    <rPh sb="7" eb="8">
      <t>ハヤ</t>
    </rPh>
    <rPh sb="12" eb="14">
      <t>センタク</t>
    </rPh>
    <phoneticPr fontId="4"/>
  </si>
  <si>
    <r>
      <t>　　※「</t>
    </r>
    <r>
      <rPr>
        <u/>
        <sz val="11"/>
        <rFont val="ＭＳ Ｐゴシック"/>
        <family val="3"/>
        <charset val="128"/>
      </rPr>
      <t>　　　</t>
    </r>
    <r>
      <rPr>
        <sz val="11"/>
        <rFont val="ＭＳ Ｐゴシック"/>
        <family val="3"/>
        <charset val="128"/>
      </rPr>
      <t>単位校分」の下線部に該当する単位クラブ数を入れてください。</t>
    </r>
    <rPh sb="7" eb="9">
      <t>タンイ</t>
    </rPh>
    <rPh sb="9" eb="10">
      <t>コウ</t>
    </rPh>
    <rPh sb="10" eb="11">
      <t>ブン</t>
    </rPh>
    <rPh sb="13" eb="16">
      <t>カセンブ</t>
    </rPh>
    <rPh sb="17" eb="19">
      <t>ガイトウ</t>
    </rPh>
    <rPh sb="21" eb="23">
      <t>タンイ</t>
    </rPh>
    <rPh sb="26" eb="27">
      <t>スウ</t>
    </rPh>
    <rPh sb="28" eb="29">
      <t>イ</t>
    </rPh>
    <phoneticPr fontId="4"/>
  </si>
  <si>
    <t>校長名：</t>
    <rPh sb="0" eb="1">
      <t>コウ</t>
    </rPh>
    <rPh sb="1" eb="2">
      <t>チョウ</t>
    </rPh>
    <rPh sb="2" eb="3">
      <t>メイ</t>
    </rPh>
    <phoneticPr fontId="4"/>
  </si>
  <si>
    <t>農業鑑定競技会　「区分　農業機械」　参加申込書</t>
    <rPh sb="0" eb="2">
      <t>ノウギョウ</t>
    </rPh>
    <rPh sb="2" eb="4">
      <t>カンテイ</t>
    </rPh>
    <rPh sb="4" eb="6">
      <t>キョウギ</t>
    </rPh>
    <rPh sb="6" eb="7">
      <t>カイ</t>
    </rPh>
    <rPh sb="9" eb="11">
      <t>クブン</t>
    </rPh>
    <rPh sb="12" eb="14">
      <t>ノウギョウ</t>
    </rPh>
    <rPh sb="14" eb="16">
      <t>キカイ</t>
    </rPh>
    <rPh sb="18" eb="20">
      <t>サンカ</t>
    </rPh>
    <rPh sb="20" eb="22">
      <t>モウシコミ</t>
    </rPh>
    <rPh sb="22" eb="23">
      <t>ショ</t>
    </rPh>
    <phoneticPr fontId="4"/>
  </si>
  <si>
    <t>　                   このことについて、下記のとおり申し込みます。</t>
    <rPh sb="29" eb="31">
      <t>カキ</t>
    </rPh>
    <rPh sb="35" eb="36">
      <t>モウ</t>
    </rPh>
    <rPh sb="37" eb="38">
      <t>コ</t>
    </rPh>
    <phoneticPr fontId="4"/>
  </si>
  <si>
    <t>３　見学・視察参加申込書（申込みシート［⑫］）</t>
    <rPh sb="2" eb="4">
      <t>ケンガク</t>
    </rPh>
    <rPh sb="5" eb="7">
      <t>シサツ</t>
    </rPh>
    <rPh sb="7" eb="9">
      <t>サンカ</t>
    </rPh>
    <rPh sb="9" eb="12">
      <t>モウシコミショ</t>
    </rPh>
    <rPh sb="13" eb="15">
      <t>モウシコ</t>
    </rPh>
    <phoneticPr fontId="4"/>
  </si>
  <si>
    <t>見学・視察⑫</t>
    <rPh sb="0" eb="2">
      <t>ケンガク</t>
    </rPh>
    <rPh sb="3" eb="5">
      <t>シサツ</t>
    </rPh>
    <phoneticPr fontId="4"/>
  </si>
  <si>
    <t>よみがな</t>
    <phoneticPr fontId="4"/>
  </si>
  <si>
    <t>旭川市永山町14丁目153番地</t>
    <phoneticPr fontId="4"/>
  </si>
  <si>
    <r>
      <t>〒0</t>
    </r>
    <r>
      <rPr>
        <sz val="11"/>
        <color indexed="8"/>
        <rFont val="ＭＳ Ｐゴシック"/>
        <family val="3"/>
        <charset val="128"/>
      </rPr>
      <t>96-0035</t>
    </r>
    <phoneticPr fontId="4"/>
  </si>
  <si>
    <r>
      <t>0</t>
    </r>
    <r>
      <rPr>
        <sz val="11"/>
        <color indexed="8"/>
        <rFont val="ＭＳ Ｐゴシック"/>
        <family val="3"/>
        <charset val="128"/>
      </rPr>
      <t>1654-2-3066</t>
    </r>
    <phoneticPr fontId="4"/>
  </si>
  <si>
    <t>上川郡剣淵町仲町22番1号</t>
    <rPh sb="0" eb="3">
      <t>カミカワグン</t>
    </rPh>
    <rPh sb="3" eb="5">
      <t>ケンブチ</t>
    </rPh>
    <rPh sb="5" eb="6">
      <t>マチ</t>
    </rPh>
    <rPh sb="6" eb="7">
      <t>ナカ</t>
    </rPh>
    <rPh sb="7" eb="8">
      <t>マチ</t>
    </rPh>
    <rPh sb="10" eb="11">
      <t>バン</t>
    </rPh>
    <rPh sb="12" eb="13">
      <t>ゴウ</t>
    </rPh>
    <phoneticPr fontId="4"/>
  </si>
  <si>
    <t>深川東高等学校</t>
    <phoneticPr fontId="4"/>
  </si>
  <si>
    <t>〒074-0008</t>
    <phoneticPr fontId="4"/>
  </si>
  <si>
    <t>深川市8条5番10号</t>
    <phoneticPr fontId="4"/>
  </si>
  <si>
    <t>0164-23-3561</t>
    <phoneticPr fontId="4"/>
  </si>
  <si>
    <t>標津郡中標津町計根別南2条西1丁目1番地1</t>
    <rPh sb="0" eb="3">
      <t>シベツグン</t>
    </rPh>
    <rPh sb="3" eb="7">
      <t>ナカシベツチョウ</t>
    </rPh>
    <rPh sb="7" eb="10">
      <t>ケネベツ</t>
    </rPh>
    <rPh sb="10" eb="11">
      <t>ミナミ</t>
    </rPh>
    <rPh sb="12" eb="13">
      <t>ジョウ</t>
    </rPh>
    <rPh sb="13" eb="14">
      <t>ニシ</t>
    </rPh>
    <rPh sb="15" eb="17">
      <t>チョウメ</t>
    </rPh>
    <rPh sb="18" eb="20">
      <t>バンチ</t>
    </rPh>
    <phoneticPr fontId="4"/>
  </si>
  <si>
    <t>野付郡別海町別海緑町70番地1</t>
    <rPh sb="0" eb="3">
      <t>ノツケグン</t>
    </rPh>
    <rPh sb="3" eb="6">
      <t>ベッカイチョウ</t>
    </rPh>
    <rPh sb="6" eb="10">
      <t>ベッカイミドリチョウ</t>
    </rPh>
    <phoneticPr fontId="4"/>
  </si>
  <si>
    <r>
      <t>北斗市向野2丁目</t>
    </r>
    <r>
      <rPr>
        <sz val="11"/>
        <color indexed="8"/>
        <rFont val="ＭＳ Ｐゴシック"/>
        <family val="3"/>
        <charset val="128"/>
      </rPr>
      <t>26-1</t>
    </r>
    <rPh sb="0" eb="2">
      <t>ホクト</t>
    </rPh>
    <rPh sb="2" eb="3">
      <t>シ</t>
    </rPh>
    <rPh sb="3" eb="5">
      <t>ムカイノ</t>
    </rPh>
    <rPh sb="6" eb="8">
      <t>チョウメ</t>
    </rPh>
    <phoneticPr fontId="4"/>
  </si>
  <si>
    <t>0137-84-5331</t>
    <phoneticPr fontId="4"/>
  </si>
  <si>
    <t>0136-46-3376</t>
    <phoneticPr fontId="4"/>
  </si>
  <si>
    <t>〒046-0022</t>
    <phoneticPr fontId="4"/>
  </si>
  <si>
    <t>0135-23-3191</t>
    <phoneticPr fontId="4"/>
  </si>
  <si>
    <t>〒061-0296</t>
    <phoneticPr fontId="4"/>
  </si>
  <si>
    <t>0133-23-2444</t>
    <phoneticPr fontId="4"/>
  </si>
  <si>
    <t>〒072-0024</t>
    <phoneticPr fontId="4"/>
  </si>
  <si>
    <t>0126-64-2277</t>
    <phoneticPr fontId="4"/>
  </si>
  <si>
    <t>〒037-0093</t>
    <phoneticPr fontId="4"/>
  </si>
  <si>
    <t>0173-37-2121</t>
    <phoneticPr fontId="4"/>
  </si>
  <si>
    <t>〒038-3802</t>
    <phoneticPr fontId="4"/>
  </si>
  <si>
    <t>0172-75-3332</t>
    <phoneticPr fontId="4"/>
  </si>
  <si>
    <t>〒036-8155</t>
    <phoneticPr fontId="4"/>
  </si>
  <si>
    <t>0172-32-7151</t>
    <phoneticPr fontId="4"/>
  </si>
  <si>
    <t>〒034-8578</t>
    <phoneticPr fontId="4"/>
  </si>
  <si>
    <t>0176-23-5341</t>
    <phoneticPr fontId="4"/>
  </si>
  <si>
    <t>〒039-0502</t>
    <phoneticPr fontId="4"/>
  </si>
  <si>
    <t>0178-76-2215</t>
    <phoneticPr fontId="4"/>
  </si>
  <si>
    <t>〒039-2516</t>
    <phoneticPr fontId="4"/>
  </si>
  <si>
    <t>0176-62-4111</t>
    <phoneticPr fontId="4"/>
  </si>
  <si>
    <t>〒036-0112</t>
    <phoneticPr fontId="4"/>
  </si>
  <si>
    <t>0172-44-3015</t>
    <phoneticPr fontId="4"/>
  </si>
  <si>
    <t>〒028-0021</t>
    <phoneticPr fontId="4"/>
  </si>
  <si>
    <r>
      <t>0194-53-</t>
    </r>
    <r>
      <rPr>
        <sz val="11"/>
        <color indexed="8"/>
        <rFont val="ＭＳ Ｐゴシック"/>
        <family val="3"/>
        <charset val="128"/>
      </rPr>
      <t>4371</t>
    </r>
    <phoneticPr fontId="4"/>
  </si>
  <si>
    <t>〒020-0605</t>
    <phoneticPr fontId="4"/>
  </si>
  <si>
    <t>滝沢市砂込1463番地</t>
    <rPh sb="0" eb="2">
      <t>タキサワ</t>
    </rPh>
    <rPh sb="1" eb="2">
      <t>イワタキ</t>
    </rPh>
    <rPh sb="2" eb="3">
      <t>シ</t>
    </rPh>
    <rPh sb="3" eb="4">
      <t>スナ</t>
    </rPh>
    <rPh sb="4" eb="5">
      <t>コ</t>
    </rPh>
    <rPh sb="9" eb="11">
      <t>バンチ</t>
    </rPh>
    <phoneticPr fontId="4"/>
  </si>
  <si>
    <t>019-688-4211</t>
    <phoneticPr fontId="4"/>
  </si>
  <si>
    <t>〒028-3305</t>
    <phoneticPr fontId="4"/>
  </si>
  <si>
    <t>019-672-3690</t>
    <phoneticPr fontId="4"/>
  </si>
  <si>
    <t>〒025-0004</t>
    <phoneticPr fontId="4"/>
  </si>
  <si>
    <t>0198-26-3131</t>
    <phoneticPr fontId="4"/>
  </si>
  <si>
    <t>〒028-0541</t>
    <phoneticPr fontId="4"/>
  </si>
  <si>
    <t>0198-62-2827</t>
    <phoneticPr fontId="4"/>
  </si>
  <si>
    <t>〒023-0402</t>
    <phoneticPr fontId="4"/>
  </si>
  <si>
    <t>0197-47-0311</t>
    <phoneticPr fontId="4"/>
  </si>
  <si>
    <t>〒023-1101</t>
    <phoneticPr fontId="4"/>
  </si>
  <si>
    <r>
      <t>0197-35-</t>
    </r>
    <r>
      <rPr>
        <sz val="11"/>
        <color indexed="8"/>
        <rFont val="ＭＳ Ｐゴシック"/>
        <family val="3"/>
        <charset val="128"/>
      </rPr>
      <t>2017</t>
    </r>
    <phoneticPr fontId="4"/>
  </si>
  <si>
    <r>
      <t>〒029-08</t>
    </r>
    <r>
      <rPr>
        <sz val="11"/>
        <color indexed="8"/>
        <rFont val="ＭＳ Ｐゴシック"/>
        <family val="3"/>
        <charset val="128"/>
      </rPr>
      <t>55</t>
    </r>
    <phoneticPr fontId="4"/>
  </si>
  <si>
    <t>0191-53-2091</t>
    <phoneticPr fontId="4"/>
  </si>
  <si>
    <t>〒022-0006</t>
    <phoneticPr fontId="4"/>
  </si>
  <si>
    <r>
      <t>0192-26-2</t>
    </r>
    <r>
      <rPr>
        <sz val="11"/>
        <color indexed="8"/>
        <rFont val="ＭＳ Ｐゴシック"/>
        <family val="3"/>
        <charset val="128"/>
      </rPr>
      <t>380</t>
    </r>
    <phoneticPr fontId="4"/>
  </si>
  <si>
    <t>宮城県</t>
    <phoneticPr fontId="4"/>
  </si>
  <si>
    <t>〒018-3314</t>
    <phoneticPr fontId="4"/>
  </si>
  <si>
    <t>北秋田市伊勢町1-1</t>
    <phoneticPr fontId="4"/>
  </si>
  <si>
    <t>0186-60-0151</t>
    <phoneticPr fontId="4"/>
  </si>
  <si>
    <r>
      <t>〒01</t>
    </r>
    <r>
      <rPr>
        <sz val="11"/>
        <color indexed="8"/>
        <rFont val="ＭＳ Ｐゴシック"/>
        <family val="3"/>
        <charset val="128"/>
      </rPr>
      <t>6-0005</t>
    </r>
    <phoneticPr fontId="4"/>
  </si>
  <si>
    <t>能代市真壁地字上野193</t>
    <phoneticPr fontId="4"/>
  </si>
  <si>
    <t>0185-52-3218</t>
    <phoneticPr fontId="4"/>
  </si>
  <si>
    <t>〒010-0126</t>
    <phoneticPr fontId="4"/>
  </si>
  <si>
    <t>018-873-3311</t>
    <phoneticPr fontId="4"/>
  </si>
  <si>
    <t>〒018-0604</t>
    <phoneticPr fontId="4"/>
  </si>
  <si>
    <t>0184-33-2203</t>
    <phoneticPr fontId="4"/>
  </si>
  <si>
    <t>〒014-0054</t>
    <phoneticPr fontId="4"/>
  </si>
  <si>
    <t xml:space="preserve">大仙市大曲金谷町26-9　 </t>
    <phoneticPr fontId="4"/>
  </si>
  <si>
    <t>0187-63-2257</t>
    <phoneticPr fontId="4"/>
  </si>
  <si>
    <t>〒019-0701</t>
    <phoneticPr fontId="4"/>
  </si>
  <si>
    <t>0182-45-2073</t>
    <phoneticPr fontId="4"/>
  </si>
  <si>
    <t>〒999-0121</t>
    <phoneticPr fontId="4"/>
  </si>
  <si>
    <t>0238-42-2101</t>
    <phoneticPr fontId="4"/>
  </si>
  <si>
    <t>〒995-0011</t>
    <phoneticPr fontId="4"/>
  </si>
  <si>
    <t>0237-55-2537</t>
    <phoneticPr fontId="4"/>
  </si>
  <si>
    <t>〒996-0051</t>
    <phoneticPr fontId="4"/>
  </si>
  <si>
    <t>0233-28-8776</t>
    <phoneticPr fontId="4"/>
  </si>
  <si>
    <t>〒999-7601</t>
    <phoneticPr fontId="4"/>
  </si>
  <si>
    <t>0235-64-2151</t>
    <phoneticPr fontId="4"/>
  </si>
  <si>
    <t>〒999-3193</t>
    <phoneticPr fontId="4"/>
  </si>
  <si>
    <t>023-672-1700</t>
    <phoneticPr fontId="4"/>
  </si>
  <si>
    <t>〒960-1192</t>
    <phoneticPr fontId="4"/>
  </si>
  <si>
    <t>024-546-3381</t>
    <phoneticPr fontId="4"/>
  </si>
  <si>
    <t>〒964-0316</t>
    <phoneticPr fontId="4"/>
  </si>
  <si>
    <t>0243-55-2121</t>
    <phoneticPr fontId="4"/>
  </si>
  <si>
    <t>〒969-0401</t>
    <phoneticPr fontId="4"/>
  </si>
  <si>
    <t>0248-62-3145</t>
    <phoneticPr fontId="4"/>
  </si>
  <si>
    <t>〒961-0822</t>
    <phoneticPr fontId="4"/>
  </si>
  <si>
    <t>0248-24-1176</t>
    <phoneticPr fontId="4"/>
  </si>
  <si>
    <t>〒963-6131</t>
    <phoneticPr fontId="4"/>
  </si>
  <si>
    <t>東白川郡棚倉町大字棚倉字東中居63番地</t>
    <rPh sb="0" eb="4">
      <t>ヒガシシラカワグン</t>
    </rPh>
    <rPh sb="4" eb="6">
      <t>タナクラ</t>
    </rPh>
    <rPh sb="6" eb="7">
      <t>マチ</t>
    </rPh>
    <rPh sb="7" eb="9">
      <t>オオアザ</t>
    </rPh>
    <rPh sb="9" eb="11">
      <t>タナグラ</t>
    </rPh>
    <rPh sb="11" eb="12">
      <t>ジ</t>
    </rPh>
    <rPh sb="12" eb="13">
      <t>ヒガシ</t>
    </rPh>
    <rPh sb="13" eb="15">
      <t>ナカイ</t>
    </rPh>
    <rPh sb="17" eb="19">
      <t>バンチ</t>
    </rPh>
    <phoneticPr fontId="4"/>
  </si>
  <si>
    <t>0247-33-3214</t>
    <phoneticPr fontId="4"/>
  </si>
  <si>
    <t>〒963-3401</t>
    <phoneticPr fontId="4"/>
  </si>
  <si>
    <t>0247-72-3171</t>
    <phoneticPr fontId="4"/>
  </si>
  <si>
    <t>〒969-4152</t>
    <phoneticPr fontId="4"/>
  </si>
  <si>
    <t>0241-38-2018</t>
    <phoneticPr fontId="4"/>
  </si>
  <si>
    <t>〒969-6546</t>
    <phoneticPr fontId="4"/>
  </si>
  <si>
    <t>0242-83-4115</t>
    <phoneticPr fontId="4"/>
  </si>
  <si>
    <t>〒974-8261</t>
    <phoneticPr fontId="4"/>
  </si>
  <si>
    <t>0246-63-3310</t>
    <phoneticPr fontId="4"/>
  </si>
  <si>
    <t>〒970-8044</t>
    <phoneticPr fontId="4"/>
  </si>
  <si>
    <t>いわき市中央台飯野5-5-1（いわき明星大学内）</t>
    <phoneticPr fontId="4"/>
  </si>
  <si>
    <t>0246-29-2706</t>
  </si>
  <si>
    <t>〒975-0012</t>
    <phoneticPr fontId="4"/>
  </si>
  <si>
    <t>0244-23-5175</t>
    <phoneticPr fontId="4"/>
  </si>
  <si>
    <t>〒960-1102</t>
    <phoneticPr fontId="4"/>
  </si>
  <si>
    <t>福島市永井川字中西田14-1</t>
  </si>
  <si>
    <t>024-539-7787</t>
    <phoneticPr fontId="4"/>
  </si>
  <si>
    <t>〒319-3526</t>
    <phoneticPr fontId="4"/>
  </si>
  <si>
    <t>0295-72-0079</t>
    <phoneticPr fontId="4"/>
  </si>
  <si>
    <t>〒311-0114</t>
    <phoneticPr fontId="4"/>
  </si>
  <si>
    <t>029-298-6266</t>
    <phoneticPr fontId="4"/>
  </si>
  <si>
    <t>〒311-1503</t>
    <phoneticPr fontId="4"/>
  </si>
  <si>
    <t>鉾田市徳宿2997-1</t>
    <rPh sb="0" eb="2">
      <t>ホコタ</t>
    </rPh>
    <rPh sb="2" eb="3">
      <t>シ</t>
    </rPh>
    <rPh sb="3" eb="4">
      <t>トク</t>
    </rPh>
    <rPh sb="4" eb="5">
      <t>ヤド</t>
    </rPh>
    <phoneticPr fontId="4"/>
  </si>
  <si>
    <t>0291-36-3329</t>
    <phoneticPr fontId="4"/>
  </si>
  <si>
    <t>〒315-0001</t>
    <phoneticPr fontId="4"/>
  </si>
  <si>
    <t>0299-22-4135</t>
    <phoneticPr fontId="4"/>
  </si>
  <si>
    <t>〒300-0504</t>
    <phoneticPr fontId="4"/>
  </si>
  <si>
    <t>029-892-2103</t>
    <phoneticPr fontId="4"/>
  </si>
  <si>
    <t>〒300-4417</t>
    <phoneticPr fontId="4"/>
  </si>
  <si>
    <t>0296-55-3715</t>
    <phoneticPr fontId="4"/>
  </si>
  <si>
    <t>〒306-0501</t>
    <phoneticPr fontId="4"/>
  </si>
  <si>
    <t>0280-88-1011</t>
    <phoneticPr fontId="4"/>
  </si>
  <si>
    <t>〒321-0954</t>
    <phoneticPr fontId="4"/>
  </si>
  <si>
    <t>028-661-1525</t>
    <phoneticPr fontId="4"/>
  </si>
  <si>
    <t>〒322-0524</t>
    <phoneticPr fontId="4"/>
  </si>
  <si>
    <t>0289-75-2231</t>
    <phoneticPr fontId="4"/>
  </si>
  <si>
    <t>〒323-0802</t>
    <phoneticPr fontId="4"/>
  </si>
  <si>
    <t>0285-49-2932</t>
    <phoneticPr fontId="4"/>
  </si>
  <si>
    <t>〒328-0054</t>
    <phoneticPr fontId="4"/>
  </si>
  <si>
    <t>0282-22-0326</t>
    <phoneticPr fontId="4"/>
  </si>
  <si>
    <t>〒321-4415</t>
    <phoneticPr fontId="4"/>
  </si>
  <si>
    <t>0285-82-3415</t>
    <phoneticPr fontId="4"/>
  </si>
  <si>
    <t>〒329-2712</t>
    <phoneticPr fontId="4"/>
  </si>
  <si>
    <t>0287-36-1225</t>
    <phoneticPr fontId="4"/>
  </si>
  <si>
    <t>〒329-2155</t>
    <phoneticPr fontId="4"/>
  </si>
  <si>
    <t>0287-43-1231</t>
    <phoneticPr fontId="4"/>
  </si>
  <si>
    <t>〒371-0017</t>
    <phoneticPr fontId="4"/>
  </si>
  <si>
    <t>027-231-2403</t>
    <phoneticPr fontId="4"/>
  </si>
  <si>
    <t>〒372-0045</t>
    <phoneticPr fontId="4"/>
  </si>
  <si>
    <t>0270-25-3266</t>
    <phoneticPr fontId="4"/>
  </si>
  <si>
    <t>〒378-0014</t>
    <phoneticPr fontId="4"/>
  </si>
  <si>
    <t>0278-23-1131</t>
    <phoneticPr fontId="4"/>
  </si>
  <si>
    <t>〒375-0017</t>
    <phoneticPr fontId="4"/>
  </si>
  <si>
    <t>0274-22-2308</t>
    <phoneticPr fontId="4"/>
  </si>
  <si>
    <t>〒370-2316</t>
    <phoneticPr fontId="4"/>
  </si>
  <si>
    <t>0274-62-0690</t>
    <phoneticPr fontId="4"/>
  </si>
  <si>
    <t>〒379-0116</t>
    <phoneticPr fontId="4"/>
  </si>
  <si>
    <t>027-381-0227</t>
    <phoneticPr fontId="4"/>
  </si>
  <si>
    <t>〒377-0424</t>
    <phoneticPr fontId="4"/>
  </si>
  <si>
    <t>0279-75-3455</t>
    <phoneticPr fontId="4"/>
  </si>
  <si>
    <t>〒370-0511</t>
    <phoneticPr fontId="4"/>
  </si>
  <si>
    <t>0276-62-3564</t>
    <phoneticPr fontId="4"/>
  </si>
  <si>
    <t>〒360-0812</t>
    <phoneticPr fontId="4"/>
  </si>
  <si>
    <t>048-521-0051</t>
    <phoneticPr fontId="4"/>
  </si>
  <si>
    <t>〒345-0024</t>
    <phoneticPr fontId="4"/>
  </si>
  <si>
    <t>0480-32-0029</t>
    <phoneticPr fontId="4"/>
  </si>
  <si>
    <t>〒350-0036</t>
    <phoneticPr fontId="4"/>
  </si>
  <si>
    <t>049-222-4148</t>
    <phoneticPr fontId="4"/>
  </si>
  <si>
    <t>〒368-0005</t>
    <phoneticPr fontId="4"/>
  </si>
  <si>
    <t>0494-22-3017</t>
    <phoneticPr fontId="4"/>
  </si>
  <si>
    <t>〒338-0007</t>
    <phoneticPr fontId="4"/>
  </si>
  <si>
    <t>048-852-6880</t>
    <phoneticPr fontId="4"/>
  </si>
  <si>
    <t>〒367-0216</t>
    <phoneticPr fontId="4"/>
  </si>
  <si>
    <t>0495-72-1566</t>
    <phoneticPr fontId="4"/>
  </si>
  <si>
    <t>〒348-8502</t>
    <phoneticPr fontId="4"/>
  </si>
  <si>
    <t>048-561-0341</t>
    <phoneticPr fontId="4"/>
  </si>
  <si>
    <t>〒334-0005</t>
    <phoneticPr fontId="4"/>
  </si>
  <si>
    <t>川口市大字里225番地1</t>
    <rPh sb="0" eb="3">
      <t>カワグチシ</t>
    </rPh>
    <rPh sb="3" eb="5">
      <t>オオアザ</t>
    </rPh>
    <rPh sb="5" eb="6">
      <t>サト</t>
    </rPh>
    <rPh sb="9" eb="11">
      <t>バンチ</t>
    </rPh>
    <phoneticPr fontId="4"/>
  </si>
  <si>
    <t>048-286-0565</t>
    <phoneticPr fontId="4"/>
  </si>
  <si>
    <t>大網白里市大網435-1</t>
    <rPh sb="0" eb="4">
      <t>オオアミシラサト</t>
    </rPh>
    <rPh sb="4" eb="5">
      <t>シ</t>
    </rPh>
    <rPh sb="5" eb="7">
      <t>オオアミ</t>
    </rPh>
    <phoneticPr fontId="5"/>
  </si>
  <si>
    <t>千葉県立</t>
    <phoneticPr fontId="4"/>
  </si>
  <si>
    <r>
      <t>市原市鶴舞3</t>
    </r>
    <r>
      <rPr>
        <sz val="11"/>
        <color indexed="8"/>
        <rFont val="ＭＳ Ｐゴシック"/>
        <family val="3"/>
        <charset val="128"/>
      </rPr>
      <t>55</t>
    </r>
    <rPh sb="0" eb="3">
      <t>イチハラシ</t>
    </rPh>
    <rPh sb="3" eb="5">
      <t>ツルマイ</t>
    </rPh>
    <phoneticPr fontId="5"/>
  </si>
  <si>
    <t>0436-88-3211</t>
    <phoneticPr fontId="4"/>
  </si>
  <si>
    <t>〒158-8566</t>
    <phoneticPr fontId="4"/>
  </si>
  <si>
    <t>03-3705-2154</t>
    <phoneticPr fontId="4"/>
  </si>
  <si>
    <t>〒167-0035</t>
    <phoneticPr fontId="4"/>
  </si>
  <si>
    <t>03-3399-0191</t>
    <phoneticPr fontId="4"/>
  </si>
  <si>
    <t>〒190-1211</t>
    <phoneticPr fontId="4"/>
  </si>
  <si>
    <t>042-557-0142</t>
    <phoneticPr fontId="4"/>
  </si>
  <si>
    <t>〒124-0002</t>
    <phoneticPr fontId="4"/>
  </si>
  <si>
    <t>03-3602-2865</t>
    <phoneticPr fontId="4"/>
  </si>
  <si>
    <t>〒100-1401</t>
    <phoneticPr fontId="4"/>
  </si>
  <si>
    <t>04996-2-1181</t>
    <phoneticPr fontId="4"/>
  </si>
  <si>
    <t>〒183-0056</t>
    <phoneticPr fontId="4"/>
  </si>
  <si>
    <t>042-362-2211</t>
    <phoneticPr fontId="4"/>
  </si>
  <si>
    <t>〒252-0143</t>
    <phoneticPr fontId="4"/>
  </si>
  <si>
    <t>〒408-0023</t>
    <phoneticPr fontId="4"/>
  </si>
  <si>
    <t>0551-20-4025</t>
    <phoneticPr fontId="4"/>
  </si>
  <si>
    <t>〒400-0117</t>
    <phoneticPr fontId="4"/>
  </si>
  <si>
    <t>055-276-2611</t>
    <phoneticPr fontId="4"/>
  </si>
  <si>
    <r>
      <t>〒4</t>
    </r>
    <r>
      <rPr>
        <sz val="11"/>
        <color indexed="8"/>
        <rFont val="ＭＳ Ｐゴシック"/>
        <family val="3"/>
        <charset val="128"/>
      </rPr>
      <t>06-0031</t>
    </r>
    <phoneticPr fontId="4"/>
  </si>
  <si>
    <t>055-262-2135</t>
    <phoneticPr fontId="4"/>
  </si>
  <si>
    <t>〒415-0306</t>
    <phoneticPr fontId="4"/>
  </si>
  <si>
    <t>0558-62-0103</t>
    <phoneticPr fontId="4"/>
  </si>
  <si>
    <t>〒419-0124</t>
    <phoneticPr fontId="4"/>
  </si>
  <si>
    <t>055-978-2265</t>
    <phoneticPr fontId="4"/>
  </si>
  <si>
    <t>〒418-0073</t>
    <phoneticPr fontId="4"/>
  </si>
  <si>
    <t>0544-27-3205</t>
    <phoneticPr fontId="4"/>
  </si>
  <si>
    <t>〒420-0812</t>
    <phoneticPr fontId="4"/>
  </si>
  <si>
    <t>054-261-0111</t>
    <phoneticPr fontId="4"/>
  </si>
  <si>
    <t>〒426-0016</t>
    <phoneticPr fontId="4"/>
  </si>
  <si>
    <t>054-641-2400</t>
    <phoneticPr fontId="4"/>
  </si>
  <si>
    <t>〒439-0022</t>
    <phoneticPr fontId="4"/>
  </si>
  <si>
    <t>0537-35-3181</t>
    <phoneticPr fontId="4"/>
  </si>
  <si>
    <t>〒437-0215</t>
    <phoneticPr fontId="4"/>
  </si>
  <si>
    <r>
      <t>0538-85-</t>
    </r>
    <r>
      <rPr>
        <sz val="11"/>
        <color indexed="8"/>
        <rFont val="ＭＳ Ｐゴシック"/>
        <family val="3"/>
        <charset val="128"/>
      </rPr>
      <t>6000</t>
    </r>
    <phoneticPr fontId="4"/>
  </si>
  <si>
    <t>天竜高等学校</t>
    <rPh sb="0" eb="2">
      <t>テンリュウ</t>
    </rPh>
    <rPh sb="2" eb="4">
      <t>コウトウ</t>
    </rPh>
    <rPh sb="4" eb="6">
      <t>ガッコウ</t>
    </rPh>
    <phoneticPr fontId="4"/>
  </si>
  <si>
    <t>〒431-3314</t>
    <phoneticPr fontId="4"/>
  </si>
  <si>
    <t>053-925-3139</t>
    <phoneticPr fontId="4"/>
  </si>
  <si>
    <t>〒438-8718</t>
    <phoneticPr fontId="4"/>
  </si>
  <si>
    <t>0538-32-2161</t>
    <phoneticPr fontId="4"/>
  </si>
  <si>
    <t>〒432-8068</t>
    <phoneticPr fontId="4"/>
  </si>
  <si>
    <t>053-482-1011</t>
    <phoneticPr fontId="4"/>
  </si>
  <si>
    <t>〒431-2213</t>
    <phoneticPr fontId="4"/>
  </si>
  <si>
    <t>053-542-0016</t>
    <phoneticPr fontId="4"/>
  </si>
  <si>
    <t>〒943-0836</t>
    <phoneticPr fontId="4"/>
  </si>
  <si>
    <t>025-524-2260</t>
    <phoneticPr fontId="4"/>
  </si>
  <si>
    <t>〒945-0826</t>
    <phoneticPr fontId="4"/>
  </si>
  <si>
    <t>0257-22-5288</t>
    <phoneticPr fontId="4"/>
  </si>
  <si>
    <r>
      <t>〒940-11</t>
    </r>
    <r>
      <rPr>
        <sz val="11"/>
        <color indexed="8"/>
        <rFont val="ＭＳ Ｐゴシック"/>
        <family val="3"/>
        <charset val="128"/>
      </rPr>
      <t>98</t>
    </r>
    <phoneticPr fontId="4"/>
  </si>
  <si>
    <t>0258-37-2266</t>
    <phoneticPr fontId="4"/>
  </si>
  <si>
    <t>〒948-0055</t>
    <phoneticPr fontId="4"/>
  </si>
  <si>
    <t>025-752-3186</t>
    <phoneticPr fontId="4"/>
  </si>
  <si>
    <t>〒959-1325</t>
    <phoneticPr fontId="4"/>
  </si>
  <si>
    <t>0256-52-3115</t>
    <phoneticPr fontId="4"/>
  </si>
  <si>
    <t>〒953-0041</t>
    <phoneticPr fontId="4"/>
  </si>
  <si>
    <t>0256-72-3261</t>
    <phoneticPr fontId="4"/>
  </si>
  <si>
    <r>
      <t>〒957-</t>
    </r>
    <r>
      <rPr>
        <sz val="11"/>
        <color indexed="8"/>
        <rFont val="ＭＳ Ｐゴシック"/>
        <family val="3"/>
        <charset val="128"/>
      </rPr>
      <t>8502</t>
    </r>
    <phoneticPr fontId="4"/>
  </si>
  <si>
    <t>0254-22-2303</t>
    <phoneticPr fontId="4"/>
  </si>
  <si>
    <t>〒958-0856</t>
    <phoneticPr fontId="4"/>
  </si>
  <si>
    <t>0254-52-5201</t>
    <phoneticPr fontId="4"/>
  </si>
  <si>
    <t>〒952-0202</t>
    <phoneticPr fontId="4"/>
  </si>
  <si>
    <t>0259-66-3158</t>
    <phoneticPr fontId="4"/>
  </si>
  <si>
    <t>長野県</t>
    <phoneticPr fontId="4"/>
  </si>
  <si>
    <r>
      <t>〒39</t>
    </r>
    <r>
      <rPr>
        <sz val="11"/>
        <rFont val="ＭＳ Ｐゴシック"/>
        <family val="3"/>
        <charset val="128"/>
      </rPr>
      <t>9-0211</t>
    </r>
    <phoneticPr fontId="4"/>
  </si>
  <si>
    <r>
      <t>〒397-85</t>
    </r>
    <r>
      <rPr>
        <sz val="11"/>
        <color indexed="8"/>
        <rFont val="ＭＳ Ｐゴシック"/>
        <family val="3"/>
        <charset val="128"/>
      </rPr>
      <t>71</t>
    </r>
    <phoneticPr fontId="4"/>
  </si>
  <si>
    <r>
      <t>0264-22-2</t>
    </r>
    <r>
      <rPr>
        <sz val="11"/>
        <color indexed="8"/>
        <rFont val="ＭＳ Ｐゴシック"/>
        <family val="3"/>
        <charset val="128"/>
      </rPr>
      <t>119</t>
    </r>
    <phoneticPr fontId="4"/>
  </si>
  <si>
    <t>〒939-0626</t>
    <phoneticPr fontId="4"/>
  </si>
  <si>
    <t>0765-72-1145</t>
    <phoneticPr fontId="4"/>
  </si>
  <si>
    <t>〒930-1281</t>
    <phoneticPr fontId="4"/>
  </si>
  <si>
    <t>076-483-1911</t>
    <phoneticPr fontId="4"/>
  </si>
  <si>
    <t>〒932-0805</t>
    <phoneticPr fontId="4"/>
  </si>
  <si>
    <t>0766-67-1802</t>
    <phoneticPr fontId="4"/>
  </si>
  <si>
    <t>〒939-1521</t>
    <phoneticPr fontId="4"/>
  </si>
  <si>
    <t>0763-22-2014</t>
    <phoneticPr fontId="4"/>
  </si>
  <si>
    <t>〒935-8535</t>
    <phoneticPr fontId="4"/>
  </si>
  <si>
    <t>氷見市幸町17番1号</t>
    <rPh sb="0" eb="3">
      <t>ヒミシ</t>
    </rPh>
    <rPh sb="3" eb="5">
      <t>サイワイチョウ</t>
    </rPh>
    <rPh sb="7" eb="8">
      <t>バン</t>
    </rPh>
    <rPh sb="9" eb="10">
      <t>ゴウ</t>
    </rPh>
    <phoneticPr fontId="4"/>
  </si>
  <si>
    <t>0766-74-0335</t>
    <phoneticPr fontId="4"/>
  </si>
  <si>
    <t>〒924-8544</t>
    <phoneticPr fontId="4"/>
  </si>
  <si>
    <t>076-275-1144</t>
    <phoneticPr fontId="4"/>
  </si>
  <si>
    <t>〒929-0325</t>
    <phoneticPr fontId="4"/>
  </si>
  <si>
    <t>076-289-4111</t>
    <phoneticPr fontId="4"/>
  </si>
  <si>
    <t>〒926-8555</t>
    <phoneticPr fontId="4"/>
  </si>
  <si>
    <t>0767-57-1411</t>
    <phoneticPr fontId="4"/>
  </si>
  <si>
    <t>〒927-0433</t>
    <phoneticPr fontId="4"/>
  </si>
  <si>
    <r>
      <t>鳳珠郡能登町字宇出津マ字106番地の</t>
    </r>
    <r>
      <rPr>
        <sz val="11"/>
        <color indexed="8"/>
        <rFont val="ＭＳ Ｐゴシック"/>
        <family val="3"/>
        <charset val="128"/>
      </rPr>
      <t>7</t>
    </r>
    <rPh sb="0" eb="1">
      <t>オオトリ</t>
    </rPh>
    <rPh sb="1" eb="2">
      <t>タマ</t>
    </rPh>
    <rPh sb="2" eb="6">
      <t>グンノトチョウ</t>
    </rPh>
    <rPh sb="6" eb="7">
      <t>アザ</t>
    </rPh>
    <rPh sb="7" eb="10">
      <t>ウシツ</t>
    </rPh>
    <rPh sb="11" eb="12">
      <t>ジ</t>
    </rPh>
    <rPh sb="15" eb="17">
      <t>バンチ</t>
    </rPh>
    <phoneticPr fontId="4"/>
  </si>
  <si>
    <t>0768-62-0544</t>
    <phoneticPr fontId="4"/>
  </si>
  <si>
    <t>〒917-0293</t>
    <phoneticPr fontId="4"/>
  </si>
  <si>
    <t>0770-56-0400</t>
    <phoneticPr fontId="4"/>
  </si>
  <si>
    <t>〒910-0832</t>
    <phoneticPr fontId="4"/>
  </si>
  <si>
    <t>0776-54-5187</t>
    <phoneticPr fontId="4"/>
  </si>
  <si>
    <t>坂井農業高等学校・坂井高等学校</t>
    <rPh sb="0" eb="2">
      <t>サカイ</t>
    </rPh>
    <rPh sb="2" eb="4">
      <t>ノウギョウ</t>
    </rPh>
    <rPh sb="4" eb="6">
      <t>コウトウ</t>
    </rPh>
    <rPh sb="6" eb="8">
      <t>ガッコウ</t>
    </rPh>
    <phoneticPr fontId="4"/>
  </si>
  <si>
    <t>〒919-0512</t>
    <phoneticPr fontId="4"/>
  </si>
  <si>
    <t>0776-66-0268</t>
    <phoneticPr fontId="4"/>
  </si>
  <si>
    <t>〒441-3427</t>
    <phoneticPr fontId="4"/>
  </si>
  <si>
    <t>0531-22-0406</t>
    <phoneticPr fontId="4"/>
  </si>
  <si>
    <t>〒446-0066</t>
    <phoneticPr fontId="4"/>
  </si>
  <si>
    <t>0566-76-6144</t>
    <phoneticPr fontId="4"/>
  </si>
  <si>
    <t>〒492-8264</t>
    <phoneticPr fontId="4"/>
  </si>
  <si>
    <t>0587-32-3168</t>
    <phoneticPr fontId="4"/>
  </si>
  <si>
    <t>〒470-0372</t>
    <phoneticPr fontId="4"/>
  </si>
  <si>
    <t>0565-45-0621</t>
    <phoneticPr fontId="4"/>
  </si>
  <si>
    <t>〒496-0914</t>
    <phoneticPr fontId="4"/>
  </si>
  <si>
    <t>0567-31-0579</t>
    <phoneticPr fontId="4"/>
  </si>
  <si>
    <t>〒441-1328</t>
    <phoneticPr fontId="4"/>
  </si>
  <si>
    <t>0536-22-1176</t>
    <phoneticPr fontId="4"/>
  </si>
  <si>
    <t>〒441-2302</t>
    <phoneticPr fontId="4"/>
  </si>
  <si>
    <t>0536-62-0575</t>
    <phoneticPr fontId="4"/>
  </si>
  <si>
    <t>〒441-1423</t>
    <phoneticPr fontId="4"/>
  </si>
  <si>
    <t>0536-37-2119</t>
    <phoneticPr fontId="4"/>
  </si>
  <si>
    <t>〒445-0847</t>
    <phoneticPr fontId="4"/>
  </si>
  <si>
    <t>0563-57-5165</t>
    <phoneticPr fontId="4"/>
  </si>
  <si>
    <t>〒475-0916</t>
    <phoneticPr fontId="4"/>
  </si>
  <si>
    <t>0569-21-0247</t>
    <phoneticPr fontId="4"/>
  </si>
  <si>
    <t>〒501-0431</t>
    <phoneticPr fontId="4"/>
  </si>
  <si>
    <t>058-324-1145</t>
    <phoneticPr fontId="4"/>
  </si>
  <si>
    <t>〒503-1305</t>
    <phoneticPr fontId="4"/>
  </si>
  <si>
    <t>0584-32-3161</t>
    <phoneticPr fontId="4"/>
  </si>
  <si>
    <t>〒505-0027</t>
    <phoneticPr fontId="4"/>
  </si>
  <si>
    <t>0574-26-1238</t>
    <phoneticPr fontId="4"/>
  </si>
  <si>
    <t>〒506-0058</t>
    <phoneticPr fontId="4"/>
  </si>
  <si>
    <t>0577-33-1060</t>
    <phoneticPr fontId="4"/>
  </si>
  <si>
    <t>〒509-7201</t>
    <phoneticPr fontId="4"/>
  </si>
  <si>
    <t>0573-26-1251</t>
    <phoneticPr fontId="4"/>
  </si>
  <si>
    <t>〒501-4221</t>
    <phoneticPr fontId="4"/>
  </si>
  <si>
    <t>郡上市八幡町小野970</t>
    <rPh sb="0" eb="2">
      <t>グジョウ</t>
    </rPh>
    <rPh sb="2" eb="3">
      <t>シ</t>
    </rPh>
    <rPh sb="3" eb="6">
      <t>ヤハタマチ</t>
    </rPh>
    <rPh sb="6" eb="8">
      <t>オノ</t>
    </rPh>
    <phoneticPr fontId="4"/>
  </si>
  <si>
    <t>0575-65-3178</t>
    <phoneticPr fontId="4"/>
  </si>
  <si>
    <t>〒509-7321</t>
    <phoneticPr fontId="4"/>
  </si>
  <si>
    <t>0573-63-2243</t>
    <phoneticPr fontId="4"/>
  </si>
  <si>
    <t>〒510-0874</t>
    <phoneticPr fontId="4"/>
  </si>
  <si>
    <t>059-345-5021</t>
    <phoneticPr fontId="4"/>
  </si>
  <si>
    <t>〒514-1136</t>
    <phoneticPr fontId="4"/>
  </si>
  <si>
    <t>059-255-2013</t>
    <phoneticPr fontId="4"/>
  </si>
  <si>
    <t>〒519-0501</t>
    <phoneticPr fontId="4"/>
  </si>
  <si>
    <t>0596-37-4125</t>
    <phoneticPr fontId="4"/>
  </si>
  <si>
    <t>〒519-2181</t>
    <phoneticPr fontId="4"/>
  </si>
  <si>
    <t>0598-38-2811</t>
    <phoneticPr fontId="4"/>
  </si>
  <si>
    <t>〒518-0221</t>
    <phoneticPr fontId="4"/>
  </si>
  <si>
    <t>0595-52-0327</t>
    <phoneticPr fontId="4"/>
  </si>
  <si>
    <t>〒518-0837</t>
    <phoneticPr fontId="4"/>
  </si>
  <si>
    <t>0595-21-2110</t>
    <phoneticPr fontId="4"/>
  </si>
  <si>
    <t>〒526-0824</t>
    <phoneticPr fontId="4"/>
  </si>
  <si>
    <t>0749-62-0876</t>
    <phoneticPr fontId="4"/>
  </si>
  <si>
    <t>〒520-3301</t>
    <phoneticPr fontId="4"/>
  </si>
  <si>
    <t>0748-86-4145</t>
    <phoneticPr fontId="4"/>
  </si>
  <si>
    <t>〒527-0032</t>
    <phoneticPr fontId="4"/>
  </si>
  <si>
    <t>0748-22-1513</t>
    <phoneticPr fontId="4"/>
  </si>
  <si>
    <t>〒525-0036</t>
    <phoneticPr fontId="4"/>
  </si>
  <si>
    <t>077-564-5255</t>
    <phoneticPr fontId="4"/>
  </si>
  <si>
    <t>京都府立</t>
    <phoneticPr fontId="6"/>
  </si>
  <si>
    <t>〒619-0214</t>
    <phoneticPr fontId="4"/>
  </si>
  <si>
    <t>0774-72-0031</t>
    <phoneticPr fontId="4"/>
  </si>
  <si>
    <t>〒615-8102</t>
    <phoneticPr fontId="4"/>
  </si>
  <si>
    <t>075-391-2151</t>
    <phoneticPr fontId="4"/>
  </si>
  <si>
    <t>〒601-0534</t>
    <phoneticPr fontId="4"/>
  </si>
  <si>
    <t>〒601-0721</t>
    <phoneticPr fontId="4"/>
  </si>
  <si>
    <t>0771-75-1129</t>
    <phoneticPr fontId="4"/>
  </si>
  <si>
    <t>〒622-0059</t>
    <phoneticPr fontId="4"/>
  </si>
  <si>
    <t>0771-65-0013</t>
    <phoneticPr fontId="4"/>
  </si>
  <si>
    <t>〒622-0231</t>
    <phoneticPr fontId="4"/>
  </si>
  <si>
    <t>0771-82-1171</t>
    <phoneticPr fontId="4"/>
  </si>
  <si>
    <t>〒623-0012</t>
    <phoneticPr fontId="4"/>
  </si>
  <si>
    <t>0773-42-0453</t>
    <phoneticPr fontId="4"/>
  </si>
  <si>
    <t>〒620-1442</t>
    <phoneticPr fontId="4"/>
  </si>
  <si>
    <t>0773-58-2049</t>
    <phoneticPr fontId="4"/>
  </si>
  <si>
    <t>〒627-0142</t>
    <phoneticPr fontId="4"/>
  </si>
  <si>
    <t>0772-65-3850</t>
    <phoneticPr fontId="4"/>
  </si>
  <si>
    <t>〒629-3444</t>
    <phoneticPr fontId="4"/>
  </si>
  <si>
    <t>0772-82-0069</t>
    <phoneticPr fontId="4"/>
  </si>
  <si>
    <t>〒563-0122</t>
    <phoneticPr fontId="4"/>
  </si>
  <si>
    <t>072-737-0666</t>
    <phoneticPr fontId="4"/>
  </si>
  <si>
    <t>〒563-0037</t>
    <phoneticPr fontId="4"/>
  </si>
  <si>
    <t>072-761-8830</t>
    <phoneticPr fontId="4"/>
  </si>
  <si>
    <t>〒587-0051</t>
    <phoneticPr fontId="4"/>
  </si>
  <si>
    <t>072-361-0581</t>
    <phoneticPr fontId="4"/>
  </si>
  <si>
    <t>072-982-5437</t>
    <phoneticPr fontId="4"/>
  </si>
  <si>
    <t>貝塚高等学校</t>
  </si>
  <si>
    <t>〒597-0072　</t>
    <phoneticPr fontId="4"/>
  </si>
  <si>
    <t>貝塚市畠中1丁目１－１</t>
    <phoneticPr fontId="4"/>
  </si>
  <si>
    <t>072-423-1401</t>
  </si>
  <si>
    <t>〒669-1531</t>
    <phoneticPr fontId="4"/>
  </si>
  <si>
    <t>079-563-2881</t>
    <phoneticPr fontId="4"/>
  </si>
  <si>
    <t>〒656-1711</t>
    <phoneticPr fontId="4"/>
  </si>
  <si>
    <t>0799-82-1137</t>
    <phoneticPr fontId="4"/>
  </si>
  <si>
    <t>〒678-1233</t>
    <phoneticPr fontId="4"/>
  </si>
  <si>
    <t>0791-52-0069</t>
    <phoneticPr fontId="4"/>
  </si>
  <si>
    <t>〒669-2341</t>
    <phoneticPr fontId="4"/>
  </si>
  <si>
    <t>079-552-1194</t>
    <phoneticPr fontId="4"/>
  </si>
  <si>
    <t>〒669-2513</t>
    <phoneticPr fontId="4"/>
  </si>
  <si>
    <t>079-557-0039</t>
    <phoneticPr fontId="4"/>
  </si>
  <si>
    <t>〒679-5381</t>
    <phoneticPr fontId="4"/>
  </si>
  <si>
    <t>0790-82-2434</t>
    <phoneticPr fontId="4"/>
  </si>
  <si>
    <t>〒667-0043</t>
    <phoneticPr fontId="4"/>
  </si>
  <si>
    <t>養父市八鹿町高柳300-1</t>
  </si>
  <si>
    <t>079-662-6107</t>
    <phoneticPr fontId="4"/>
  </si>
  <si>
    <t>〒675-0101</t>
    <phoneticPr fontId="4"/>
  </si>
  <si>
    <r>
      <t>加古川市平岡町新在家9</t>
    </r>
    <r>
      <rPr>
        <sz val="11"/>
        <color indexed="8"/>
        <rFont val="ＭＳ Ｐゴシック"/>
        <family val="3"/>
        <charset val="128"/>
      </rPr>
      <t>02</t>
    </r>
    <r>
      <rPr>
        <sz val="11"/>
        <rFont val="ＭＳ Ｐゴシック"/>
        <family val="3"/>
        <charset val="128"/>
      </rPr>
      <t>-4</t>
    </r>
    <rPh sb="0" eb="4">
      <t>カコガワシ</t>
    </rPh>
    <rPh sb="4" eb="7">
      <t>ヒラオカマチ</t>
    </rPh>
    <rPh sb="7" eb="10">
      <t>シンザイケ</t>
    </rPh>
    <phoneticPr fontId="4"/>
  </si>
  <si>
    <t>079-424-3341</t>
    <phoneticPr fontId="4"/>
  </si>
  <si>
    <t>〒675-2321</t>
    <phoneticPr fontId="4"/>
  </si>
  <si>
    <t>0790-42-1050</t>
    <phoneticPr fontId="4"/>
  </si>
  <si>
    <t>〒669-4141</t>
    <phoneticPr fontId="4"/>
  </si>
  <si>
    <t>0795-74-0104</t>
    <phoneticPr fontId="4"/>
  </si>
  <si>
    <t>〒671-2570</t>
    <phoneticPr fontId="4"/>
  </si>
  <si>
    <t>0790-62-1730</t>
    <phoneticPr fontId="4"/>
  </si>
  <si>
    <t>〒636-0300</t>
    <phoneticPr fontId="4"/>
  </si>
  <si>
    <t>0744-32-2281</t>
    <phoneticPr fontId="4"/>
  </si>
  <si>
    <t>〒630-2344</t>
    <phoneticPr fontId="4"/>
  </si>
  <si>
    <t>0743-85-0214</t>
    <phoneticPr fontId="4"/>
  </si>
  <si>
    <t>〒639-3113</t>
    <phoneticPr fontId="4"/>
  </si>
  <si>
    <t>0746-32-5151</t>
    <phoneticPr fontId="4"/>
  </si>
  <si>
    <r>
      <t>〒637-01</t>
    </r>
    <r>
      <rPr>
        <sz val="11"/>
        <color indexed="8"/>
        <rFont val="ＭＳ Ｐゴシック"/>
        <family val="3"/>
        <charset val="128"/>
      </rPr>
      <t>02</t>
    </r>
    <phoneticPr fontId="4"/>
  </si>
  <si>
    <t>0747-32-0043</t>
    <phoneticPr fontId="4"/>
  </si>
  <si>
    <t>〒632-0246</t>
    <phoneticPr fontId="4"/>
  </si>
  <si>
    <t>0743-82-0222</t>
    <phoneticPr fontId="4"/>
  </si>
  <si>
    <t>〒639-2247</t>
    <phoneticPr fontId="4"/>
  </si>
  <si>
    <t>0745-62-2085</t>
    <phoneticPr fontId="4"/>
  </si>
  <si>
    <t>〒643-0021</t>
    <phoneticPr fontId="4"/>
  </si>
  <si>
    <t>0737-52-4340</t>
    <phoneticPr fontId="4"/>
  </si>
  <si>
    <t>〒649-7113</t>
    <phoneticPr fontId="4"/>
  </si>
  <si>
    <t>0736-22-1500</t>
    <phoneticPr fontId="4"/>
  </si>
  <si>
    <t>〒645-0002</t>
    <phoneticPr fontId="4"/>
  </si>
  <si>
    <t>0739-72-2056</t>
    <phoneticPr fontId="4"/>
  </si>
  <si>
    <t>〒649-2195</t>
    <phoneticPr fontId="4"/>
  </si>
  <si>
    <t>0739-47-1004</t>
    <phoneticPr fontId="4"/>
  </si>
  <si>
    <t>〒689-1402</t>
    <phoneticPr fontId="4"/>
  </si>
  <si>
    <t>0858-75-0655</t>
    <phoneticPr fontId="4"/>
  </si>
  <si>
    <t>〒682-0941</t>
    <phoneticPr fontId="4"/>
  </si>
  <si>
    <t>0858-28-1341</t>
    <phoneticPr fontId="4"/>
  </si>
  <si>
    <t>〒689-4503</t>
    <phoneticPr fontId="4"/>
  </si>
  <si>
    <r>
      <t>085</t>
    </r>
    <r>
      <rPr>
        <sz val="11"/>
        <color indexed="8"/>
        <rFont val="ＭＳ Ｐゴシック"/>
        <family val="3"/>
        <charset val="128"/>
      </rPr>
      <t>9-</t>
    </r>
    <r>
      <rPr>
        <sz val="11"/>
        <color indexed="8"/>
        <rFont val="ＭＳ Ｐゴシック"/>
        <family val="3"/>
        <charset val="128"/>
      </rPr>
      <t>72-0365</t>
    </r>
    <phoneticPr fontId="4"/>
  </si>
  <si>
    <t>〒680-0941</t>
    <phoneticPr fontId="4"/>
  </si>
  <si>
    <t>0857-28-0250</t>
    <phoneticPr fontId="4"/>
  </si>
  <si>
    <t>〒690-8507</t>
    <phoneticPr fontId="4"/>
  </si>
  <si>
    <t>0852-21-6772</t>
    <phoneticPr fontId="4"/>
  </si>
  <si>
    <t>〒693-0046</t>
    <phoneticPr fontId="4"/>
  </si>
  <si>
    <t>0853-28-0321</t>
    <phoneticPr fontId="4"/>
  </si>
  <si>
    <t>〒699-2301</t>
    <phoneticPr fontId="4"/>
  </si>
  <si>
    <t>0854-88-2220</t>
    <phoneticPr fontId="4"/>
  </si>
  <si>
    <t>〒696-0103</t>
    <phoneticPr fontId="4"/>
  </si>
  <si>
    <t>0855-95-1105</t>
    <phoneticPr fontId="4"/>
  </si>
  <si>
    <t>〒698-0041</t>
    <phoneticPr fontId="4"/>
  </si>
  <si>
    <t>0856-22-0642</t>
    <phoneticPr fontId="4"/>
  </si>
  <si>
    <t>〒701-1334</t>
    <phoneticPr fontId="4"/>
  </si>
  <si>
    <t>086-287-3711</t>
    <phoneticPr fontId="4"/>
  </si>
  <si>
    <t>〒709-4316</t>
    <phoneticPr fontId="4"/>
  </si>
  <si>
    <t>0868-38-3168</t>
    <phoneticPr fontId="4"/>
  </si>
  <si>
    <t>〒709-0855</t>
    <phoneticPr fontId="4"/>
  </si>
  <si>
    <t>086-952-0831</t>
    <phoneticPr fontId="4"/>
  </si>
  <si>
    <t>〒718-0011</t>
    <phoneticPr fontId="4"/>
  </si>
  <si>
    <t>0867-72-0645</t>
    <phoneticPr fontId="4"/>
  </si>
  <si>
    <t>〒701-0297</t>
    <phoneticPr fontId="4"/>
  </si>
  <si>
    <t>086-296-2268</t>
    <phoneticPr fontId="4"/>
  </si>
  <si>
    <t>〒715-0019</t>
    <phoneticPr fontId="4"/>
  </si>
  <si>
    <t>0866-62-0203</t>
    <phoneticPr fontId="4"/>
  </si>
  <si>
    <t>〒719-3202</t>
    <phoneticPr fontId="4"/>
  </si>
  <si>
    <t>0867-42-0625</t>
    <phoneticPr fontId="4"/>
  </si>
  <si>
    <r>
      <t>〒716-</t>
    </r>
    <r>
      <rPr>
        <sz val="11"/>
        <color indexed="8"/>
        <rFont val="ＭＳ Ｐゴシック"/>
        <family val="3"/>
        <charset val="128"/>
      </rPr>
      <t>0043</t>
    </r>
    <phoneticPr fontId="4"/>
  </si>
  <si>
    <r>
      <t>0866-</t>
    </r>
    <r>
      <rPr>
        <sz val="11"/>
        <color indexed="8"/>
        <rFont val="ＭＳ Ｐゴシック"/>
        <family val="3"/>
        <charset val="128"/>
      </rPr>
      <t>22-2237</t>
    </r>
    <phoneticPr fontId="4"/>
  </si>
  <si>
    <t>〒731-0501</t>
    <phoneticPr fontId="4"/>
  </si>
  <si>
    <t>0826-42-0031</t>
    <phoneticPr fontId="4"/>
  </si>
  <si>
    <t>〒722-1112</t>
    <phoneticPr fontId="4"/>
  </si>
  <si>
    <t>0847-22-1118</t>
    <phoneticPr fontId="4"/>
  </si>
  <si>
    <t>〒720-0403</t>
    <phoneticPr fontId="4"/>
  </si>
  <si>
    <t>福山市沼隈町下山南4</t>
    <rPh sb="0" eb="3">
      <t>フクヤマシ</t>
    </rPh>
    <rPh sb="3" eb="5">
      <t>ヌマクマ</t>
    </rPh>
    <rPh sb="5" eb="6">
      <t>マチ</t>
    </rPh>
    <rPh sb="6" eb="9">
      <t>シモサンナ</t>
    </rPh>
    <rPh sb="8" eb="9">
      <t>ミナミ</t>
    </rPh>
    <phoneticPr fontId="4"/>
  </si>
  <si>
    <t>084-988-0311</t>
    <phoneticPr fontId="4"/>
  </si>
  <si>
    <t>〒720-1812</t>
    <phoneticPr fontId="4"/>
  </si>
  <si>
    <r>
      <t>0847</t>
    </r>
    <r>
      <rPr>
        <sz val="11"/>
        <color indexed="8"/>
        <rFont val="ＭＳ Ｐゴシック"/>
        <family val="3"/>
        <charset val="128"/>
      </rPr>
      <t>-82-0006</t>
    </r>
    <phoneticPr fontId="4"/>
  </si>
  <si>
    <t>〒739-0046</t>
    <phoneticPr fontId="4"/>
  </si>
  <si>
    <t>東広島市鏡山三丁目16番1号</t>
    <rPh sb="0" eb="4">
      <t>ヒガシヒロシマシ</t>
    </rPh>
    <rPh sb="4" eb="6">
      <t>カガミヤマ</t>
    </rPh>
    <phoneticPr fontId="4"/>
  </si>
  <si>
    <t>082-423-2921</t>
    <phoneticPr fontId="4"/>
  </si>
  <si>
    <t>〒727-0013</t>
    <phoneticPr fontId="4"/>
  </si>
  <si>
    <t>庄原市西本町一丁目24番34号</t>
    <rPh sb="0" eb="3">
      <t>ショウバラシ</t>
    </rPh>
    <rPh sb="3" eb="6">
      <t>ニシホンマチ</t>
    </rPh>
    <phoneticPr fontId="4"/>
  </si>
  <si>
    <t>0824-72-2151</t>
    <phoneticPr fontId="4"/>
  </si>
  <si>
    <t>〒742-1502</t>
    <phoneticPr fontId="4"/>
  </si>
  <si>
    <t>0820-52-2157</t>
    <phoneticPr fontId="4"/>
  </si>
  <si>
    <t>〒754-0001</t>
    <phoneticPr fontId="4"/>
  </si>
  <si>
    <t>083-972-0950</t>
    <phoneticPr fontId="4"/>
  </si>
  <si>
    <t>〒759-0202</t>
    <phoneticPr fontId="4"/>
  </si>
  <si>
    <t>宇部市大字沖ノ旦</t>
    <rPh sb="0" eb="3">
      <t>ウベシ</t>
    </rPh>
    <rPh sb="3" eb="5">
      <t>オオアザ</t>
    </rPh>
    <rPh sb="5" eb="6">
      <t>オキ</t>
    </rPh>
    <rPh sb="7" eb="8">
      <t>タン</t>
    </rPh>
    <phoneticPr fontId="4"/>
  </si>
  <si>
    <t>0836-31-1035</t>
    <phoneticPr fontId="4"/>
  </si>
  <si>
    <t>〒750-0421</t>
    <phoneticPr fontId="4"/>
  </si>
  <si>
    <t>0837-66-0002</t>
    <phoneticPr fontId="4"/>
  </si>
  <si>
    <t>〒759-4401</t>
    <phoneticPr fontId="4"/>
  </si>
  <si>
    <t>0837-37-2511</t>
    <phoneticPr fontId="4"/>
  </si>
  <si>
    <t>〒759-3622</t>
    <phoneticPr fontId="4"/>
  </si>
  <si>
    <t>08388-2-2333</t>
    <phoneticPr fontId="4"/>
  </si>
  <si>
    <t>〒770-0046</t>
    <phoneticPr fontId="4"/>
  </si>
  <si>
    <t>088-631-5138</t>
    <phoneticPr fontId="4"/>
  </si>
  <si>
    <t>〒771-3311</t>
    <phoneticPr fontId="4"/>
  </si>
  <si>
    <t>088-676-0029</t>
    <phoneticPr fontId="4"/>
  </si>
  <si>
    <t>小松島西高等学校勝浦校</t>
    <phoneticPr fontId="4"/>
  </si>
  <si>
    <t>〒771-4305</t>
    <phoneticPr fontId="4"/>
  </si>
  <si>
    <t>08854-2-2526</t>
    <phoneticPr fontId="4"/>
  </si>
  <si>
    <t>〒776-0005</t>
    <phoneticPr fontId="4"/>
  </si>
  <si>
    <t>〒778-0020</t>
    <phoneticPr fontId="4"/>
  </si>
  <si>
    <t>0883-72-0805</t>
    <phoneticPr fontId="4"/>
  </si>
  <si>
    <t>〒769-2321</t>
    <phoneticPr fontId="4"/>
  </si>
  <si>
    <t>0879-43-2530</t>
    <phoneticPr fontId="4"/>
  </si>
  <si>
    <t>〒761-8084</t>
    <phoneticPr fontId="4"/>
  </si>
  <si>
    <t>087-885-1131</t>
    <phoneticPr fontId="4"/>
  </si>
  <si>
    <t>〒761-2395</t>
    <phoneticPr fontId="4"/>
  </si>
  <si>
    <t>087-876-1161</t>
    <phoneticPr fontId="4"/>
  </si>
  <si>
    <t>〒762-0083</t>
    <phoneticPr fontId="4"/>
  </si>
  <si>
    <t>0877-98-2525</t>
    <phoneticPr fontId="4"/>
  </si>
  <si>
    <t>〒769-1503</t>
    <phoneticPr fontId="4"/>
  </si>
  <si>
    <t>0875-62-3345</t>
    <phoneticPr fontId="4"/>
  </si>
  <si>
    <t>〒793-0035</t>
    <phoneticPr fontId="4"/>
  </si>
  <si>
    <t>0897-56-3611</t>
    <phoneticPr fontId="4"/>
  </si>
  <si>
    <t>〒791-0502</t>
    <phoneticPr fontId="4"/>
  </si>
  <si>
    <t>0898-68-7325</t>
    <phoneticPr fontId="4"/>
  </si>
  <si>
    <t>〒794-0015</t>
    <phoneticPr fontId="4"/>
  </si>
  <si>
    <t>今治市常盤町7丁目2番17号</t>
    <rPh sb="0" eb="3">
      <t>イマバリシ</t>
    </rPh>
    <rPh sb="3" eb="6">
      <t>トキワマチ</t>
    </rPh>
    <rPh sb="7" eb="9">
      <t>チョウメ</t>
    </rPh>
    <rPh sb="10" eb="11">
      <t>バン</t>
    </rPh>
    <rPh sb="13" eb="14">
      <t>ゴウ</t>
    </rPh>
    <phoneticPr fontId="4"/>
  </si>
  <si>
    <t>0898-22-0017</t>
    <phoneticPr fontId="4"/>
  </si>
  <si>
    <t>〒790-8566</t>
    <phoneticPr fontId="4"/>
  </si>
  <si>
    <t>089-946-9911</t>
    <phoneticPr fontId="4"/>
  </si>
  <si>
    <t>〒791-1206</t>
    <phoneticPr fontId="4"/>
  </si>
  <si>
    <t>0892-21-1205</t>
    <phoneticPr fontId="4"/>
  </si>
  <si>
    <t>〒799-3111</t>
    <phoneticPr fontId="4"/>
  </si>
  <si>
    <t>089-982-1225</t>
    <phoneticPr fontId="4"/>
  </si>
  <si>
    <t>〒795-8509</t>
    <phoneticPr fontId="4"/>
  </si>
  <si>
    <t>0893-24-3101</t>
    <phoneticPr fontId="4"/>
  </si>
  <si>
    <t>〒796-0201</t>
    <phoneticPr fontId="4"/>
  </si>
  <si>
    <t>0894-36-0550</t>
    <phoneticPr fontId="4"/>
  </si>
  <si>
    <t>〒797-0015</t>
    <phoneticPr fontId="4"/>
  </si>
  <si>
    <t>0894-62-1321</t>
    <phoneticPr fontId="4"/>
  </si>
  <si>
    <t>〒797-1211</t>
    <phoneticPr fontId="4"/>
  </si>
  <si>
    <t>0894-72-0102</t>
    <phoneticPr fontId="4"/>
  </si>
  <si>
    <t>〒798-1397</t>
    <phoneticPr fontId="4"/>
  </si>
  <si>
    <t>0895-45-1241</t>
    <phoneticPr fontId="4"/>
  </si>
  <si>
    <t>〒798-1115</t>
    <phoneticPr fontId="4"/>
  </si>
  <si>
    <t>0895-58-2031</t>
    <phoneticPr fontId="4"/>
  </si>
  <si>
    <t>〒798-4192</t>
    <phoneticPr fontId="4"/>
  </si>
  <si>
    <t>0895-72-1241</t>
    <phoneticPr fontId="4"/>
  </si>
  <si>
    <t>〒783-0024</t>
    <phoneticPr fontId="4"/>
  </si>
  <si>
    <t>088-863-3155</t>
    <phoneticPr fontId="4"/>
  </si>
  <si>
    <t>〒781-0303</t>
    <phoneticPr fontId="4"/>
  </si>
  <si>
    <t>088-894-2308</t>
    <phoneticPr fontId="4"/>
  </si>
  <si>
    <t>〒787-0010</t>
    <phoneticPr fontId="4"/>
  </si>
  <si>
    <t>0880-34-2166</t>
    <phoneticPr fontId="4"/>
  </si>
  <si>
    <t>〒781-2401</t>
    <phoneticPr fontId="4"/>
  </si>
  <si>
    <t>088-867-2811</t>
    <phoneticPr fontId="4"/>
  </si>
  <si>
    <t>〒785-0610</t>
    <phoneticPr fontId="4"/>
  </si>
  <si>
    <t>0889-65-0181</t>
    <phoneticPr fontId="4"/>
  </si>
  <si>
    <t>〒786-0301</t>
    <phoneticPr fontId="4"/>
  </si>
  <si>
    <t>0880-27-0034</t>
    <phoneticPr fontId="4"/>
  </si>
  <si>
    <t>〒824-0034</t>
    <phoneticPr fontId="4"/>
  </si>
  <si>
    <t>0930-23-0164</t>
    <phoneticPr fontId="4"/>
  </si>
  <si>
    <t>〒811-4332</t>
    <phoneticPr fontId="4"/>
  </si>
  <si>
    <t>遠賀郡遠賀町上別府2110</t>
    <rPh sb="0" eb="3">
      <t>オンガグン</t>
    </rPh>
    <rPh sb="3" eb="5">
      <t>オンガ</t>
    </rPh>
    <rPh sb="5" eb="6">
      <t>マチ</t>
    </rPh>
    <rPh sb="6" eb="7">
      <t>カミ</t>
    </rPh>
    <rPh sb="7" eb="9">
      <t>ベップ</t>
    </rPh>
    <phoneticPr fontId="4"/>
  </si>
  <si>
    <t>093-293-1225</t>
    <phoneticPr fontId="4"/>
  </si>
  <si>
    <t>〒818-0134</t>
    <phoneticPr fontId="4"/>
  </si>
  <si>
    <t>太宰府市大佐野250</t>
    <rPh sb="0" eb="4">
      <t>ダザイフシ</t>
    </rPh>
    <rPh sb="4" eb="5">
      <t>オオ</t>
    </rPh>
    <rPh sb="5" eb="7">
      <t>サノ</t>
    </rPh>
    <phoneticPr fontId="4"/>
  </si>
  <si>
    <t>092-924-5031</t>
    <phoneticPr fontId="4"/>
  </si>
  <si>
    <t>〒819-1117</t>
    <phoneticPr fontId="4"/>
  </si>
  <si>
    <t>糸島市前原西三丁目2番1号</t>
    <rPh sb="0" eb="2">
      <t>イトシマ</t>
    </rPh>
    <rPh sb="2" eb="3">
      <t>シ</t>
    </rPh>
    <rPh sb="3" eb="5">
      <t>マエハラ</t>
    </rPh>
    <rPh sb="5" eb="6">
      <t>ニシ</t>
    </rPh>
    <rPh sb="6" eb="7">
      <t>サン</t>
    </rPh>
    <rPh sb="7" eb="9">
      <t>チョウメ</t>
    </rPh>
    <rPh sb="10" eb="11">
      <t>バン</t>
    </rPh>
    <rPh sb="12" eb="13">
      <t>ゴウ</t>
    </rPh>
    <phoneticPr fontId="4"/>
  </si>
  <si>
    <t>092-322-2654</t>
    <phoneticPr fontId="4"/>
  </si>
  <si>
    <t>〒839-0817</t>
    <phoneticPr fontId="4"/>
  </si>
  <si>
    <t>0942-43-0461</t>
    <phoneticPr fontId="4"/>
  </si>
  <si>
    <t>〒834-0031</t>
    <phoneticPr fontId="4"/>
  </si>
  <si>
    <t>八女市本町2-160</t>
    <rPh sb="0" eb="3">
      <t>ヤメシ</t>
    </rPh>
    <rPh sb="3" eb="5">
      <t>ホンマチ</t>
    </rPh>
    <phoneticPr fontId="4"/>
  </si>
  <si>
    <t>0943-23-3175</t>
    <phoneticPr fontId="4"/>
  </si>
  <si>
    <t>〒825-0005</t>
    <phoneticPr fontId="4"/>
  </si>
  <si>
    <t>0947-42-1048</t>
    <phoneticPr fontId="4"/>
  </si>
  <si>
    <t>〒820-0607</t>
    <phoneticPr fontId="4"/>
  </si>
  <si>
    <t>0948-65-5727</t>
    <phoneticPr fontId="4"/>
  </si>
  <si>
    <t>〒823-0001</t>
    <phoneticPr fontId="4"/>
  </si>
  <si>
    <t xml:space="preserve">宮若市龍徳161番地 </t>
    <rPh sb="0" eb="1">
      <t>ミヤ</t>
    </rPh>
    <rPh sb="1" eb="2">
      <t>ワカ</t>
    </rPh>
    <rPh sb="2" eb="3">
      <t>シ</t>
    </rPh>
    <phoneticPr fontId="4"/>
  </si>
  <si>
    <t>0949-22-0466</t>
    <phoneticPr fontId="4"/>
  </si>
  <si>
    <t>〒837-0904</t>
    <phoneticPr fontId="4"/>
  </si>
  <si>
    <t>0944-59-9688</t>
    <phoneticPr fontId="4"/>
  </si>
  <si>
    <t>〒838-1513</t>
    <phoneticPr fontId="4"/>
  </si>
  <si>
    <t>0946-62-1417</t>
    <phoneticPr fontId="4"/>
  </si>
  <si>
    <t>〒847-0824</t>
    <phoneticPr fontId="4"/>
  </si>
  <si>
    <t>0955-72-4123</t>
    <phoneticPr fontId="4"/>
  </si>
  <si>
    <t>〒848-0035</t>
    <phoneticPr fontId="4"/>
  </si>
  <si>
    <t>0955-23-4138</t>
    <phoneticPr fontId="4"/>
  </si>
  <si>
    <t>〒849-1112</t>
    <phoneticPr fontId="4"/>
  </si>
  <si>
    <t>0952-84-2611</t>
    <phoneticPr fontId="4"/>
  </si>
  <si>
    <t>〒840-0201</t>
    <phoneticPr fontId="4"/>
  </si>
  <si>
    <t>0952-62-1331</t>
    <phoneticPr fontId="4"/>
  </si>
  <si>
    <t>〒842-0012</t>
    <phoneticPr fontId="4"/>
  </si>
  <si>
    <t>0952-52-3191</t>
    <phoneticPr fontId="4"/>
  </si>
  <si>
    <t>〒855-0075</t>
    <phoneticPr fontId="4"/>
  </si>
  <si>
    <t>0957-62-5125</t>
    <phoneticPr fontId="4"/>
  </si>
  <si>
    <t>〒854-0043</t>
    <phoneticPr fontId="4"/>
  </si>
  <si>
    <t>0957-22-0050</t>
    <phoneticPr fontId="4"/>
  </si>
  <si>
    <t>〒851-3304</t>
    <phoneticPr fontId="4"/>
  </si>
  <si>
    <t>0959-27-0169</t>
    <phoneticPr fontId="4"/>
  </si>
  <si>
    <t>〒856-0835</t>
    <phoneticPr fontId="4"/>
  </si>
  <si>
    <t>0957-54-3121</t>
    <phoneticPr fontId="4"/>
  </si>
  <si>
    <t>〒859-4824</t>
    <phoneticPr fontId="4"/>
  </si>
  <si>
    <t>0950-57-0511</t>
    <phoneticPr fontId="4"/>
  </si>
  <si>
    <t>〒869-5431</t>
    <phoneticPr fontId="4"/>
  </si>
  <si>
    <t>0966-82-2034</t>
    <phoneticPr fontId="4"/>
  </si>
  <si>
    <t>〒863-0002</t>
    <phoneticPr fontId="4"/>
  </si>
  <si>
    <t>0969-23-2141</t>
    <phoneticPr fontId="4"/>
  </si>
  <si>
    <t>〒869-1235</t>
    <phoneticPr fontId="4"/>
  </si>
  <si>
    <t>096-293-2055</t>
    <phoneticPr fontId="4"/>
  </si>
  <si>
    <t>〒861-0331</t>
    <phoneticPr fontId="4"/>
  </si>
  <si>
    <t>0968-46-3101</t>
    <phoneticPr fontId="4"/>
  </si>
  <si>
    <t>〒863-1202</t>
    <phoneticPr fontId="4"/>
  </si>
  <si>
    <t>0969-76-1141</t>
    <phoneticPr fontId="4"/>
  </si>
  <si>
    <t>〒861-1201</t>
    <phoneticPr fontId="4"/>
  </si>
  <si>
    <t>0968-38-2621</t>
    <phoneticPr fontId="4"/>
  </si>
  <si>
    <t>〒868-0422</t>
    <phoneticPr fontId="4"/>
  </si>
  <si>
    <t>0966-45-1131</t>
    <phoneticPr fontId="4"/>
  </si>
  <si>
    <t>〒861-4105</t>
    <phoneticPr fontId="4"/>
  </si>
  <si>
    <t>096-357-8800</t>
    <phoneticPr fontId="4"/>
  </si>
  <si>
    <t>〒865-0061</t>
    <phoneticPr fontId="4"/>
  </si>
  <si>
    <t>0968-73-2123</t>
    <phoneticPr fontId="4"/>
  </si>
  <si>
    <t>〒869-4201</t>
    <phoneticPr fontId="4"/>
  </si>
  <si>
    <t>0965-52-0076</t>
    <phoneticPr fontId="4"/>
  </si>
  <si>
    <t>〒869-4401</t>
    <phoneticPr fontId="4"/>
  </si>
  <si>
    <t>0965-67-2012</t>
    <phoneticPr fontId="4"/>
  </si>
  <si>
    <t>〒861-3515</t>
    <phoneticPr fontId="4"/>
  </si>
  <si>
    <t>0967-72-0024</t>
    <phoneticPr fontId="4"/>
  </si>
  <si>
    <t>〒869-2612</t>
    <phoneticPr fontId="4"/>
  </si>
  <si>
    <t>0967-22-0045</t>
    <phoneticPr fontId="4"/>
  </si>
  <si>
    <t>佐伯鶴岡・佐伯豊南高等学校</t>
    <rPh sb="0" eb="2">
      <t>サエキ</t>
    </rPh>
    <rPh sb="2" eb="4">
      <t>ツルガオカ</t>
    </rPh>
    <rPh sb="5" eb="7">
      <t>サエキ</t>
    </rPh>
    <rPh sb="7" eb="9">
      <t>ホウナン</t>
    </rPh>
    <rPh sb="9" eb="11">
      <t>コウトウ</t>
    </rPh>
    <rPh sb="11" eb="13">
      <t>ガッコウ</t>
    </rPh>
    <phoneticPr fontId="5"/>
  </si>
  <si>
    <t>佐伯市鶴望2851番地の1</t>
    <rPh sb="0" eb="2">
      <t>サエキ</t>
    </rPh>
    <rPh sb="2" eb="3">
      <t>シ</t>
    </rPh>
    <rPh sb="3" eb="4">
      <t>ツル</t>
    </rPh>
    <rPh sb="4" eb="5">
      <t>ノゾミ</t>
    </rPh>
    <rPh sb="9" eb="11">
      <t>バンチ</t>
    </rPh>
    <phoneticPr fontId="5"/>
  </si>
  <si>
    <r>
      <t>竹田市久住町大字栢木5801</t>
    </r>
    <r>
      <rPr>
        <sz val="11"/>
        <color indexed="8"/>
        <rFont val="ＭＳ Ｐゴシック"/>
        <family val="3"/>
        <charset val="128"/>
      </rPr>
      <t>-32</t>
    </r>
    <phoneticPr fontId="4"/>
  </si>
  <si>
    <r>
      <t>〒877-</t>
    </r>
    <r>
      <rPr>
        <sz val="11"/>
        <color indexed="8"/>
        <rFont val="ＭＳ Ｐゴシック"/>
        <family val="3"/>
        <charset val="128"/>
      </rPr>
      <t>0083</t>
    </r>
    <phoneticPr fontId="4"/>
  </si>
  <si>
    <t>〒882-1101</t>
    <phoneticPr fontId="4"/>
  </si>
  <si>
    <t>0982-72-3111</t>
    <phoneticPr fontId="4"/>
  </si>
  <si>
    <t>〒889-0611</t>
    <phoneticPr fontId="4"/>
  </si>
  <si>
    <t>0982-63-1336</t>
    <phoneticPr fontId="4"/>
  </si>
  <si>
    <t>〒884-0006</t>
    <phoneticPr fontId="4"/>
  </si>
  <si>
    <t>0983-23-0002</t>
    <phoneticPr fontId="4"/>
  </si>
  <si>
    <t>〒880-0916</t>
    <phoneticPr fontId="4"/>
  </si>
  <si>
    <t>0985-51-2814</t>
    <phoneticPr fontId="4"/>
  </si>
  <si>
    <t>〒885-0019</t>
    <phoneticPr fontId="4"/>
  </si>
  <si>
    <t>都城市祝吉1丁目5-1</t>
    <phoneticPr fontId="4"/>
  </si>
  <si>
    <t>0986-22-4280</t>
    <phoneticPr fontId="4"/>
  </si>
  <si>
    <t>〒880-1101</t>
    <phoneticPr fontId="4"/>
  </si>
  <si>
    <t>0985-75-2049</t>
    <phoneticPr fontId="4"/>
  </si>
  <si>
    <t>〒889-2532</t>
    <phoneticPr fontId="4"/>
  </si>
  <si>
    <t>0987-25-1107</t>
    <phoneticPr fontId="4"/>
  </si>
  <si>
    <t>小林市水流迫６６４番地の２</t>
    <phoneticPr fontId="4"/>
  </si>
  <si>
    <t>0984-23-2252</t>
    <phoneticPr fontId="4"/>
  </si>
  <si>
    <t>〒891-0516</t>
    <phoneticPr fontId="4"/>
  </si>
  <si>
    <t>0993-34-0141</t>
    <phoneticPr fontId="4"/>
  </si>
  <si>
    <t>〒897-0002</t>
    <phoneticPr fontId="4"/>
  </si>
  <si>
    <r>
      <t>099</t>
    </r>
    <r>
      <rPr>
        <sz val="11"/>
        <color indexed="8"/>
        <rFont val="ＭＳ Ｐゴシック"/>
        <family val="3"/>
        <charset val="128"/>
      </rPr>
      <t>3-53-3600</t>
    </r>
    <phoneticPr fontId="4"/>
  </si>
  <si>
    <t>〒899-2101</t>
    <phoneticPr fontId="4"/>
  </si>
  <si>
    <t>0996-36-2341</t>
    <phoneticPr fontId="4"/>
  </si>
  <si>
    <t>〒895-2506</t>
    <phoneticPr fontId="4"/>
  </si>
  <si>
    <t>0995-22-1445</t>
    <phoneticPr fontId="4"/>
  </si>
  <si>
    <t>〒899-4332</t>
    <phoneticPr fontId="4"/>
  </si>
  <si>
    <t>0995-46-1535</t>
    <phoneticPr fontId="4"/>
  </si>
  <si>
    <t>〒899-8605</t>
    <phoneticPr fontId="4"/>
  </si>
  <si>
    <t>曽於市末吉町二之方6080番地</t>
    <rPh sb="0" eb="2">
      <t>ソオ</t>
    </rPh>
    <rPh sb="2" eb="3">
      <t>シ</t>
    </rPh>
    <rPh sb="3" eb="5">
      <t>スエヨシ</t>
    </rPh>
    <rPh sb="5" eb="6">
      <t>マチ</t>
    </rPh>
    <rPh sb="6" eb="7">
      <t>ニ</t>
    </rPh>
    <rPh sb="7" eb="8">
      <t>ノ</t>
    </rPh>
    <rPh sb="8" eb="9">
      <t>カタ</t>
    </rPh>
    <rPh sb="13" eb="15">
      <t>バンチ</t>
    </rPh>
    <phoneticPr fontId="4"/>
  </si>
  <si>
    <t>0986-76-1130</t>
    <phoneticPr fontId="4"/>
  </si>
  <si>
    <t>〒893-0014</t>
    <phoneticPr fontId="4"/>
  </si>
  <si>
    <t>〒899-1611</t>
    <phoneticPr fontId="4"/>
  </si>
  <si>
    <t>〒895-1811</t>
    <phoneticPr fontId="4"/>
  </si>
  <si>
    <t>0996-53-1207</t>
    <phoneticPr fontId="4"/>
  </si>
  <si>
    <t>〒891-3196</t>
    <phoneticPr fontId="4"/>
  </si>
  <si>
    <t>0997-22-1270</t>
    <phoneticPr fontId="4"/>
  </si>
  <si>
    <t>〒891-7101</t>
    <phoneticPr fontId="4"/>
  </si>
  <si>
    <t>0997‐82‐1850</t>
    <phoneticPr fontId="4"/>
  </si>
  <si>
    <t>曽於高等学校</t>
    <phoneticPr fontId="4"/>
  </si>
  <si>
    <t>〒899-8605</t>
  </si>
  <si>
    <t>曽於市末吉町二之方6080番地</t>
  </si>
  <si>
    <t>0986-76-6646</t>
  </si>
  <si>
    <t>〒905-0006</t>
    <phoneticPr fontId="4"/>
  </si>
  <si>
    <t>0980-52-2634</t>
    <phoneticPr fontId="4"/>
  </si>
  <si>
    <t>〒904-2213</t>
    <phoneticPr fontId="4"/>
  </si>
  <si>
    <t>098-973-3578</t>
    <phoneticPr fontId="4"/>
  </si>
  <si>
    <t>〒901-0203</t>
    <phoneticPr fontId="4"/>
  </si>
  <si>
    <t>098-850-6006</t>
    <phoneticPr fontId="4"/>
  </si>
  <si>
    <t>〒906-0013</t>
    <phoneticPr fontId="4"/>
  </si>
  <si>
    <t>0980-72-2249</t>
    <phoneticPr fontId="4"/>
  </si>
  <si>
    <t>〒907-0022</t>
    <phoneticPr fontId="4"/>
  </si>
  <si>
    <t>石垣市大川447番地の1</t>
    <phoneticPr fontId="4"/>
  </si>
  <si>
    <t>0980-82-3955</t>
    <phoneticPr fontId="4"/>
  </si>
  <si>
    <t>〒901-3121</t>
    <phoneticPr fontId="4"/>
  </si>
  <si>
    <t>098-985-2233</t>
    <phoneticPr fontId="4"/>
  </si>
  <si>
    <t>代議員会については、一般参加の他に、日連役員の申込みも、本申込みより行う。</t>
    <rPh sb="0" eb="2">
      <t>ダイギ</t>
    </rPh>
    <rPh sb="2" eb="3">
      <t>イン</t>
    </rPh>
    <rPh sb="3" eb="4">
      <t>カイ</t>
    </rPh>
    <rPh sb="10" eb="12">
      <t>イッパン</t>
    </rPh>
    <rPh sb="12" eb="14">
      <t>サンカ</t>
    </rPh>
    <rPh sb="15" eb="16">
      <t>ホカ</t>
    </rPh>
    <rPh sb="18" eb="19">
      <t>ニチ</t>
    </rPh>
    <rPh sb="19" eb="20">
      <t>レン</t>
    </rPh>
    <rPh sb="20" eb="22">
      <t>ヤクイン</t>
    </rPh>
    <rPh sb="23" eb="25">
      <t>モウシコ</t>
    </rPh>
    <rPh sb="28" eb="29">
      <t>ホン</t>
    </rPh>
    <rPh sb="29" eb="31">
      <t>モウシコ</t>
    </rPh>
    <rPh sb="34" eb="35">
      <t>オコナ</t>
    </rPh>
    <phoneticPr fontId="36"/>
  </si>
  <si>
    <t>発表題及びフリガナを入力する。</t>
    <rPh sb="0" eb="2">
      <t>ハッピョウ</t>
    </rPh>
    <rPh sb="2" eb="3">
      <t>ダイ</t>
    </rPh>
    <rPh sb="3" eb="4">
      <t>オヨ</t>
    </rPh>
    <rPh sb="10" eb="12">
      <t>ニュウリョク</t>
    </rPh>
    <phoneticPr fontId="36"/>
  </si>
  <si>
    <t>申込み確認欄にある書類等の部数に間違いがないか確認してください。</t>
    <rPh sb="0" eb="2">
      <t>モウシコ</t>
    </rPh>
    <rPh sb="3" eb="5">
      <t>カクニン</t>
    </rPh>
    <rPh sb="5" eb="6">
      <t>ラン</t>
    </rPh>
    <rPh sb="9" eb="11">
      <t>ショルイ</t>
    </rPh>
    <rPh sb="11" eb="12">
      <t>トウ</t>
    </rPh>
    <rPh sb="13" eb="15">
      <t>ブスウ</t>
    </rPh>
    <rPh sb="16" eb="18">
      <t>マチガ</t>
    </rPh>
    <rPh sb="23" eb="25">
      <t>カクニン</t>
    </rPh>
    <phoneticPr fontId="36"/>
  </si>
  <si>
    <t>注）代・質：代表◎、質疑応答者※、代表・質疑応答を兼ねる◎※をドロップダウンリストを選択して下さい。</t>
    <rPh sb="0" eb="1">
      <t>チュウ</t>
    </rPh>
    <rPh sb="2" eb="3">
      <t>ダイ</t>
    </rPh>
    <rPh sb="4" eb="5">
      <t>シツ</t>
    </rPh>
    <rPh sb="6" eb="8">
      <t>ダイヒョウ</t>
    </rPh>
    <rPh sb="10" eb="12">
      <t>シツギ</t>
    </rPh>
    <rPh sb="12" eb="14">
      <t>オウトウ</t>
    </rPh>
    <rPh sb="14" eb="15">
      <t>シャ</t>
    </rPh>
    <rPh sb="17" eb="19">
      <t>ダイヒョウ</t>
    </rPh>
    <rPh sb="20" eb="22">
      <t>シツギ</t>
    </rPh>
    <rPh sb="22" eb="24">
      <t>オウトウ</t>
    </rPh>
    <rPh sb="25" eb="26">
      <t>カ</t>
    </rPh>
    <rPh sb="46" eb="47">
      <t>シタ</t>
    </rPh>
    <phoneticPr fontId="4"/>
  </si>
  <si>
    <t>注）代・質：代表◎、質疑応答者※、代表・質疑応答を兼ねる◎※をドロップダウンリストを選択して下さい。</t>
    <rPh sb="2" eb="3">
      <t>ダイ</t>
    </rPh>
    <rPh sb="4" eb="5">
      <t>シツ</t>
    </rPh>
    <rPh sb="6" eb="8">
      <t>ダイヒョウ</t>
    </rPh>
    <rPh sb="10" eb="12">
      <t>シツギ</t>
    </rPh>
    <rPh sb="12" eb="14">
      <t>オウトウ</t>
    </rPh>
    <rPh sb="14" eb="15">
      <t>シャ</t>
    </rPh>
    <rPh sb="17" eb="19">
      <t>ダイヒョウ</t>
    </rPh>
    <rPh sb="20" eb="22">
      <t>シツギ</t>
    </rPh>
    <rPh sb="22" eb="24">
      <t>オウトウ</t>
    </rPh>
    <rPh sb="25" eb="26">
      <t>カ</t>
    </rPh>
    <rPh sb="46" eb="47">
      <t>シタ</t>
    </rPh>
    <phoneticPr fontId="4"/>
  </si>
  <si>
    <t>クラブ員代表者会議
事例発表担当校</t>
    <rPh sb="3" eb="4">
      <t>イン</t>
    </rPh>
    <rPh sb="4" eb="7">
      <t>ダイヒョウシャ</t>
    </rPh>
    <rPh sb="7" eb="9">
      <t>カイギ</t>
    </rPh>
    <rPh sb="10" eb="11">
      <t>コト</t>
    </rPh>
    <rPh sb="11" eb="12">
      <t>レイ</t>
    </rPh>
    <rPh sb="12" eb="14">
      <t>ハッピョウ</t>
    </rPh>
    <rPh sb="14" eb="16">
      <t>タントウ</t>
    </rPh>
    <rPh sb="16" eb="17">
      <t>コウ</t>
    </rPh>
    <phoneticPr fontId="4"/>
  </si>
  <si>
    <t>クラブ員代表者会議
運営担当校</t>
    <rPh sb="3" eb="4">
      <t>イン</t>
    </rPh>
    <rPh sb="4" eb="7">
      <t>ダイヒョウシャ</t>
    </rPh>
    <rPh sb="7" eb="9">
      <t>カイギ</t>
    </rPh>
    <rPh sb="10" eb="12">
      <t>ウンエイ</t>
    </rPh>
    <rPh sb="12" eb="14">
      <t>タントウ</t>
    </rPh>
    <rPh sb="14" eb="15">
      <t>コウ</t>
    </rPh>
    <phoneticPr fontId="4"/>
  </si>
  <si>
    <t>アサヒカワノウギョウ</t>
  </si>
  <si>
    <t>ナヨロサンギョウ</t>
  </si>
  <si>
    <t>ケンブチ</t>
  </si>
  <si>
    <t>トウベツノウギョウ</t>
  </si>
  <si>
    <t>ホロカナイ</t>
  </si>
  <si>
    <t>シントツガワノウギョウ</t>
  </si>
  <si>
    <t>フラノリョクホウ</t>
  </si>
  <si>
    <t>フカガワヒガシ</t>
  </si>
  <si>
    <t>ナカシベツノウギョウ</t>
  </si>
  <si>
    <t>ベッカイ</t>
  </si>
  <si>
    <t>ミホロ</t>
  </si>
  <si>
    <t>ヒガシモコト</t>
  </si>
  <si>
    <t>シベチャ</t>
  </si>
  <si>
    <t>シホロ</t>
  </si>
  <si>
    <t>オトサラ</t>
  </si>
  <si>
    <t>サラベツノウギョウ</t>
  </si>
  <si>
    <t>オビヒロノウギョウ</t>
  </si>
  <si>
    <t>イワミザワノウギョウ</t>
  </si>
  <si>
    <t>トワノモリサンアイ</t>
  </si>
  <si>
    <t>クッチャンノウギョウ</t>
  </si>
  <si>
    <t>オオノノウギョウ</t>
  </si>
  <si>
    <t>ニセコ</t>
  </si>
  <si>
    <t>ソウベツ</t>
  </si>
  <si>
    <t>シズナイノウギョウ</t>
  </si>
  <si>
    <t>ヒヤマキタ</t>
  </si>
  <si>
    <t>マッカリ</t>
  </si>
  <si>
    <t>ルスツ</t>
  </si>
  <si>
    <t>ヨイチコウシ</t>
  </si>
  <si>
    <t>ビバイショウエイ</t>
  </si>
  <si>
    <t>ゴショガワラノウリン</t>
  </si>
  <si>
    <t>ヒロサキジツギョウ</t>
  </si>
  <si>
    <t>サンボンギノウギョウ</t>
  </si>
  <si>
    <t>ナクイノウギョウ</t>
  </si>
  <si>
    <t>シチノヘ</t>
  </si>
  <si>
    <t>カシワギノウギョウ</t>
  </si>
  <si>
    <t>クジヒガシ</t>
  </si>
  <si>
    <t>モリオカノウギョウ</t>
  </si>
  <si>
    <t>シワソウゴウ</t>
  </si>
  <si>
    <t>ハナマキノウギョウ</t>
  </si>
  <si>
    <t>トウノリョクホウ</t>
  </si>
  <si>
    <t>ミズサワノウギョウ</t>
  </si>
  <si>
    <t>イワヤドウ</t>
  </si>
  <si>
    <t>センマヤ</t>
  </si>
  <si>
    <t>オオフナトヒガシ</t>
  </si>
  <si>
    <t>イグ</t>
  </si>
  <si>
    <t>ワタリ</t>
  </si>
  <si>
    <t>シバタノウリン</t>
  </si>
  <si>
    <t>ノウギョウ</t>
  </si>
  <si>
    <t>カミノウギョウ</t>
  </si>
  <si>
    <t>ナンゴウ</t>
  </si>
  <si>
    <t>コゴタノウリン</t>
  </si>
  <si>
    <t>イシノマキキタ</t>
  </si>
  <si>
    <t>カミヌマ</t>
  </si>
  <si>
    <t>ハクオウ</t>
  </si>
  <si>
    <t>モトヨシヒビキ</t>
  </si>
  <si>
    <t>アキタホクヨウ</t>
  </si>
  <si>
    <t>ノシロニシ</t>
  </si>
  <si>
    <t>カナアシノウギョウ</t>
  </si>
  <si>
    <t>ニシメ</t>
  </si>
  <si>
    <t>オオマガリノウギョウ</t>
  </si>
  <si>
    <t>マスダ</t>
  </si>
  <si>
    <t>オキタマノウギョウ</t>
  </si>
  <si>
    <t>ムラヤマ</t>
  </si>
  <si>
    <t>シンジョウカムロサンギョウ</t>
  </si>
  <si>
    <t>ショウナイノウギョウ</t>
  </si>
  <si>
    <t>カミヤマメイシンカン</t>
  </si>
  <si>
    <t>フクシマメイセイ</t>
  </si>
  <si>
    <t>アダチヒガシ</t>
  </si>
  <si>
    <t>イワセノウギョウ</t>
  </si>
  <si>
    <t>シラカワジツギョウ</t>
  </si>
  <si>
    <t>シュウメイ</t>
  </si>
  <si>
    <t>オノ</t>
  </si>
  <si>
    <t>ヤマノウギョウ</t>
  </si>
  <si>
    <t>アイヅノウリン</t>
  </si>
  <si>
    <t>イワキノウギョウ</t>
  </si>
  <si>
    <t>フタバショウヨウ</t>
  </si>
  <si>
    <t>ソウマノウギョウ</t>
  </si>
  <si>
    <t>タイシセイリュウ</t>
  </si>
  <si>
    <t>ミトノウギョウ</t>
  </si>
  <si>
    <t>ホコタノウギョウ</t>
  </si>
  <si>
    <t>イシオカダイイチ</t>
  </si>
  <si>
    <t>エドザキソウゴウ</t>
  </si>
  <si>
    <t>マカベ</t>
  </si>
  <si>
    <t>バンドウソウゴウ</t>
  </si>
  <si>
    <t>ウツノミヤハクヨウ</t>
  </si>
  <si>
    <t>カヌマミナミ</t>
  </si>
  <si>
    <t>オヤマホクオウ</t>
  </si>
  <si>
    <t>トチギノウギョウ</t>
  </si>
  <si>
    <t>モウカホクリョウ</t>
  </si>
  <si>
    <t>ナスタクヨウ</t>
  </si>
  <si>
    <t>ヤイタ</t>
  </si>
  <si>
    <t>セタノウリン</t>
  </si>
  <si>
    <t>イセザキコウヨウ</t>
  </si>
  <si>
    <t>トネジツギョウ</t>
  </si>
  <si>
    <t>フジオカキタ</t>
  </si>
  <si>
    <t>トミオカジツギョウ</t>
  </si>
  <si>
    <t>アンナカソウゴウガクエン</t>
  </si>
  <si>
    <t>ナカノジョウ</t>
  </si>
  <si>
    <t>オオイズミ</t>
  </si>
  <si>
    <t>クマガヤノウギョウ</t>
  </si>
  <si>
    <t>スギトノウギョウ</t>
  </si>
  <si>
    <t>カワゴエソウゴウ</t>
  </si>
  <si>
    <t>チチブノウコウカガク</t>
  </si>
  <si>
    <t>イズミ</t>
  </si>
  <si>
    <t>コダマハクヨウ</t>
  </si>
  <si>
    <t>ハニュウジツギョウ</t>
  </si>
  <si>
    <t>ハトガヤ</t>
  </si>
  <si>
    <t>ナガレヤマ</t>
  </si>
  <si>
    <t>ナリタセイリョウ</t>
  </si>
  <si>
    <t>シモウサ</t>
  </si>
  <si>
    <t>タコ</t>
  </si>
  <si>
    <t>アサヒノウギョウ</t>
  </si>
  <si>
    <t>オオアミ</t>
  </si>
  <si>
    <t>モバラショウヨウ</t>
  </si>
  <si>
    <t>ミサキ</t>
  </si>
  <si>
    <t>アワタクシン</t>
  </si>
  <si>
    <t>カズサ</t>
  </si>
  <si>
    <t>キミツアオバ</t>
  </si>
  <si>
    <t>ツルマイサクラガオカ</t>
  </si>
  <si>
    <t>ヤクエンダイ</t>
  </si>
  <si>
    <t>シミズ</t>
  </si>
  <si>
    <t>エンゲイ</t>
  </si>
  <si>
    <t>ノウゲイ</t>
  </si>
  <si>
    <t>ミズホノウゲイ</t>
  </si>
  <si>
    <t>ノウサン</t>
  </si>
  <si>
    <t>ハチジョウ</t>
  </si>
  <si>
    <t>ヒラツカノウギョウ</t>
  </si>
  <si>
    <t>チュウオウノウギョウ</t>
  </si>
  <si>
    <t>ヨシダジマソウゴウ</t>
  </si>
  <si>
    <t>アイハラ</t>
  </si>
  <si>
    <t>ヒタツカノウギョウ</t>
  </si>
  <si>
    <t>ホクト</t>
  </si>
  <si>
    <t>ノウリン</t>
  </si>
  <si>
    <t>フエフキ</t>
  </si>
  <si>
    <t>シモダ</t>
  </si>
  <si>
    <t>タガタノウギョウ</t>
  </si>
  <si>
    <t>フガクカン</t>
  </si>
  <si>
    <t>シズオカノウギョウ</t>
  </si>
  <si>
    <t>フジエダキタ</t>
  </si>
  <si>
    <t>オガサ</t>
  </si>
  <si>
    <t>トウトウミソウゴウ</t>
  </si>
  <si>
    <t>テンリュウリンギョウ</t>
  </si>
  <si>
    <t>イワタノウギョウ</t>
  </si>
  <si>
    <t>ハママツオオヒラダイ</t>
  </si>
  <si>
    <t>ヒキサ</t>
  </si>
  <si>
    <t>タカダノウギョウ</t>
  </si>
  <si>
    <t>カシワザキソウゴウ</t>
  </si>
  <si>
    <t>ナガオカノウギョウ</t>
  </si>
  <si>
    <t>トウカマチソウゴウ</t>
  </si>
  <si>
    <t>カモノウリン</t>
  </si>
  <si>
    <t>マキソウゴウ</t>
  </si>
  <si>
    <t>シバタノウギョウ</t>
  </si>
  <si>
    <t>ムラカミサクラガオカ</t>
  </si>
  <si>
    <t>サドソウゴウ</t>
  </si>
  <si>
    <t>シモタカイノウリン</t>
  </si>
  <si>
    <t>スザカエンゲイ</t>
  </si>
  <si>
    <t>サラシナノウギョウ</t>
  </si>
  <si>
    <t>キタサクノウギョウ</t>
  </si>
  <si>
    <t>マルコシュウガクカン</t>
  </si>
  <si>
    <t>フジミ</t>
  </si>
  <si>
    <t>カミイナノウギョウ</t>
  </si>
  <si>
    <t>シモイナノウギョウ</t>
  </si>
  <si>
    <t>シオジリシガクカン</t>
  </si>
  <si>
    <t>キソセイホウ</t>
  </si>
  <si>
    <t>ミナミアズミノウギョウ</t>
  </si>
  <si>
    <t>ニュウゼン</t>
  </si>
  <si>
    <t>コヤベエンゲイ</t>
  </si>
  <si>
    <t>ナントフクノ</t>
  </si>
  <si>
    <t>ヒミ</t>
  </si>
  <si>
    <t>スイセイ</t>
  </si>
  <si>
    <t>ツバタ</t>
  </si>
  <si>
    <t>ナナオシノノメ</t>
  </si>
  <si>
    <t>ノト</t>
  </si>
  <si>
    <t>ワカサヒガシ</t>
  </si>
  <si>
    <t>フクイノウリン</t>
  </si>
  <si>
    <t>サカイノウギョウ</t>
  </si>
  <si>
    <t>アツミノウギョウ</t>
  </si>
  <si>
    <t>アンジョウノウリン</t>
  </si>
  <si>
    <t>イナザワ</t>
  </si>
  <si>
    <t>サナゲノウリン</t>
  </si>
  <si>
    <t>サヤ</t>
  </si>
  <si>
    <t>シンジョウ</t>
  </si>
  <si>
    <t>タグチ</t>
  </si>
  <si>
    <t>シンジョウヒガシ</t>
  </si>
  <si>
    <t>カクジョウガオカ</t>
  </si>
  <si>
    <t>ハンダノウギョウ</t>
  </si>
  <si>
    <t>ギフノウリン</t>
  </si>
  <si>
    <t>オオガキヨウロウ</t>
  </si>
  <si>
    <t>ヒダタカヤマ</t>
  </si>
  <si>
    <t>エナノウギョウ</t>
  </si>
  <si>
    <t>グジョウ</t>
  </si>
  <si>
    <t>アギ</t>
  </si>
  <si>
    <t>ヨッカイチノウゲイ</t>
  </si>
  <si>
    <t>ヒサイノウリン</t>
  </si>
  <si>
    <t>アケノ</t>
  </si>
  <si>
    <t>オオカ</t>
  </si>
  <si>
    <t>アイノウガクエンノウギョウ</t>
  </si>
  <si>
    <t>イガハクホウ</t>
  </si>
  <si>
    <t>ナガハマノウギョウ</t>
  </si>
  <si>
    <t>コウナン</t>
  </si>
  <si>
    <t>ヨウカイチミナミ</t>
  </si>
  <si>
    <t>コナンノウギョウ</t>
  </si>
  <si>
    <t>キヅ</t>
  </si>
  <si>
    <t>カツラ</t>
  </si>
  <si>
    <t>キタクワダ</t>
  </si>
  <si>
    <t>スチ</t>
  </si>
  <si>
    <t>アヤベコウトウガッコウ</t>
  </si>
  <si>
    <t>フクチヤマ</t>
  </si>
  <si>
    <t>ミネヤマ</t>
  </si>
  <si>
    <t>クミハマ</t>
  </si>
  <si>
    <t>ノセ</t>
  </si>
  <si>
    <t>ヒラカタショウフウ</t>
  </si>
  <si>
    <t>カイヅカ</t>
  </si>
  <si>
    <t>アリマ</t>
  </si>
  <si>
    <t>アワジ</t>
  </si>
  <si>
    <t>カミゴオリ</t>
  </si>
  <si>
    <t>ササヤマサンギョウ</t>
  </si>
  <si>
    <t>ササヤマシノノメ</t>
  </si>
  <si>
    <t>サヨウ</t>
  </si>
  <si>
    <t>タジマノウギョウ</t>
  </si>
  <si>
    <t>ハリマノウギョウ</t>
  </si>
  <si>
    <t>ヒカミ</t>
  </si>
  <si>
    <t>ヤマザキ</t>
  </si>
  <si>
    <t>シキノ</t>
  </si>
  <si>
    <t>ヤマベ</t>
  </si>
  <si>
    <t>ヨシノ</t>
  </si>
  <si>
    <t>ゴジョウ</t>
  </si>
  <si>
    <t>ゴセジツギョウ</t>
  </si>
  <si>
    <t>アリタチュウオウ</t>
  </si>
  <si>
    <t>キホクノウゲイ</t>
  </si>
  <si>
    <t>ナンブ</t>
  </si>
  <si>
    <t>クマノ</t>
  </si>
  <si>
    <t>チズノウリン</t>
  </si>
  <si>
    <t>クラヨシノウギョウ</t>
  </si>
  <si>
    <t>ヒノ</t>
  </si>
  <si>
    <t>トットリコリョウ</t>
  </si>
  <si>
    <t>トットリリョクフウ</t>
  </si>
  <si>
    <t>マツエノウリン</t>
  </si>
  <si>
    <t>イズモノウリン</t>
  </si>
  <si>
    <t>ニマ</t>
  </si>
  <si>
    <t>ヤカミ</t>
  </si>
  <si>
    <t>マスダショウヨウ</t>
  </si>
  <si>
    <t>タカマツノウギョウ</t>
  </si>
  <si>
    <t>カツマダ</t>
  </si>
  <si>
    <t>セトミナミ</t>
  </si>
  <si>
    <t>ニイミ</t>
  </si>
  <si>
    <t>コウヨウ</t>
  </si>
  <si>
    <t>イハラ</t>
  </si>
  <si>
    <t>マニワ</t>
  </si>
  <si>
    <t>タカハシジョウナン</t>
  </si>
  <si>
    <t>ヨシダ</t>
  </si>
  <si>
    <t>セラ</t>
  </si>
  <si>
    <t>ショウナン</t>
  </si>
  <si>
    <t>ユキ</t>
  </si>
  <si>
    <t>サイジョウノウギョウ</t>
  </si>
  <si>
    <t>ショウバラジツギョウ</t>
  </si>
  <si>
    <t>タブセノウコウ</t>
  </si>
  <si>
    <t>ヤマグチノウギョウ</t>
  </si>
  <si>
    <t>ウベニシ</t>
  </si>
  <si>
    <t>ニシイチ</t>
  </si>
  <si>
    <t>オオツリョクヨウ</t>
  </si>
  <si>
    <t>ナコ</t>
  </si>
  <si>
    <t>ジョウサイ</t>
  </si>
  <si>
    <t>コマツジマニシ</t>
  </si>
  <si>
    <t>ヨシノガワ</t>
  </si>
  <si>
    <t>ミヨシ</t>
  </si>
  <si>
    <t>イシダ</t>
  </si>
  <si>
    <t>タカマツミナミ</t>
  </si>
  <si>
    <t>ノウギョウケイエイ</t>
  </si>
  <si>
    <t>イイヤマ</t>
  </si>
  <si>
    <t>カサダ</t>
  </si>
  <si>
    <t>タンバラ</t>
  </si>
  <si>
    <t>イマバルニシ</t>
  </si>
  <si>
    <t>エヒメダイガクフゾク</t>
  </si>
  <si>
    <t>カミウケナ</t>
  </si>
  <si>
    <t>イヨノウギョウ</t>
  </si>
  <si>
    <t>オオズノウギョウ</t>
  </si>
  <si>
    <t>カワノイシ</t>
  </si>
  <si>
    <t>ウワ</t>
  </si>
  <si>
    <t>ノムラ</t>
  </si>
  <si>
    <t>キタウワ</t>
  </si>
  <si>
    <t>ミマ</t>
  </si>
  <si>
    <t>ミナミウワ</t>
  </si>
  <si>
    <t>コウチノウギョウ</t>
  </si>
  <si>
    <t>ハルノ</t>
  </si>
  <si>
    <t>ハタノウギョウ</t>
  </si>
  <si>
    <t>コウチオオテマエ</t>
  </si>
  <si>
    <t>ハスハラ</t>
  </si>
  <si>
    <t>シマント</t>
  </si>
  <si>
    <t>ユクハシ</t>
  </si>
  <si>
    <t>オンガ</t>
  </si>
  <si>
    <t>フクオカノウギョウ</t>
  </si>
  <si>
    <t>イトシマノウギョウ</t>
  </si>
  <si>
    <t>クルメチクスイ</t>
  </si>
  <si>
    <t>ヤメノウギョウ</t>
  </si>
  <si>
    <t>タガワカガクギジュツ</t>
  </si>
  <si>
    <t>カホソウゴウ</t>
  </si>
  <si>
    <t>クラテリュウトク</t>
  </si>
  <si>
    <t>アリアケシンセイ</t>
  </si>
  <si>
    <t>アサクラコウヨウ</t>
  </si>
  <si>
    <t>カラツミナミ</t>
  </si>
  <si>
    <t>イマリノウリン</t>
  </si>
  <si>
    <t>サガノウギョウ</t>
  </si>
  <si>
    <t>コウシカン</t>
  </si>
  <si>
    <t>カンザキセイメイ</t>
  </si>
  <si>
    <t>シマバラノウギョウ</t>
  </si>
  <si>
    <t>イサハヤノウギョウ</t>
  </si>
  <si>
    <t>セイヒノウギョウ</t>
  </si>
  <si>
    <t>オオムラジョウナン</t>
  </si>
  <si>
    <t>ホクショウノウギョウ</t>
  </si>
  <si>
    <t>アシキタ</t>
  </si>
  <si>
    <t>レイメイ</t>
  </si>
  <si>
    <t>ショウヨウ</t>
  </si>
  <si>
    <t>カモトノウギョウ</t>
  </si>
  <si>
    <t>カワウラ</t>
  </si>
  <si>
    <t>キクチノウギョウ</t>
  </si>
  <si>
    <t>ナンリョウ</t>
  </si>
  <si>
    <t>クマモトノウギョウ</t>
  </si>
  <si>
    <t>フクリョウ</t>
  </si>
  <si>
    <t>ヤシロノウギョウ</t>
  </si>
  <si>
    <t>ヤベ</t>
  </si>
  <si>
    <t>アソチュウオウ</t>
  </si>
  <si>
    <t>サイキツルオカ</t>
  </si>
  <si>
    <t>ミエソウゴウ</t>
  </si>
  <si>
    <t>ヒタリンコウ</t>
  </si>
  <si>
    <t>ウササンギョウカガク</t>
  </si>
  <si>
    <t>クズノウギョウ</t>
  </si>
  <si>
    <t>クニサキヒガシ</t>
  </si>
  <si>
    <t>ヒデソウゴウ</t>
  </si>
  <si>
    <t>オオイタヒガシ</t>
  </si>
  <si>
    <t>タカチホ</t>
  </si>
  <si>
    <t>カドカワ</t>
  </si>
  <si>
    <t>タカナベノウギョウ</t>
  </si>
  <si>
    <t>ミヤザキノウギョウ</t>
  </si>
  <si>
    <t>ミヤコノジョウノウギョウ</t>
  </si>
  <si>
    <t>ホンジョウ</t>
  </si>
  <si>
    <t>ニチナンシントク</t>
  </si>
  <si>
    <t>コバヤシシュウホウ</t>
  </si>
  <si>
    <t>ヤマカワ</t>
  </si>
  <si>
    <t>カセダジョウジュン</t>
  </si>
  <si>
    <t>イチキノウゲイ</t>
  </si>
  <si>
    <t>イサノウリン</t>
  </si>
  <si>
    <t>コクブチュウオウ</t>
  </si>
  <si>
    <t>スエヨシ</t>
  </si>
  <si>
    <t>カヤノウギョウ</t>
  </si>
  <si>
    <t>カクショウ</t>
  </si>
  <si>
    <t>サツマチュウオウ</t>
  </si>
  <si>
    <t>タネガシマ</t>
  </si>
  <si>
    <t>トクノシマ</t>
  </si>
  <si>
    <t>ソオ</t>
  </si>
  <si>
    <t>ホクブノウリン</t>
  </si>
  <si>
    <t>チュウブノウリン</t>
  </si>
  <si>
    <t>ナンブノウリン</t>
  </si>
  <si>
    <t>ミヤコソウゴウジツギョウ</t>
  </si>
  <si>
    <t>ヤエヤマノウリン</t>
  </si>
  <si>
    <t>クメジマ</t>
  </si>
  <si>
    <t>フリガナ</t>
    <phoneticPr fontId="4"/>
  </si>
  <si>
    <t>引率者名</t>
    <rPh sb="0" eb="3">
      <t>インソツシャ</t>
    </rPh>
    <rPh sb="3" eb="4">
      <t>メイ</t>
    </rPh>
    <phoneticPr fontId="4"/>
  </si>
  <si>
    <t>学校名</t>
    <rPh sb="0" eb="2">
      <t>ガッコウ</t>
    </rPh>
    <rPh sb="2" eb="3">
      <t>メイ</t>
    </rPh>
    <phoneticPr fontId="4"/>
  </si>
  <si>
    <t>緊急連絡先</t>
    <rPh sb="0" eb="2">
      <t>キンキュウ</t>
    </rPh>
    <rPh sb="2" eb="5">
      <t>レンラクサキ</t>
    </rPh>
    <phoneticPr fontId="4"/>
  </si>
  <si>
    <r>
      <t>※引率者が他種目と兼ねる場合や自校以外の教員
　の場合は、</t>
    </r>
    <r>
      <rPr>
        <b/>
        <u/>
        <sz val="8"/>
        <color indexed="10"/>
        <rFont val="ＭＳ Ｐゴシック"/>
        <family val="3"/>
        <charset val="128"/>
      </rPr>
      <t xml:space="preserve">必ず備考欄に「引率者名（自校以外の
</t>
    </r>
    <r>
      <rPr>
        <b/>
        <sz val="8"/>
        <color indexed="10"/>
        <rFont val="ＭＳ Ｐゴシック"/>
        <family val="3"/>
        <charset val="128"/>
      </rPr>
      <t>　</t>
    </r>
    <r>
      <rPr>
        <b/>
        <u/>
        <sz val="8"/>
        <color indexed="10"/>
        <rFont val="ＭＳ Ｐゴシック"/>
        <family val="3"/>
        <charset val="128"/>
      </rPr>
      <t>場合</t>
    </r>
    <r>
      <rPr>
        <b/>
        <sz val="8"/>
        <color indexed="10"/>
        <rFont val="ＭＳ Ｐゴシック"/>
        <family val="3"/>
        <charset val="128"/>
      </rPr>
      <t>は学校名も）」を</t>
    </r>
    <r>
      <rPr>
        <b/>
        <u/>
        <sz val="8"/>
        <color indexed="10"/>
        <rFont val="ＭＳ Ｐゴシック"/>
        <family val="3"/>
        <charset val="128"/>
      </rPr>
      <t>入力してください。</t>
    </r>
    <rPh sb="1" eb="4">
      <t>インソツシャ</t>
    </rPh>
    <rPh sb="5" eb="6">
      <t>タ</t>
    </rPh>
    <rPh sb="6" eb="8">
      <t>シュモク</t>
    </rPh>
    <rPh sb="9" eb="10">
      <t>カ</t>
    </rPh>
    <rPh sb="12" eb="14">
      <t>バアイ</t>
    </rPh>
    <rPh sb="15" eb="16">
      <t>ジ</t>
    </rPh>
    <rPh sb="16" eb="17">
      <t>コウ</t>
    </rPh>
    <rPh sb="17" eb="19">
      <t>イガイ</t>
    </rPh>
    <rPh sb="20" eb="22">
      <t>キョウイン</t>
    </rPh>
    <rPh sb="25" eb="27">
      <t>バアイ</t>
    </rPh>
    <rPh sb="29" eb="30">
      <t>カナラ</t>
    </rPh>
    <rPh sb="31" eb="33">
      <t>ビコウ</t>
    </rPh>
    <rPh sb="33" eb="34">
      <t>ラン</t>
    </rPh>
    <rPh sb="36" eb="39">
      <t>インソツシャ</t>
    </rPh>
    <rPh sb="39" eb="40">
      <t>メイ</t>
    </rPh>
    <rPh sb="41" eb="42">
      <t>ジ</t>
    </rPh>
    <rPh sb="42" eb="43">
      <t>コウ</t>
    </rPh>
    <rPh sb="43" eb="45">
      <t>イガイ</t>
    </rPh>
    <rPh sb="48" eb="50">
      <t>バアイ</t>
    </rPh>
    <rPh sb="51" eb="53">
      <t>ガッコウ</t>
    </rPh>
    <rPh sb="53" eb="54">
      <t>メイ</t>
    </rPh>
    <rPh sb="58" eb="60">
      <t>ニュウリョク</t>
    </rPh>
    <phoneticPr fontId="4"/>
  </si>
  <si>
    <t>※引率者が他種目と兼ねる場合や自校以外の場合は、必ず右記に「引率者名（自校以外の場合は学校名も）」を入力してください。</t>
    <rPh sb="1" eb="3">
      <t>インソツ</t>
    </rPh>
    <rPh sb="3" eb="4">
      <t>シャ</t>
    </rPh>
    <rPh sb="5" eb="6">
      <t>タ</t>
    </rPh>
    <rPh sb="6" eb="8">
      <t>シュモク</t>
    </rPh>
    <rPh sb="9" eb="10">
      <t>カ</t>
    </rPh>
    <rPh sb="12" eb="14">
      <t>バアイ</t>
    </rPh>
    <rPh sb="15" eb="16">
      <t>ジ</t>
    </rPh>
    <rPh sb="16" eb="17">
      <t>コウ</t>
    </rPh>
    <rPh sb="17" eb="19">
      <t>イガイ</t>
    </rPh>
    <rPh sb="20" eb="22">
      <t>バアイ</t>
    </rPh>
    <rPh sb="24" eb="25">
      <t>カナラ</t>
    </rPh>
    <rPh sb="26" eb="28">
      <t>ウキ</t>
    </rPh>
    <rPh sb="30" eb="33">
      <t>インソツシャ</t>
    </rPh>
    <rPh sb="33" eb="34">
      <t>メイ</t>
    </rPh>
    <rPh sb="35" eb="36">
      <t>ジ</t>
    </rPh>
    <rPh sb="36" eb="37">
      <t>コウ</t>
    </rPh>
    <rPh sb="37" eb="39">
      <t>イガイ</t>
    </rPh>
    <rPh sb="40" eb="42">
      <t>バアイ</t>
    </rPh>
    <rPh sb="43" eb="45">
      <t>ガッコウ</t>
    </rPh>
    <rPh sb="45" eb="46">
      <t>メイ</t>
    </rPh>
    <rPh sb="50" eb="52">
      <t>ニュウリョク</t>
    </rPh>
    <phoneticPr fontId="4"/>
  </si>
  <si>
    <t>クラブ員代表者会議事例発表担当校</t>
    <rPh sb="9" eb="11">
      <t>ジレイ</t>
    </rPh>
    <rPh sb="11" eb="13">
      <t>ハッピョウ</t>
    </rPh>
    <rPh sb="13" eb="15">
      <t>タントウ</t>
    </rPh>
    <rPh sb="15" eb="16">
      <t>コウ</t>
    </rPh>
    <phoneticPr fontId="4"/>
  </si>
  <si>
    <t>クラブ員代表者会議運営担当校</t>
    <rPh sb="3" eb="4">
      <t>イン</t>
    </rPh>
    <rPh sb="4" eb="7">
      <t>ダイヒョウシャ</t>
    </rPh>
    <rPh sb="7" eb="9">
      <t>カイギ</t>
    </rPh>
    <rPh sb="9" eb="11">
      <t>ウンエイ</t>
    </rPh>
    <rPh sb="11" eb="13">
      <t>タントウ</t>
    </rPh>
    <rPh sb="13" eb="14">
      <t>コウ</t>
    </rPh>
    <phoneticPr fontId="4"/>
  </si>
  <si>
    <t>村山産業高等学校</t>
    <rPh sb="0" eb="2">
      <t>ムラヤマ</t>
    </rPh>
    <rPh sb="2" eb="4">
      <t>サンギョウ</t>
    </rPh>
    <rPh sb="4" eb="6">
      <t>コウトウ</t>
    </rPh>
    <rPh sb="6" eb="8">
      <t>ガッコウ</t>
    </rPh>
    <phoneticPr fontId="4"/>
  </si>
  <si>
    <t>意見発表会</t>
    <rPh sb="0" eb="2">
      <t>イケン</t>
    </rPh>
    <rPh sb="2" eb="4">
      <t>ハッピョウ</t>
    </rPh>
    <rPh sb="4" eb="5">
      <t>カイ</t>
    </rPh>
    <phoneticPr fontId="4"/>
  </si>
  <si>
    <t>プロジェクト発表会</t>
    <rPh sb="6" eb="8">
      <t>ハッピョウ</t>
    </rPh>
    <rPh sb="8" eb="9">
      <t>カイ</t>
    </rPh>
    <phoneticPr fontId="4"/>
  </si>
  <si>
    <t>引率者代表名</t>
    <rPh sb="0" eb="1">
      <t>イン</t>
    </rPh>
    <rPh sb="1" eb="2">
      <t>リツ</t>
    </rPh>
    <rPh sb="2" eb="3">
      <t>モノ</t>
    </rPh>
    <rPh sb="3" eb="4">
      <t>ダイ</t>
    </rPh>
    <rPh sb="4" eb="5">
      <t>オモテ</t>
    </rPh>
    <rPh sb="5" eb="6">
      <t>メイ</t>
    </rPh>
    <phoneticPr fontId="4"/>
  </si>
  <si>
    <t>５　単位クラブ見学視察参加申込書⑫</t>
    <phoneticPr fontId="4"/>
  </si>
  <si>
    <t>取りまとめたもの： 　１枚</t>
    <phoneticPr fontId="4"/>
  </si>
  <si>
    <t>㊞</t>
    <phoneticPr fontId="4"/>
  </si>
  <si>
    <t>ＴＥＬ</t>
    <phoneticPr fontId="4"/>
  </si>
  <si>
    <t>FAX</t>
    <phoneticPr fontId="4"/>
  </si>
  <si>
    <t>-</t>
    <phoneticPr fontId="4"/>
  </si>
  <si>
    <t>-</t>
    <phoneticPr fontId="4"/>
  </si>
  <si>
    <t>-</t>
    <phoneticPr fontId="4"/>
  </si>
  <si>
    <t>事例発表者</t>
    <phoneticPr fontId="4"/>
  </si>
  <si>
    <t>・</t>
    <phoneticPr fontId="4"/>
  </si>
  <si>
    <t>ＴＥＬ</t>
    <phoneticPr fontId="4"/>
  </si>
  <si>
    <t>FAX</t>
    <phoneticPr fontId="4"/>
  </si>
  <si>
    <t>農業</t>
    <phoneticPr fontId="4"/>
  </si>
  <si>
    <t>宿　　泊</t>
    <phoneticPr fontId="4"/>
  </si>
  <si>
    <t>名</t>
    <phoneticPr fontId="4"/>
  </si>
  <si>
    <t>名</t>
    <phoneticPr fontId="4"/>
  </si>
  <si>
    <t>名</t>
  </si>
  <si>
    <t>名</t>
    <phoneticPr fontId="4"/>
  </si>
  <si>
    <t>名</t>
    <phoneticPr fontId="4"/>
  </si>
  <si>
    <t>クラブ員代表者会議</t>
    <phoneticPr fontId="4"/>
  </si>
  <si>
    <t>C1</t>
    <phoneticPr fontId="4"/>
  </si>
  <si>
    <t>C2</t>
    <phoneticPr fontId="4"/>
  </si>
  <si>
    <t>C3</t>
    <phoneticPr fontId="4"/>
  </si>
  <si>
    <t>C4</t>
    <phoneticPr fontId="4"/>
  </si>
  <si>
    <t>フリガナ</t>
    <phoneticPr fontId="4"/>
  </si>
  <si>
    <t>学年・職員</t>
    <rPh sb="0" eb="2">
      <t>ガクネン</t>
    </rPh>
    <rPh sb="3" eb="5">
      <t>ショクイン</t>
    </rPh>
    <phoneticPr fontId="4"/>
  </si>
  <si>
    <t>なお、申込みにおけるクラブ員の氏名等の記入事項に、相違ありません。</t>
    <rPh sb="3" eb="4">
      <t>モウ</t>
    </rPh>
    <rPh sb="4" eb="5">
      <t>コ</t>
    </rPh>
    <rPh sb="13" eb="14">
      <t>イン</t>
    </rPh>
    <rPh sb="15" eb="17">
      <t>シメイ</t>
    </rPh>
    <rPh sb="17" eb="18">
      <t>ナド</t>
    </rPh>
    <rPh sb="19" eb="21">
      <t>キニュウ</t>
    </rPh>
    <rPh sb="21" eb="23">
      <t>ジコウ</t>
    </rPh>
    <rPh sb="25" eb="27">
      <t>ソウイ</t>
    </rPh>
    <phoneticPr fontId="4"/>
  </si>
  <si>
    <t>１　大会参加申込書（申込みシート[①－１，①－２])</t>
    <rPh sb="2" eb="4">
      <t>タイカイ</t>
    </rPh>
    <rPh sb="4" eb="6">
      <t>サンカ</t>
    </rPh>
    <rPh sb="6" eb="8">
      <t>モウシコ</t>
    </rPh>
    <rPh sb="8" eb="9">
      <t>ショ</t>
    </rPh>
    <rPh sb="10" eb="12">
      <t>モウシコミ</t>
    </rPh>
    <phoneticPr fontId="4"/>
  </si>
  <si>
    <t>２　各種目等参加申込書（申込みシート[②～⑪])</t>
    <rPh sb="2" eb="5">
      <t>カクシュモク</t>
    </rPh>
    <rPh sb="5" eb="6">
      <t>トウ</t>
    </rPh>
    <rPh sb="6" eb="8">
      <t>サンカ</t>
    </rPh>
    <rPh sb="8" eb="10">
      <t>モウシコ</t>
    </rPh>
    <rPh sb="10" eb="11">
      <t>ショ</t>
    </rPh>
    <rPh sb="12" eb="14">
      <t>モウシコミ</t>
    </rPh>
    <phoneticPr fontId="4"/>
  </si>
  <si>
    <t>　　ワイヤレスマイク（２本以内）</t>
    <rPh sb="12" eb="13">
      <t>ホン</t>
    </rPh>
    <rPh sb="13" eb="15">
      <t>イナイ</t>
    </rPh>
    <phoneticPr fontId="4"/>
  </si>
  <si>
    <t>原本：１部、コピー：２部</t>
    <rPh sb="0" eb="2">
      <t>ゲンポン</t>
    </rPh>
    <rPh sb="4" eb="5">
      <t>ブ</t>
    </rPh>
    <rPh sb="11" eb="12">
      <t>ブ</t>
    </rPh>
    <phoneticPr fontId="4"/>
  </si>
  <si>
    <t>５　上記１～４の申込みデータ保存メディア（CD-R①）</t>
    <rPh sb="2" eb="4">
      <t>ジョウキ</t>
    </rPh>
    <rPh sb="8" eb="10">
      <t>モウシコミ</t>
    </rPh>
    <rPh sb="14" eb="16">
      <t>ホゾン</t>
    </rPh>
    <phoneticPr fontId="4"/>
  </si>
  <si>
    <t>８　単位クラブが申込みデータを保存したメディア（CD-R）</t>
    <rPh sb="2" eb="4">
      <t>タンイ</t>
    </rPh>
    <rPh sb="8" eb="10">
      <t>モウシコミ</t>
    </rPh>
    <rPh sb="15" eb="17">
      <t>ホゾン</t>
    </rPh>
    <phoneticPr fontId="4"/>
  </si>
  <si>
    <t>(フリガナ)</t>
    <phoneticPr fontId="4"/>
  </si>
  <si>
    <t>ＴＥＬ</t>
    <phoneticPr fontId="4"/>
  </si>
  <si>
    <t>ＦＡＸ</t>
    <phoneticPr fontId="4"/>
  </si>
  <si>
    <t>㊞</t>
    <phoneticPr fontId="4"/>
  </si>
  <si>
    <t>（フリガナ）</t>
    <phoneticPr fontId="4"/>
  </si>
  <si>
    <t>㊞</t>
    <phoneticPr fontId="4"/>
  </si>
  <si>
    <t>(フリガナ)</t>
    <phoneticPr fontId="4"/>
  </si>
  <si>
    <t>ＴＥＬ</t>
    <phoneticPr fontId="4"/>
  </si>
  <si>
    <t>ＦＡＸ</t>
    <phoneticPr fontId="4"/>
  </si>
  <si>
    <t>㊞</t>
    <phoneticPr fontId="4"/>
  </si>
  <si>
    <t>フリガナ</t>
    <phoneticPr fontId="4"/>
  </si>
  <si>
    <t xml:space="preserve">             ㊞</t>
    <phoneticPr fontId="4"/>
  </si>
  <si>
    <t>(フリガナ)</t>
    <phoneticPr fontId="4"/>
  </si>
  <si>
    <t>ＴＥＬ</t>
    <phoneticPr fontId="4"/>
  </si>
  <si>
    <t>ＦＡＸ</t>
    <phoneticPr fontId="4"/>
  </si>
  <si>
    <t xml:space="preserve">               ㊞</t>
    <phoneticPr fontId="4"/>
  </si>
  <si>
    <t>農業</t>
    <rPh sb="0" eb="2">
      <t>ノウギョウ</t>
    </rPh>
    <phoneticPr fontId="4"/>
  </si>
  <si>
    <t>㊞</t>
    <phoneticPr fontId="4"/>
  </si>
  <si>
    <t>ＴＥＬ</t>
    <phoneticPr fontId="4"/>
  </si>
  <si>
    <t>ＦＡＸ</t>
    <phoneticPr fontId="4"/>
  </si>
  <si>
    <t xml:space="preserve">           ㊞</t>
    <phoneticPr fontId="4"/>
  </si>
  <si>
    <t>㊞</t>
    <phoneticPr fontId="4"/>
  </si>
  <si>
    <t>㊞</t>
    <phoneticPr fontId="4"/>
  </si>
  <si>
    <t xml:space="preserve">               ㊞</t>
    <phoneticPr fontId="4"/>
  </si>
  <si>
    <t>(フリガナ)</t>
    <phoneticPr fontId="4"/>
  </si>
  <si>
    <t>㊞</t>
    <phoneticPr fontId="4"/>
  </si>
  <si>
    <t>①②③</t>
    <phoneticPr fontId="4"/>
  </si>
  <si>
    <t>NO</t>
    <phoneticPr fontId="4"/>
  </si>
  <si>
    <t>フリガナ</t>
    <phoneticPr fontId="4"/>
  </si>
  <si>
    <t>シャトルバス</t>
    <phoneticPr fontId="4"/>
  </si>
  <si>
    <t>事例発表担当校</t>
    <phoneticPr fontId="4"/>
  </si>
  <si>
    <t>運営担当校</t>
    <phoneticPr fontId="4"/>
  </si>
  <si>
    <t>Ａ/Ｂ/Ｃ</t>
    <phoneticPr fontId="4"/>
  </si>
  <si>
    <t>Ａ/Ｃ/Ｄ</t>
    <phoneticPr fontId="4"/>
  </si>
  <si>
    <t>Ａ/Ｂ</t>
    <phoneticPr fontId="4"/>
  </si>
  <si>
    <t>　　演台固定マイク　（１本）</t>
    <rPh sb="2" eb="4">
      <t>エンダイ</t>
    </rPh>
    <rPh sb="4" eb="6">
      <t>コテイ</t>
    </rPh>
    <rPh sb="12" eb="13">
      <t>ホン</t>
    </rPh>
    <phoneticPr fontId="4"/>
  </si>
  <si>
    <t>緊急連絡先携帯番号</t>
    <rPh sb="0" eb="2">
      <t>キンキュウ</t>
    </rPh>
    <rPh sb="2" eb="5">
      <t>レンラクサキ</t>
    </rPh>
    <rPh sb="5" eb="7">
      <t>ケイタイ</t>
    </rPh>
    <rPh sb="7" eb="9">
      <t>バンゴウ</t>
    </rPh>
    <phoneticPr fontId="4"/>
  </si>
  <si>
    <t>〒981-1243</t>
    <phoneticPr fontId="4"/>
  </si>
  <si>
    <t>瑞穂農芸高等学校　定時制</t>
    <phoneticPr fontId="4"/>
  </si>
  <si>
    <t>玖珠美山高等学校</t>
    <rPh sb="0" eb="2">
      <t>クス</t>
    </rPh>
    <rPh sb="2" eb="4">
      <t>ミヤマ</t>
    </rPh>
    <rPh sb="4" eb="6">
      <t>コウトウ</t>
    </rPh>
    <rPh sb="6" eb="8">
      <t>ガッコウ</t>
    </rPh>
    <phoneticPr fontId="5"/>
  </si>
  <si>
    <t>須坂園芸・須坂創成高等学校</t>
    <rPh sb="0" eb="2">
      <t>スザカ</t>
    </rPh>
    <rPh sb="2" eb="4">
      <t>エンゲイ</t>
    </rPh>
    <rPh sb="5" eb="7">
      <t>スザカ</t>
    </rPh>
    <rPh sb="7" eb="9">
      <t>ソウセイ</t>
    </rPh>
    <rPh sb="9" eb="11">
      <t>コウトウ</t>
    </rPh>
    <rPh sb="11" eb="13">
      <t>ガッコウ</t>
    </rPh>
    <phoneticPr fontId="5"/>
  </si>
  <si>
    <t>名取市高舘川上字東金剛寺１番地</t>
    <rPh sb="8" eb="9">
      <t>ヒガシ</t>
    </rPh>
    <phoneticPr fontId="4"/>
  </si>
  <si>
    <t>登米総合産業高等学校</t>
    <rPh sb="0" eb="1">
      <t>ノボリ</t>
    </rPh>
    <rPh sb="1" eb="2">
      <t>ゴメ</t>
    </rPh>
    <rPh sb="2" eb="4">
      <t>ソウゴウ</t>
    </rPh>
    <rPh sb="4" eb="6">
      <t>サンギョウ</t>
    </rPh>
    <phoneticPr fontId="4"/>
  </si>
  <si>
    <t>登米市中田町上沼字北桜場223-1</t>
    <rPh sb="9" eb="10">
      <t>キタ</t>
    </rPh>
    <rPh sb="10" eb="11">
      <t>サクラ</t>
    </rPh>
    <rPh sb="11" eb="12">
      <t>バ</t>
    </rPh>
    <phoneticPr fontId="4"/>
  </si>
  <si>
    <t>大原高等学校（岬キャンパス）</t>
    <rPh sb="0" eb="2">
      <t>オオハラ</t>
    </rPh>
    <rPh sb="2" eb="4">
      <t>コウトウ</t>
    </rPh>
    <rPh sb="4" eb="6">
      <t>ガッコウ</t>
    </rPh>
    <rPh sb="7" eb="8">
      <t>ミサキ</t>
    </rPh>
    <phoneticPr fontId="5"/>
  </si>
  <si>
    <t>浜松湖北高等学校</t>
    <rPh sb="0" eb="2">
      <t>ハママツ</t>
    </rPh>
    <rPh sb="2" eb="3">
      <t>ミズウミ</t>
    </rPh>
    <rPh sb="3" eb="4">
      <t>キタ</t>
    </rPh>
    <rPh sb="4" eb="6">
      <t>コウトウ</t>
    </rPh>
    <rPh sb="6" eb="8">
      <t>ガッコウ</t>
    </rPh>
    <phoneticPr fontId="4"/>
  </si>
  <si>
    <t>苓明・天草拓心高等学校</t>
    <rPh sb="1" eb="2">
      <t>アカ</t>
    </rPh>
    <rPh sb="3" eb="5">
      <t>アマクサ</t>
    </rPh>
    <rPh sb="5" eb="6">
      <t>タク</t>
    </rPh>
    <rPh sb="6" eb="7">
      <t>シン</t>
    </rPh>
    <rPh sb="7" eb="9">
      <t>コウトウ</t>
    </rPh>
    <rPh sb="9" eb="11">
      <t>ガッコウ</t>
    </rPh>
    <phoneticPr fontId="4"/>
  </si>
  <si>
    <r>
      <t>07</t>
    </r>
    <r>
      <rPr>
        <sz val="11"/>
        <rFont val="ＭＳ Ｐゴシック"/>
        <family val="3"/>
        <charset val="128"/>
      </rPr>
      <t>5</t>
    </r>
    <r>
      <rPr>
        <sz val="11"/>
        <rFont val="ＭＳ Ｐゴシック"/>
        <family val="3"/>
        <charset val="128"/>
      </rPr>
      <t>-</t>
    </r>
    <r>
      <rPr>
        <sz val="11"/>
        <rFont val="ＭＳ Ｐゴシック"/>
        <family val="3"/>
        <charset val="128"/>
      </rPr>
      <t>8</t>
    </r>
    <r>
      <rPr>
        <sz val="11"/>
        <rFont val="ＭＳ Ｐゴシック"/>
        <family val="3"/>
        <charset val="128"/>
      </rPr>
      <t>54-0022</t>
    </r>
    <phoneticPr fontId="4"/>
  </si>
  <si>
    <t>坂東市逆井2833-115</t>
    <rPh sb="0" eb="2">
      <t>バンドウ</t>
    </rPh>
    <rPh sb="2" eb="3">
      <t>シ</t>
    </rPh>
    <rPh sb="3" eb="5">
      <t>サカサイ</t>
    </rPh>
    <phoneticPr fontId="4"/>
  </si>
  <si>
    <t>佐久平総合技術高等学校</t>
    <rPh sb="0" eb="2">
      <t>サク</t>
    </rPh>
    <rPh sb="2" eb="3">
      <t>ダイラ</t>
    </rPh>
    <rPh sb="3" eb="5">
      <t>ソウゴウ</t>
    </rPh>
    <rPh sb="5" eb="7">
      <t>ギジュツ</t>
    </rPh>
    <rPh sb="7" eb="9">
      <t>コウトウ</t>
    </rPh>
    <rPh sb="9" eb="11">
      <t>ガッコウ</t>
    </rPh>
    <phoneticPr fontId="5"/>
  </si>
  <si>
    <t>第６７回日本学校農業クラブ全国大会</t>
    <rPh sb="8" eb="10">
      <t>ノウギョウ</t>
    </rPh>
    <rPh sb="13" eb="15">
      <t>ゼンコク</t>
    </rPh>
    <rPh sb="15" eb="17">
      <t>タイカイ</t>
    </rPh>
    <phoneticPr fontId="4"/>
  </si>
  <si>
    <t>第６７回日本学校農業クラブ全国大会大阪大会の参加申込みについて</t>
    <rPh sb="4" eb="6">
      <t>ニホン</t>
    </rPh>
    <rPh sb="6" eb="8">
      <t>ガッコウ</t>
    </rPh>
    <rPh sb="8" eb="10">
      <t>ノウギョウ</t>
    </rPh>
    <rPh sb="13" eb="15">
      <t>ゼンコク</t>
    </rPh>
    <rPh sb="15" eb="17">
      <t>タイカイ</t>
    </rPh>
    <rPh sb="17" eb="19">
      <t>オオサカ</t>
    </rPh>
    <rPh sb="19" eb="21">
      <t>タイカイ</t>
    </rPh>
    <rPh sb="22" eb="24">
      <t>サンカ</t>
    </rPh>
    <rPh sb="24" eb="25">
      <t>モウ</t>
    </rPh>
    <rPh sb="25" eb="26">
      <t>コ</t>
    </rPh>
    <phoneticPr fontId="4"/>
  </si>
  <si>
    <t>　　第６７回日本学校農業クラブ全国大会大阪大会の参加申込みについて、下記の書類を同封して参加を
申し込みます。</t>
    <rPh sb="10" eb="12">
      <t>ノウギョウ</t>
    </rPh>
    <rPh sb="15" eb="17">
      <t>ゼンコク</t>
    </rPh>
    <rPh sb="17" eb="19">
      <t>タイカイ</t>
    </rPh>
    <rPh sb="19" eb="21">
      <t>オオサカ</t>
    </rPh>
    <rPh sb="21" eb="23">
      <t>タイカイ</t>
    </rPh>
    <rPh sb="24" eb="26">
      <t>サンカ</t>
    </rPh>
    <rPh sb="26" eb="28">
      <t>モウシコ</t>
    </rPh>
    <rPh sb="44" eb="46">
      <t>サンカ</t>
    </rPh>
    <rPh sb="49" eb="50">
      <t>モウ</t>
    </rPh>
    <rPh sb="51" eb="52">
      <t>コ</t>
    </rPh>
    <phoneticPr fontId="4"/>
  </si>
  <si>
    <t>　　　大　阪　大　会　事　務　局　御中</t>
    <rPh sb="3" eb="4">
      <t>ダイ</t>
    </rPh>
    <rPh sb="5" eb="6">
      <t>サカ</t>
    </rPh>
    <rPh sb="7" eb="8">
      <t>ダイ</t>
    </rPh>
    <rPh sb="9" eb="10">
      <t>カイ</t>
    </rPh>
    <rPh sb="11" eb="12">
      <t>コト</t>
    </rPh>
    <rPh sb="13" eb="14">
      <t>ツトム</t>
    </rPh>
    <rPh sb="15" eb="16">
      <t>キョク</t>
    </rPh>
    <rPh sb="17" eb="19">
      <t>オンチュウ</t>
    </rPh>
    <phoneticPr fontId="4"/>
  </si>
  <si>
    <t>　　大阪大会事務局　御中</t>
    <rPh sb="2" eb="4">
      <t>オオサカ</t>
    </rPh>
    <rPh sb="6" eb="9">
      <t>ジムキョク</t>
    </rPh>
    <rPh sb="10" eb="12">
      <t>オンチュウ</t>
    </rPh>
    <phoneticPr fontId="4"/>
  </si>
  <si>
    <t>　　免除申請書（申込みシート[⑬]）</t>
    <rPh sb="8" eb="10">
      <t>モウシコ</t>
    </rPh>
    <phoneticPr fontId="4"/>
  </si>
  <si>
    <t>平成２８年</t>
    <rPh sb="0" eb="2">
      <t>ヘイセイ</t>
    </rPh>
    <rPh sb="4" eb="5">
      <t>ネン</t>
    </rPh>
    <phoneticPr fontId="4"/>
  </si>
  <si>
    <t>日本学校農業クラブ全国大会 大阪大会　参加申込書①－１</t>
    <rPh sb="0" eb="2">
      <t>ニホン</t>
    </rPh>
    <rPh sb="2" eb="4">
      <t>ガッコウ</t>
    </rPh>
    <rPh sb="4" eb="6">
      <t>ノウギョウ</t>
    </rPh>
    <rPh sb="9" eb="11">
      <t>ゼンコク</t>
    </rPh>
    <rPh sb="11" eb="13">
      <t>タイカイ</t>
    </rPh>
    <rPh sb="14" eb="16">
      <t>オオサカ</t>
    </rPh>
    <rPh sb="16" eb="18">
      <t>タイカイ</t>
    </rPh>
    <rPh sb="19" eb="21">
      <t>サンカ</t>
    </rPh>
    <rPh sb="21" eb="23">
      <t>モウシコ</t>
    </rPh>
    <rPh sb="23" eb="24">
      <t>ショ</t>
    </rPh>
    <phoneticPr fontId="4"/>
  </si>
  <si>
    <t>26日弁当</t>
    <rPh sb="2" eb="3">
      <t>ニチ</t>
    </rPh>
    <rPh sb="3" eb="5">
      <t>ベントウ</t>
    </rPh>
    <phoneticPr fontId="4"/>
  </si>
  <si>
    <t>Ⅰ　　類</t>
    <rPh sb="3" eb="4">
      <t>ルイ</t>
    </rPh>
    <phoneticPr fontId="4"/>
  </si>
  <si>
    <t>Ⅱ　　類</t>
    <rPh sb="3" eb="4">
      <t>ルイ</t>
    </rPh>
    <phoneticPr fontId="4"/>
  </si>
  <si>
    <t>Ⅲ　　類</t>
    <rPh sb="3" eb="4">
      <t>ルイ</t>
    </rPh>
    <phoneticPr fontId="4"/>
  </si>
  <si>
    <t>下記の生徒について、第６７回日本学校農業クラブ全国大会大阪大会参加費の免除を申請します。　</t>
    <rPh sb="0" eb="2">
      <t>カキ</t>
    </rPh>
    <rPh sb="3" eb="5">
      <t>セイト</t>
    </rPh>
    <rPh sb="23" eb="25">
      <t>ゼンコク</t>
    </rPh>
    <rPh sb="25" eb="27">
      <t>タイカイ</t>
    </rPh>
    <rPh sb="27" eb="29">
      <t>オオサカ</t>
    </rPh>
    <rPh sb="29" eb="31">
      <t>タイカイ</t>
    </rPh>
    <rPh sb="31" eb="34">
      <t>サンカヒ</t>
    </rPh>
    <rPh sb="35" eb="37">
      <t>メンジョ</t>
    </rPh>
    <rPh sb="38" eb="40">
      <t>シンセイ</t>
    </rPh>
    <phoneticPr fontId="4"/>
  </si>
  <si>
    <t>25日</t>
    <rPh sb="2" eb="3">
      <t>ニチ</t>
    </rPh>
    <phoneticPr fontId="4"/>
  </si>
  <si>
    <t>26日</t>
    <rPh sb="2" eb="3">
      <t>ニチ</t>
    </rPh>
    <phoneticPr fontId="4"/>
  </si>
  <si>
    <t>26日</t>
    <rPh sb="2" eb="3">
      <t>ヒ</t>
    </rPh>
    <phoneticPr fontId="4"/>
  </si>
  <si>
    <t>森林</t>
    <rPh sb="0" eb="2">
      <t>シンリン</t>
    </rPh>
    <phoneticPr fontId="4"/>
  </si>
  <si>
    <t>森林</t>
    <rPh sb="0" eb="2">
      <t>シンリン</t>
    </rPh>
    <phoneticPr fontId="4"/>
  </si>
  <si>
    <t>食品</t>
    <rPh sb="0" eb="2">
      <t>ショクヒン</t>
    </rPh>
    <phoneticPr fontId="4"/>
  </si>
  <si>
    <t>生活</t>
    <rPh sb="0" eb="2">
      <t>セイカツ</t>
    </rPh>
    <phoneticPr fontId="4"/>
  </si>
  <si>
    <t>造園</t>
    <rPh sb="0" eb="2">
      <t>ゾウエン</t>
    </rPh>
    <phoneticPr fontId="4"/>
  </si>
  <si>
    <t>農業鑑定競技会　CD-ROM写真集・写真集の申込み（写真集は必要枚数を分野ごとに注文数を入力して下さい）</t>
    <rPh sb="35" eb="37">
      <t>ブンヤ</t>
    </rPh>
    <rPh sb="40" eb="42">
      <t>チュウモン</t>
    </rPh>
    <rPh sb="42" eb="43">
      <t>スウ</t>
    </rPh>
    <phoneticPr fontId="4"/>
  </si>
  <si>
    <t>役割（発表者・補助者）を選択する。</t>
    <rPh sb="0" eb="2">
      <t>ヤクワリ</t>
    </rPh>
    <rPh sb="3" eb="6">
      <t>ハッピョウシャ</t>
    </rPh>
    <rPh sb="7" eb="10">
      <t>ホジョシャ</t>
    </rPh>
    <rPh sb="12" eb="14">
      <t>センタク</t>
    </rPh>
    <phoneticPr fontId="36"/>
  </si>
  <si>
    <t>10/25
往路</t>
    <rPh sb="6" eb="8">
      <t>オウロ</t>
    </rPh>
    <phoneticPr fontId="4"/>
  </si>
  <si>
    <t>プロジェクト発表会：Ⅰ類</t>
    <rPh sb="6" eb="8">
      <t>ハッピョウ</t>
    </rPh>
    <rPh sb="8" eb="9">
      <t>カイ</t>
    </rPh>
    <rPh sb="11" eb="12">
      <t>ルイ</t>
    </rPh>
    <phoneticPr fontId="4"/>
  </si>
  <si>
    <t>プロジェクト発表会：Ⅱ類</t>
    <rPh sb="6" eb="8">
      <t>ハッピョウ</t>
    </rPh>
    <rPh sb="8" eb="9">
      <t>カイ</t>
    </rPh>
    <rPh sb="11" eb="12">
      <t>ルイ</t>
    </rPh>
    <phoneticPr fontId="4"/>
  </si>
  <si>
    <t>プロジェクト発表会：Ⅲ類</t>
    <rPh sb="6" eb="8">
      <t>ハッピョウ</t>
    </rPh>
    <rPh sb="8" eb="9">
      <t>カイ</t>
    </rPh>
    <rPh sb="11" eb="12">
      <t>ルイ</t>
    </rPh>
    <phoneticPr fontId="4"/>
  </si>
  <si>
    <t>意見発表会：Ⅰ類</t>
    <rPh sb="0" eb="2">
      <t>イケン</t>
    </rPh>
    <rPh sb="2" eb="4">
      <t>ハッピョウ</t>
    </rPh>
    <rPh sb="4" eb="5">
      <t>カイ</t>
    </rPh>
    <rPh sb="7" eb="8">
      <t>ルイ</t>
    </rPh>
    <phoneticPr fontId="4"/>
  </si>
  <si>
    <t>意見発表会：Ⅱ類</t>
    <rPh sb="0" eb="2">
      <t>イケン</t>
    </rPh>
    <rPh sb="2" eb="4">
      <t>ハッピョウ</t>
    </rPh>
    <rPh sb="4" eb="5">
      <t>カイ</t>
    </rPh>
    <rPh sb="7" eb="8">
      <t>ルイ</t>
    </rPh>
    <phoneticPr fontId="4"/>
  </si>
  <si>
    <t>意見発表会：Ⅲ類</t>
    <rPh sb="0" eb="2">
      <t>イケン</t>
    </rPh>
    <rPh sb="2" eb="4">
      <t>ハッピョウ</t>
    </rPh>
    <rPh sb="4" eb="5">
      <t>カイ</t>
    </rPh>
    <rPh sb="7" eb="8">
      <t>ルイ</t>
    </rPh>
    <phoneticPr fontId="4"/>
  </si>
  <si>
    <t>食品</t>
    <rPh sb="0" eb="2">
      <t>ショクヒン</t>
    </rPh>
    <phoneticPr fontId="4"/>
  </si>
  <si>
    <t>生活</t>
    <rPh sb="0" eb="2">
      <t>セイカツ</t>
    </rPh>
    <phoneticPr fontId="4"/>
  </si>
  <si>
    <t>24日宿泊</t>
    <phoneticPr fontId="4"/>
  </si>
  <si>
    <t>25日宿泊</t>
    <phoneticPr fontId="4"/>
  </si>
  <si>
    <t>26日宿泊</t>
    <rPh sb="2" eb="3">
      <t>ニチ</t>
    </rPh>
    <rPh sb="3" eb="5">
      <t>シュクハク</t>
    </rPh>
    <phoneticPr fontId="4"/>
  </si>
  <si>
    <t>26
日
シ
ャ
ト
ル
バ
ス</t>
    <rPh sb="3" eb="4">
      <t>ニチ</t>
    </rPh>
    <phoneticPr fontId="4"/>
  </si>
  <si>
    <t>25日弁当</t>
    <rPh sb="2" eb="3">
      <t>ニチ</t>
    </rPh>
    <rPh sb="3" eb="5">
      <t>ベントウ</t>
    </rPh>
    <phoneticPr fontId="4"/>
  </si>
  <si>
    <t>24日</t>
    <rPh sb="2" eb="3">
      <t>ニチ</t>
    </rPh>
    <phoneticPr fontId="4"/>
  </si>
  <si>
    <t>25日往路</t>
    <rPh sb="2" eb="3">
      <t>ニチ</t>
    </rPh>
    <rPh sb="3" eb="5">
      <t>オウロ</t>
    </rPh>
    <phoneticPr fontId="4"/>
  </si>
  <si>
    <t>25日</t>
    <rPh sb="2" eb="3">
      <t>ヒ</t>
    </rPh>
    <phoneticPr fontId="4"/>
  </si>
  <si>
    <t>プロジェクト：Ⅰ類</t>
  </si>
  <si>
    <t>プロジェクト：Ⅰ類</t>
    <rPh sb="8" eb="9">
      <t>ルイ</t>
    </rPh>
    <phoneticPr fontId="4"/>
  </si>
  <si>
    <t>プロジェクト：Ⅱ類</t>
  </si>
  <si>
    <t>プロジェクト：Ⅲ類</t>
  </si>
  <si>
    <t>意見発表会：Ⅰ類</t>
    <rPh sb="0" eb="2">
      <t>イケン</t>
    </rPh>
    <rPh sb="2" eb="4">
      <t>ハッピョウ</t>
    </rPh>
    <rPh sb="4" eb="5">
      <t>カイ</t>
    </rPh>
    <phoneticPr fontId="4"/>
  </si>
  <si>
    <t>意見発表会：Ⅱ類</t>
    <rPh sb="0" eb="2">
      <t>イケン</t>
    </rPh>
    <rPh sb="2" eb="4">
      <t>ハッピョウ</t>
    </rPh>
    <rPh sb="4" eb="5">
      <t>カイ</t>
    </rPh>
    <phoneticPr fontId="4"/>
  </si>
  <si>
    <t>意見発表会：Ⅲ類</t>
    <rPh sb="0" eb="2">
      <t>イケン</t>
    </rPh>
    <rPh sb="2" eb="4">
      <t>ハッピョウ</t>
    </rPh>
    <rPh sb="4" eb="5">
      <t>カイ</t>
    </rPh>
    <phoneticPr fontId="4"/>
  </si>
  <si>
    <t>プロジェクト発表会　「Ⅰ類」　参加申込書</t>
    <rPh sb="6" eb="8">
      <t>ハッピョウ</t>
    </rPh>
    <rPh sb="8" eb="9">
      <t>カイ</t>
    </rPh>
    <rPh sb="12" eb="13">
      <t>ルイ</t>
    </rPh>
    <rPh sb="15" eb="17">
      <t>サンカ</t>
    </rPh>
    <rPh sb="17" eb="19">
      <t>モウシコミ</t>
    </rPh>
    <rPh sb="19" eb="20">
      <t>ショ</t>
    </rPh>
    <phoneticPr fontId="4"/>
  </si>
  <si>
    <t>プロジェクト発表会　「Ⅰ類」　調査用紙</t>
    <rPh sb="6" eb="8">
      <t>ハッピョウ</t>
    </rPh>
    <rPh sb="8" eb="9">
      <t>カイ</t>
    </rPh>
    <rPh sb="12" eb="13">
      <t>ルイ</t>
    </rPh>
    <rPh sb="15" eb="17">
      <t>チョウサ</t>
    </rPh>
    <rPh sb="17" eb="19">
      <t>ヨウシ</t>
    </rPh>
    <phoneticPr fontId="4"/>
  </si>
  <si>
    <t>Ⅰ類</t>
    <rPh sb="1" eb="2">
      <t>ルイ</t>
    </rPh>
    <phoneticPr fontId="4"/>
  </si>
  <si>
    <t>プロⅡ類③</t>
    <rPh sb="3" eb="4">
      <t>ルイ</t>
    </rPh>
    <phoneticPr fontId="4"/>
  </si>
  <si>
    <t>プロジェクト発表会　「Ⅱ類」　参加申込書</t>
    <rPh sb="6" eb="8">
      <t>ハッピョウ</t>
    </rPh>
    <rPh sb="8" eb="9">
      <t>カイ</t>
    </rPh>
    <rPh sb="12" eb="13">
      <t>ルイ</t>
    </rPh>
    <rPh sb="15" eb="17">
      <t>サンカ</t>
    </rPh>
    <rPh sb="17" eb="19">
      <t>モウシコミ</t>
    </rPh>
    <rPh sb="19" eb="20">
      <t>ショ</t>
    </rPh>
    <phoneticPr fontId="4"/>
  </si>
  <si>
    <t>プロジェクト発表会　「Ⅱ類」　調査用紙</t>
    <rPh sb="6" eb="8">
      <t>ハッピョウ</t>
    </rPh>
    <rPh sb="8" eb="9">
      <t>カイ</t>
    </rPh>
    <rPh sb="12" eb="13">
      <t>ルイ</t>
    </rPh>
    <rPh sb="15" eb="17">
      <t>チョウサ</t>
    </rPh>
    <rPh sb="17" eb="19">
      <t>ヨウシ</t>
    </rPh>
    <phoneticPr fontId="4"/>
  </si>
  <si>
    <t>Ⅱ類</t>
    <rPh sb="1" eb="2">
      <t>ルイ</t>
    </rPh>
    <phoneticPr fontId="4"/>
  </si>
  <si>
    <t>プロⅠ類②</t>
    <rPh sb="3" eb="4">
      <t>ルイ</t>
    </rPh>
    <phoneticPr fontId="4"/>
  </si>
  <si>
    <t>プロⅢ類④</t>
    <rPh sb="3" eb="4">
      <t>ルイ</t>
    </rPh>
    <phoneticPr fontId="4"/>
  </si>
  <si>
    <t>プロジェクト発表会　「Ⅲ類」　参加申込書</t>
    <rPh sb="6" eb="8">
      <t>ハッピョウ</t>
    </rPh>
    <rPh sb="8" eb="9">
      <t>カイ</t>
    </rPh>
    <rPh sb="12" eb="13">
      <t>ルイ</t>
    </rPh>
    <rPh sb="15" eb="17">
      <t>サンカ</t>
    </rPh>
    <rPh sb="17" eb="19">
      <t>モウシコミ</t>
    </rPh>
    <rPh sb="19" eb="20">
      <t>ショ</t>
    </rPh>
    <phoneticPr fontId="4"/>
  </si>
  <si>
    <t>プロジェクト発表会　「Ⅲ類」　調査用紙</t>
    <rPh sb="6" eb="8">
      <t>ハッピョウ</t>
    </rPh>
    <rPh sb="8" eb="9">
      <t>カイ</t>
    </rPh>
    <rPh sb="12" eb="13">
      <t>ルイ</t>
    </rPh>
    <rPh sb="15" eb="17">
      <t>チョウサ</t>
    </rPh>
    <rPh sb="17" eb="19">
      <t>ヨウシ</t>
    </rPh>
    <phoneticPr fontId="4"/>
  </si>
  <si>
    <t>Ⅲ類</t>
    <rPh sb="1" eb="2">
      <t>ルイ</t>
    </rPh>
    <phoneticPr fontId="4"/>
  </si>
  <si>
    <t>意見Ⅰ類⑤</t>
    <rPh sb="0" eb="2">
      <t>イケン</t>
    </rPh>
    <rPh sb="3" eb="4">
      <t>ルイ</t>
    </rPh>
    <phoneticPr fontId="4"/>
  </si>
  <si>
    <t>意見Ⅱ⑥</t>
    <rPh sb="0" eb="2">
      <t>イケン</t>
    </rPh>
    <phoneticPr fontId="4"/>
  </si>
  <si>
    <t>意見Ⅲ類⑦</t>
    <rPh sb="0" eb="2">
      <t>イケン</t>
    </rPh>
    <rPh sb="3" eb="4">
      <t>ルイ</t>
    </rPh>
    <phoneticPr fontId="4"/>
  </si>
  <si>
    <t>農業鑑定競技会　「生活」　参加申込書</t>
    <rPh sb="0" eb="2">
      <t>ノウギョウ</t>
    </rPh>
    <rPh sb="2" eb="4">
      <t>カンテイ</t>
    </rPh>
    <rPh sb="4" eb="6">
      <t>キョウギ</t>
    </rPh>
    <rPh sb="6" eb="7">
      <t>カイ</t>
    </rPh>
    <rPh sb="9" eb="11">
      <t>セイカツ</t>
    </rPh>
    <rPh sb="13" eb="15">
      <t>サンカ</t>
    </rPh>
    <rPh sb="15" eb="17">
      <t>モウシコミ</t>
    </rPh>
    <rPh sb="17" eb="18">
      <t>ショ</t>
    </rPh>
    <phoneticPr fontId="4"/>
  </si>
  <si>
    <t>出場分野を十分に確認する。</t>
    <rPh sb="0" eb="2">
      <t>シュツジョウ</t>
    </rPh>
    <rPh sb="2" eb="4">
      <t>ブンヤ</t>
    </rPh>
    <rPh sb="5" eb="7">
      <t>ジュウブン</t>
    </rPh>
    <rPh sb="8" eb="10">
      <t>カクニン</t>
    </rPh>
    <phoneticPr fontId="36"/>
  </si>
  <si>
    <t>出場分野ごとの申込み書の記載内容を確認する。</t>
    <rPh sb="0" eb="2">
      <t>シュツジョウ</t>
    </rPh>
    <rPh sb="2" eb="4">
      <t>ブンヤ</t>
    </rPh>
    <rPh sb="7" eb="9">
      <t>モウシコ</t>
    </rPh>
    <rPh sb="10" eb="11">
      <t>ショ</t>
    </rPh>
    <rPh sb="12" eb="14">
      <t>キサイ</t>
    </rPh>
    <rPh sb="14" eb="16">
      <t>ナイヨウ</t>
    </rPh>
    <rPh sb="17" eb="19">
      <t>カクニン</t>
    </rPh>
    <phoneticPr fontId="36"/>
  </si>
  <si>
    <t>発表分野</t>
    <rPh sb="0" eb="1">
      <t>ハツ</t>
    </rPh>
    <rPh sb="1" eb="2">
      <t>ヒョウ</t>
    </rPh>
    <rPh sb="2" eb="3">
      <t>フン</t>
    </rPh>
    <rPh sb="3" eb="4">
      <t>ノ</t>
    </rPh>
    <phoneticPr fontId="4"/>
  </si>
  <si>
    <t>発　表　分　野</t>
    <rPh sb="0" eb="1">
      <t>パツ</t>
    </rPh>
    <rPh sb="2" eb="3">
      <t>ヒョウ</t>
    </rPh>
    <rPh sb="4" eb="5">
      <t>フン</t>
    </rPh>
    <rPh sb="6" eb="7">
      <t>ノ</t>
    </rPh>
    <phoneticPr fontId="4"/>
  </si>
  <si>
    <t>発表分野</t>
    <rPh sb="0" eb="1">
      <t>ハツ</t>
    </rPh>
    <rPh sb="1" eb="2">
      <t>ヒョウ</t>
    </rPh>
    <rPh sb="2" eb="4">
      <t>ブンヤ</t>
    </rPh>
    <phoneticPr fontId="4"/>
  </si>
  <si>
    <t>出場の分野</t>
    <rPh sb="0" eb="2">
      <t>シュツジョウ</t>
    </rPh>
    <rPh sb="3" eb="5">
      <t>ブンヤ</t>
    </rPh>
    <phoneticPr fontId="4"/>
  </si>
  <si>
    <t>農鑑⑨全分野</t>
    <rPh sb="0" eb="1">
      <t>ノウ</t>
    </rPh>
    <rPh sb="1" eb="2">
      <t>カガミ</t>
    </rPh>
    <rPh sb="3" eb="4">
      <t>ゼン</t>
    </rPh>
    <rPh sb="4" eb="6">
      <t>ブンヤ</t>
    </rPh>
    <phoneticPr fontId="4"/>
  </si>
  <si>
    <t>出場の分野</t>
    <rPh sb="0" eb="1">
      <t>デ</t>
    </rPh>
    <rPh sb="1" eb="2">
      <t>ジョウ</t>
    </rPh>
    <rPh sb="3" eb="5">
      <t>ブンヤ</t>
    </rPh>
    <phoneticPr fontId="4"/>
  </si>
  <si>
    <t>農業鑑定競技会　「農業」　参加申込書　</t>
    <rPh sb="0" eb="2">
      <t>ノウギョウ</t>
    </rPh>
    <rPh sb="2" eb="4">
      <t>カンテイ</t>
    </rPh>
    <rPh sb="4" eb="6">
      <t>キョウギ</t>
    </rPh>
    <rPh sb="6" eb="7">
      <t>カイ</t>
    </rPh>
    <rPh sb="9" eb="11">
      <t>ノウギョウ</t>
    </rPh>
    <rPh sb="13" eb="15">
      <t>サンカ</t>
    </rPh>
    <rPh sb="15" eb="17">
      <t>モウシコミ</t>
    </rPh>
    <rPh sb="17" eb="18">
      <t>ショ</t>
    </rPh>
    <phoneticPr fontId="4"/>
  </si>
  <si>
    <t>農業鑑定競技会　「園芸」　参加申込書</t>
    <rPh sb="0" eb="2">
      <t>ノウギョウ</t>
    </rPh>
    <rPh sb="2" eb="4">
      <t>カンテイ</t>
    </rPh>
    <rPh sb="4" eb="6">
      <t>キョウギ</t>
    </rPh>
    <rPh sb="6" eb="7">
      <t>カイ</t>
    </rPh>
    <rPh sb="9" eb="11">
      <t>エンゲイ</t>
    </rPh>
    <rPh sb="13" eb="15">
      <t>サンカ</t>
    </rPh>
    <rPh sb="15" eb="17">
      <t>モウシコミ</t>
    </rPh>
    <rPh sb="17" eb="18">
      <t>ショ</t>
    </rPh>
    <phoneticPr fontId="4"/>
  </si>
  <si>
    <t>農業鑑定競技会　「畜産」　参加申込書</t>
    <rPh sb="0" eb="2">
      <t>ノウギョウ</t>
    </rPh>
    <rPh sb="2" eb="4">
      <t>カンテイ</t>
    </rPh>
    <rPh sb="4" eb="6">
      <t>キョウギ</t>
    </rPh>
    <rPh sb="6" eb="7">
      <t>カイ</t>
    </rPh>
    <rPh sb="9" eb="11">
      <t>チクサン</t>
    </rPh>
    <rPh sb="13" eb="15">
      <t>サンカ</t>
    </rPh>
    <rPh sb="15" eb="17">
      <t>モウシコミ</t>
    </rPh>
    <rPh sb="17" eb="18">
      <t>ショ</t>
    </rPh>
    <phoneticPr fontId="4"/>
  </si>
  <si>
    <t>農業鑑定競技会　「森林」　参加申込書</t>
    <rPh sb="0" eb="2">
      <t>ノウギョウ</t>
    </rPh>
    <rPh sb="2" eb="4">
      <t>カンテイ</t>
    </rPh>
    <rPh sb="4" eb="6">
      <t>キョウギ</t>
    </rPh>
    <rPh sb="6" eb="7">
      <t>カイ</t>
    </rPh>
    <rPh sb="9" eb="11">
      <t>シンリン</t>
    </rPh>
    <rPh sb="13" eb="15">
      <t>サンカ</t>
    </rPh>
    <rPh sb="15" eb="17">
      <t>モウシコミ</t>
    </rPh>
    <rPh sb="17" eb="18">
      <t>ショ</t>
    </rPh>
    <phoneticPr fontId="4"/>
  </si>
  <si>
    <t>農業鑑定競技会　「食品」  参加申込書</t>
    <rPh sb="0" eb="2">
      <t>ノウギョウ</t>
    </rPh>
    <rPh sb="2" eb="4">
      <t>カンテイ</t>
    </rPh>
    <rPh sb="4" eb="6">
      <t>キョウギ</t>
    </rPh>
    <rPh sb="6" eb="7">
      <t>カイ</t>
    </rPh>
    <rPh sb="9" eb="11">
      <t>ショクヒン</t>
    </rPh>
    <rPh sb="14" eb="16">
      <t>サンカ</t>
    </rPh>
    <rPh sb="16" eb="18">
      <t>モウシコミ</t>
    </rPh>
    <rPh sb="18" eb="19">
      <t>ショ</t>
    </rPh>
    <phoneticPr fontId="4"/>
  </si>
  <si>
    <t>意見発表会　「Ⅰ類」　参加申込書</t>
    <rPh sb="0" eb="2">
      <t>イケン</t>
    </rPh>
    <rPh sb="2" eb="4">
      <t>ハッピョウ</t>
    </rPh>
    <rPh sb="4" eb="5">
      <t>カイ</t>
    </rPh>
    <rPh sb="8" eb="9">
      <t>ルイ</t>
    </rPh>
    <rPh sb="11" eb="13">
      <t>サンカ</t>
    </rPh>
    <rPh sb="13" eb="15">
      <t>モウシコミ</t>
    </rPh>
    <rPh sb="15" eb="16">
      <t>ショ</t>
    </rPh>
    <phoneticPr fontId="4"/>
  </si>
  <si>
    <t>意見発表会　「Ⅱ類」　参加申込書</t>
    <rPh sb="0" eb="2">
      <t>イケン</t>
    </rPh>
    <rPh sb="2" eb="4">
      <t>ハッピョウ</t>
    </rPh>
    <rPh sb="4" eb="5">
      <t>カイ</t>
    </rPh>
    <rPh sb="8" eb="9">
      <t>ルイ</t>
    </rPh>
    <rPh sb="11" eb="13">
      <t>サンカ</t>
    </rPh>
    <rPh sb="13" eb="15">
      <t>モウシコミ</t>
    </rPh>
    <rPh sb="15" eb="16">
      <t>ショ</t>
    </rPh>
    <phoneticPr fontId="4"/>
  </si>
  <si>
    <t>意見発表会　「Ⅲ類」　参加申込書</t>
    <rPh sb="0" eb="2">
      <t>イケン</t>
    </rPh>
    <rPh sb="2" eb="4">
      <t>ハッピョウ</t>
    </rPh>
    <rPh sb="4" eb="5">
      <t>カイ</t>
    </rPh>
    <rPh sb="8" eb="9">
      <t>ルイ</t>
    </rPh>
    <rPh sb="11" eb="13">
      <t>サンカ</t>
    </rPh>
    <rPh sb="13" eb="15">
      <t>モウシコミ</t>
    </rPh>
    <rPh sb="15" eb="16">
      <t>ショ</t>
    </rPh>
    <phoneticPr fontId="4"/>
  </si>
  <si>
    <t>農業鑑定競技会　（全分野）　参加申込書</t>
    <rPh sb="0" eb="2">
      <t>ノウギョウ</t>
    </rPh>
    <rPh sb="2" eb="4">
      <t>カンテイ</t>
    </rPh>
    <rPh sb="4" eb="6">
      <t>キョウギ</t>
    </rPh>
    <rPh sb="6" eb="7">
      <t>カイ</t>
    </rPh>
    <rPh sb="9" eb="10">
      <t>ゼン</t>
    </rPh>
    <rPh sb="10" eb="12">
      <t>ブンヤ</t>
    </rPh>
    <rPh sb="14" eb="16">
      <t>サンカ</t>
    </rPh>
    <rPh sb="16" eb="18">
      <t>モウシコミ</t>
    </rPh>
    <rPh sb="18" eb="19">
      <t>ショ</t>
    </rPh>
    <phoneticPr fontId="4"/>
  </si>
  <si>
    <t>農業鑑定競技会　「農業土木」　参加申込書</t>
    <rPh sb="0" eb="2">
      <t>ノウギョウ</t>
    </rPh>
    <rPh sb="2" eb="4">
      <t>カンテイ</t>
    </rPh>
    <rPh sb="4" eb="6">
      <t>キョウギ</t>
    </rPh>
    <rPh sb="6" eb="7">
      <t>カイ</t>
    </rPh>
    <rPh sb="9" eb="11">
      <t>ノウギョウ</t>
    </rPh>
    <rPh sb="11" eb="13">
      <t>ドボク</t>
    </rPh>
    <rPh sb="15" eb="17">
      <t>サンカ</t>
    </rPh>
    <rPh sb="17" eb="19">
      <t>モウシコミ</t>
    </rPh>
    <rPh sb="19" eb="20">
      <t>ショ</t>
    </rPh>
    <phoneticPr fontId="4"/>
  </si>
  <si>
    <t>農業鑑定競技会　「造園」　参加申込書</t>
    <rPh sb="0" eb="2">
      <t>ノウギョウ</t>
    </rPh>
    <rPh sb="2" eb="4">
      <t>カンテイ</t>
    </rPh>
    <rPh sb="4" eb="6">
      <t>キョウギ</t>
    </rPh>
    <rPh sb="6" eb="7">
      <t>カイ</t>
    </rPh>
    <rPh sb="9" eb="11">
      <t>ゾウエン</t>
    </rPh>
    <rPh sb="13" eb="15">
      <t>サンカ</t>
    </rPh>
    <rPh sb="15" eb="17">
      <t>モウシコミ</t>
    </rPh>
    <rPh sb="17" eb="18">
      <t>ショ</t>
    </rPh>
    <phoneticPr fontId="4"/>
  </si>
  <si>
    <t>10/25
復路</t>
    <rPh sb="6" eb="8">
      <t>フクロ</t>
    </rPh>
    <phoneticPr fontId="4"/>
  </si>
  <si>
    <t>-</t>
    <phoneticPr fontId="4"/>
  </si>
  <si>
    <t>A1</t>
    <phoneticPr fontId="4"/>
  </si>
  <si>
    <t>し1</t>
    <phoneticPr fontId="4"/>
  </si>
  <si>
    <t>い1</t>
    <phoneticPr fontId="4"/>
  </si>
  <si>
    <t>か1</t>
    <phoneticPr fontId="4"/>
  </si>
  <si>
    <t>（新大阪駅→農芸高等学校）</t>
    <rPh sb="1" eb="2">
      <t>シン</t>
    </rPh>
    <rPh sb="2" eb="4">
      <t>オオサカ</t>
    </rPh>
    <rPh sb="4" eb="5">
      <t>エキ</t>
    </rPh>
    <rPh sb="6" eb="8">
      <t>ノウゲイ</t>
    </rPh>
    <rPh sb="8" eb="10">
      <t>コウトウ</t>
    </rPh>
    <rPh sb="10" eb="12">
      <t>ガッコウ</t>
    </rPh>
    <phoneticPr fontId="4"/>
  </si>
  <si>
    <t>（伊丹空港→農芸高等学校）</t>
    <rPh sb="1" eb="3">
      <t>イタミ</t>
    </rPh>
    <rPh sb="3" eb="5">
      <t>クウコウ</t>
    </rPh>
    <rPh sb="6" eb="8">
      <t>ノウゲイ</t>
    </rPh>
    <rPh sb="8" eb="10">
      <t>コウトウ</t>
    </rPh>
    <rPh sb="10" eb="12">
      <t>ガッコウ</t>
    </rPh>
    <phoneticPr fontId="4"/>
  </si>
  <si>
    <t>（関西空港→農芸高等学校）</t>
    <rPh sb="1" eb="3">
      <t>カンサイ</t>
    </rPh>
    <rPh sb="3" eb="5">
      <t>クウコウ</t>
    </rPh>
    <rPh sb="6" eb="8">
      <t>ノウゲイ</t>
    </rPh>
    <rPh sb="8" eb="10">
      <t>コウトウ</t>
    </rPh>
    <rPh sb="10" eb="12">
      <t>ガッコウ</t>
    </rPh>
    <phoneticPr fontId="4"/>
  </si>
  <si>
    <t>か1</t>
    <phoneticPr fontId="4"/>
  </si>
  <si>
    <t>（新大阪駅→農芸高等学校）</t>
    <rPh sb="1" eb="4">
      <t>シンオオサカ</t>
    </rPh>
    <rPh sb="4" eb="5">
      <t>エキ</t>
    </rPh>
    <rPh sb="6" eb="8">
      <t>ノウゲイ</t>
    </rPh>
    <rPh sb="8" eb="10">
      <t>コウトウ</t>
    </rPh>
    <rPh sb="10" eb="12">
      <t>ガッコウ</t>
    </rPh>
    <phoneticPr fontId="4"/>
  </si>
  <si>
    <t>し2</t>
    <phoneticPr fontId="4"/>
  </si>
  <si>
    <t>い2</t>
    <phoneticPr fontId="4"/>
  </si>
  <si>
    <t>か2</t>
    <phoneticPr fontId="4"/>
  </si>
  <si>
    <t>25
日
往路シ
ャ
ト
ル
バ
ス</t>
    <rPh sb="3" eb="4">
      <t>ニチ</t>
    </rPh>
    <rPh sb="5" eb="7">
      <t>オウロ</t>
    </rPh>
    <phoneticPr fontId="4"/>
  </si>
  <si>
    <t>A11</t>
    <phoneticPr fontId="4"/>
  </si>
  <si>
    <t>A12</t>
    <phoneticPr fontId="4"/>
  </si>
  <si>
    <t>A13</t>
    <phoneticPr fontId="4"/>
  </si>
  <si>
    <t>(農芸高等学校→宿舎（堺市内）)</t>
    <rPh sb="1" eb="3">
      <t>ノウゲイ</t>
    </rPh>
    <rPh sb="3" eb="5">
      <t>コウトウ</t>
    </rPh>
    <rPh sb="5" eb="7">
      <t>ガッコウ</t>
    </rPh>
    <rPh sb="8" eb="10">
      <t>シュクシャ</t>
    </rPh>
    <rPh sb="11" eb="12">
      <t>サカイ</t>
    </rPh>
    <rPh sb="12" eb="14">
      <t>シナイ</t>
    </rPh>
    <phoneticPr fontId="4"/>
  </si>
  <si>
    <t>B11</t>
    <phoneticPr fontId="4"/>
  </si>
  <si>
    <t>E11</t>
    <phoneticPr fontId="4"/>
  </si>
  <si>
    <t>E12</t>
    <phoneticPr fontId="4"/>
  </si>
  <si>
    <t>A2</t>
    <phoneticPr fontId="4"/>
  </si>
  <si>
    <t>A3</t>
    <phoneticPr fontId="4"/>
  </si>
  <si>
    <t>Ⅰ類</t>
    <rPh sb="1" eb="2">
      <t>ルイ</t>
    </rPh>
    <phoneticPr fontId="4"/>
  </si>
  <si>
    <t>Ⅱ類</t>
    <rPh sb="1" eb="2">
      <t>ルイ</t>
    </rPh>
    <phoneticPr fontId="4"/>
  </si>
  <si>
    <t>Ⅲ類</t>
    <rPh sb="1" eb="2">
      <t>ルイ</t>
    </rPh>
    <phoneticPr fontId="4"/>
  </si>
  <si>
    <t>(宿舎（堺市内）→農芸高等学校→宿舎（堺市内）)</t>
    <rPh sb="1" eb="3">
      <t>シュクシャ</t>
    </rPh>
    <rPh sb="4" eb="5">
      <t>サカイ</t>
    </rPh>
    <rPh sb="5" eb="7">
      <t>シナイ</t>
    </rPh>
    <rPh sb="9" eb="11">
      <t>ノウゲイ</t>
    </rPh>
    <rPh sb="11" eb="13">
      <t>コウトウ</t>
    </rPh>
    <rPh sb="13" eb="15">
      <t>ガッコウ</t>
    </rPh>
    <rPh sb="16" eb="18">
      <t>シュクシャ</t>
    </rPh>
    <rPh sb="19" eb="20">
      <t>サカイ</t>
    </rPh>
    <rPh sb="20" eb="22">
      <t>シナイ</t>
    </rPh>
    <phoneticPr fontId="4"/>
  </si>
  <si>
    <t>B</t>
    <phoneticPr fontId="4"/>
  </si>
  <si>
    <t>平板測量競技会</t>
    <rPh sb="0" eb="1">
      <t>ヒラ</t>
    </rPh>
    <rPh sb="1" eb="2">
      <t>イタ</t>
    </rPh>
    <rPh sb="2" eb="4">
      <t>ソクリョウ</t>
    </rPh>
    <rPh sb="4" eb="6">
      <t>キョウギ</t>
    </rPh>
    <rPh sb="6" eb="7">
      <t>カイ</t>
    </rPh>
    <phoneticPr fontId="4"/>
  </si>
  <si>
    <t>(宿舎（箕面市内）→万博記念競技場→宿舎（箕面市内）)</t>
    <rPh sb="1" eb="3">
      <t>シュクシャ</t>
    </rPh>
    <rPh sb="4" eb="8">
      <t>ミノオシナイ</t>
    </rPh>
    <rPh sb="10" eb="12">
      <t>バンパク</t>
    </rPh>
    <rPh sb="12" eb="14">
      <t>キネン</t>
    </rPh>
    <rPh sb="14" eb="17">
      <t>キョウギジョウ</t>
    </rPh>
    <rPh sb="18" eb="20">
      <t>シュクシャ</t>
    </rPh>
    <rPh sb="21" eb="25">
      <t>ミノオシナイ</t>
    </rPh>
    <phoneticPr fontId="4"/>
  </si>
  <si>
    <t>１回次</t>
    <rPh sb="1" eb="2">
      <t>カイ</t>
    </rPh>
    <rPh sb="2" eb="3">
      <t>ジ</t>
    </rPh>
    <phoneticPr fontId="4"/>
  </si>
  <si>
    <t>２回次</t>
    <rPh sb="1" eb="2">
      <t>カイ</t>
    </rPh>
    <rPh sb="2" eb="3">
      <t>ジ</t>
    </rPh>
    <phoneticPr fontId="4"/>
  </si>
  <si>
    <t>３回次</t>
    <rPh sb="1" eb="2">
      <t>カイ</t>
    </rPh>
    <rPh sb="2" eb="3">
      <t>ジ</t>
    </rPh>
    <phoneticPr fontId="4"/>
  </si>
  <si>
    <t>E</t>
    <phoneticPr fontId="4"/>
  </si>
  <si>
    <t>26日のシャトルバス料金は
一日単位となっておりますので、
途中で降車しても金額は変わりません。</t>
    <phoneticPr fontId="4"/>
  </si>
  <si>
    <t>※各出場種目ともに、同姓同名の場合は氏名の最後に①、②と入力してください。</t>
    <rPh sb="10" eb="12">
      <t>ドウセイ</t>
    </rPh>
    <rPh sb="28" eb="30">
      <t>ニュウリョク</t>
    </rPh>
    <phoneticPr fontId="4"/>
  </si>
  <si>
    <t>※25日・26日のシャトルバスの設定はありません。</t>
    <rPh sb="7" eb="8">
      <t>ニチ</t>
    </rPh>
    <phoneticPr fontId="4"/>
  </si>
  <si>
    <t>非常変災に伴う被災生徒の大会参加費の免除申請書</t>
    <rPh sb="0" eb="2">
      <t>ヒジョウ</t>
    </rPh>
    <rPh sb="2" eb="4">
      <t>ヘンサイ</t>
    </rPh>
    <rPh sb="5" eb="6">
      <t>トモナ</t>
    </rPh>
    <rPh sb="7" eb="9">
      <t>ヒサイ</t>
    </rPh>
    <rPh sb="9" eb="11">
      <t>セイト</t>
    </rPh>
    <rPh sb="12" eb="14">
      <t>タイカイ</t>
    </rPh>
    <rPh sb="14" eb="17">
      <t>サンカヒ</t>
    </rPh>
    <rPh sb="18" eb="20">
      <t>メンジョ</t>
    </rPh>
    <rPh sb="20" eb="22">
      <t>シンセイ</t>
    </rPh>
    <rPh sb="22" eb="23">
      <t>ショ</t>
    </rPh>
    <phoneticPr fontId="4"/>
  </si>
  <si>
    <t>25日復路</t>
    <rPh sb="2" eb="3">
      <t>ニチ</t>
    </rPh>
    <rPh sb="3" eb="5">
      <t>フクロ</t>
    </rPh>
    <phoneticPr fontId="4"/>
  </si>
  <si>
    <t>４　非常変災に伴う被災生徒の大会参加費の</t>
    <rPh sb="2" eb="4">
      <t>ヒジョウ</t>
    </rPh>
    <rPh sb="4" eb="6">
      <t>ヘンサイ</t>
    </rPh>
    <rPh sb="7" eb="8">
      <t>トモナ</t>
    </rPh>
    <rPh sb="9" eb="11">
      <t>ヒサイ</t>
    </rPh>
    <rPh sb="11" eb="13">
      <t>セイト</t>
    </rPh>
    <rPh sb="14" eb="16">
      <t>タイカイ</t>
    </rPh>
    <rPh sb="16" eb="18">
      <t>サンカ</t>
    </rPh>
    <rPh sb="18" eb="19">
      <t>ヒ</t>
    </rPh>
    <phoneticPr fontId="4"/>
  </si>
  <si>
    <t>見学・視察の25日往路シャトルバスは、
クラブ員代表者会議にてカウントしています。</t>
    <rPh sb="0" eb="2">
      <t>ケンガク</t>
    </rPh>
    <rPh sb="3" eb="5">
      <t>シサツ</t>
    </rPh>
    <rPh sb="8" eb="9">
      <t>ヒ</t>
    </rPh>
    <rPh sb="9" eb="11">
      <t>オウロ</t>
    </rPh>
    <rPh sb="23" eb="24">
      <t>イン</t>
    </rPh>
    <rPh sb="24" eb="26">
      <t>ダイヒョウ</t>
    </rPh>
    <rPh sb="26" eb="27">
      <t>シャ</t>
    </rPh>
    <rPh sb="27" eb="29">
      <t>カイギ</t>
    </rPh>
    <phoneticPr fontId="4"/>
  </si>
  <si>
    <t>25
日
復
路
シ
ャ
ト
ル
バ
ス</t>
    <rPh sb="5" eb="6">
      <t>フク</t>
    </rPh>
    <rPh sb="7" eb="8">
      <t>ジ</t>
    </rPh>
    <phoneticPr fontId="4"/>
  </si>
  <si>
    <t>（宿泊（大阪市内）→美原文化会館）</t>
    <rPh sb="1" eb="3">
      <t>シュクハク</t>
    </rPh>
    <rPh sb="4" eb="6">
      <t>オオサカ</t>
    </rPh>
    <rPh sb="6" eb="8">
      <t>シナイ</t>
    </rPh>
    <rPh sb="10" eb="12">
      <t>ミハラ</t>
    </rPh>
    <rPh sb="12" eb="14">
      <t>ブンカ</t>
    </rPh>
    <rPh sb="14" eb="16">
      <t>カイカン</t>
    </rPh>
    <phoneticPr fontId="4"/>
  </si>
  <si>
    <t>（新大阪駅→美原文化会館）</t>
    <rPh sb="1" eb="2">
      <t>シン</t>
    </rPh>
    <rPh sb="2" eb="4">
      <t>オオサカ</t>
    </rPh>
    <rPh sb="4" eb="5">
      <t>エキ</t>
    </rPh>
    <rPh sb="8" eb="10">
      <t>ブンカ</t>
    </rPh>
    <rPh sb="10" eb="12">
      <t>カイカン</t>
    </rPh>
    <phoneticPr fontId="4"/>
  </si>
  <si>
    <t>（伊丹空港→美原文化会館）</t>
    <rPh sb="1" eb="3">
      <t>イタミ</t>
    </rPh>
    <rPh sb="3" eb="5">
      <t>クウコウ</t>
    </rPh>
    <rPh sb="8" eb="10">
      <t>ブンカ</t>
    </rPh>
    <rPh sb="10" eb="12">
      <t>カイカン</t>
    </rPh>
    <phoneticPr fontId="4"/>
  </si>
  <si>
    <t>（関西空港→美原文化会館）</t>
    <rPh sb="1" eb="3">
      <t>カンサイ</t>
    </rPh>
    <rPh sb="3" eb="5">
      <t>クウコウ</t>
    </rPh>
    <rPh sb="8" eb="10">
      <t>ブンカ</t>
    </rPh>
    <rPh sb="10" eb="12">
      <t>カイカン</t>
    </rPh>
    <phoneticPr fontId="4"/>
  </si>
  <si>
    <t>４回次</t>
    <rPh sb="1" eb="2">
      <t>カイ</t>
    </rPh>
    <rPh sb="2" eb="3">
      <t>ジ</t>
    </rPh>
    <phoneticPr fontId="4"/>
  </si>
  <si>
    <t>(美原文化会館→宿泊（大阪市内）)</t>
    <rPh sb="3" eb="5">
      <t>ブンカ</t>
    </rPh>
    <rPh sb="5" eb="7">
      <t>カイカン</t>
    </rPh>
    <rPh sb="8" eb="10">
      <t>シュクハク</t>
    </rPh>
    <rPh sb="11" eb="13">
      <t>オオサカ</t>
    </rPh>
    <rPh sb="13" eb="15">
      <t>シナイ</t>
    </rPh>
    <phoneticPr fontId="4"/>
  </si>
  <si>
    <t>※お弁当をお申込みの場合、「見学・視察種目」で選択した種目の会場へお届けします。
(大会式典を選択した場合、お弁当受取は”代議員会”会場にてお受け取りください。）</t>
    <rPh sb="2" eb="4">
      <t>ベントウ</t>
    </rPh>
    <rPh sb="6" eb="8">
      <t>モウシコ</t>
    </rPh>
    <rPh sb="10" eb="12">
      <t>バアイ</t>
    </rPh>
    <rPh sb="14" eb="16">
      <t>ケンガク</t>
    </rPh>
    <rPh sb="17" eb="19">
      <t>シサツ</t>
    </rPh>
    <rPh sb="19" eb="21">
      <t>シュモク</t>
    </rPh>
    <rPh sb="23" eb="25">
      <t>センタク</t>
    </rPh>
    <rPh sb="27" eb="29">
      <t>シュモク</t>
    </rPh>
    <rPh sb="30" eb="32">
      <t>カイジョウ</t>
    </rPh>
    <rPh sb="34" eb="35">
      <t>トド</t>
    </rPh>
    <rPh sb="42" eb="44">
      <t>タイカイ</t>
    </rPh>
    <rPh sb="44" eb="46">
      <t>シキテン</t>
    </rPh>
    <rPh sb="47" eb="49">
      <t>センタク</t>
    </rPh>
    <rPh sb="51" eb="53">
      <t>バアイ</t>
    </rPh>
    <rPh sb="55" eb="57">
      <t>ベントウ</t>
    </rPh>
    <rPh sb="57" eb="59">
      <t>ウケトリ</t>
    </rPh>
    <rPh sb="61" eb="64">
      <t>ダイギイン</t>
    </rPh>
    <rPh sb="64" eb="65">
      <t>カイ</t>
    </rPh>
    <rPh sb="66" eb="68">
      <t>カイジョウ</t>
    </rPh>
    <rPh sb="71" eb="72">
      <t>ウ</t>
    </rPh>
    <rPh sb="73" eb="74">
      <t>ト</t>
    </rPh>
    <phoneticPr fontId="4"/>
  </si>
  <si>
    <t>※25日のシャトルバスと弁当の設定はありません。
※26日シャトルバスは、申込要領P36をご参照頂き、出場回次に適したシャトルバスをお申込みください。</t>
    <rPh sb="12" eb="14">
      <t>ベントウ</t>
    </rPh>
    <rPh sb="28" eb="29">
      <t>ニチ</t>
    </rPh>
    <phoneticPr fontId="4"/>
  </si>
  <si>
    <r>
      <t>※25日・26日のシャトルバスと25日弁当の設定はありません。
※</t>
    </r>
    <r>
      <rPr>
        <b/>
        <u/>
        <sz val="11"/>
        <color indexed="10"/>
        <rFont val="ＭＳ Ｐゴシック"/>
        <family val="3"/>
        <charset val="128"/>
      </rPr>
      <t>引率者が他種目と兼ねる場合や自校以外の教員の</t>
    </r>
    <r>
      <rPr>
        <b/>
        <sz val="11"/>
        <color indexed="10"/>
        <rFont val="ＭＳ Ｐゴシック"/>
        <family val="3"/>
        <charset val="128"/>
      </rPr>
      <t>場合は、必ず備考欄に「引率者名（自校以外の場合は学校名も）」を入力してください。</t>
    </r>
    <rPh sb="18" eb="19">
      <t>ニチ</t>
    </rPh>
    <rPh sb="19" eb="21">
      <t>ベントウ</t>
    </rPh>
    <rPh sb="33" eb="36">
      <t>インソツシャ</t>
    </rPh>
    <rPh sb="37" eb="38">
      <t>タ</t>
    </rPh>
    <rPh sb="38" eb="40">
      <t>シュモク</t>
    </rPh>
    <rPh sb="41" eb="42">
      <t>カ</t>
    </rPh>
    <rPh sb="44" eb="46">
      <t>バアイ</t>
    </rPh>
    <rPh sb="47" eb="48">
      <t>ジ</t>
    </rPh>
    <rPh sb="48" eb="49">
      <t>コウ</t>
    </rPh>
    <rPh sb="49" eb="51">
      <t>イガイ</t>
    </rPh>
    <rPh sb="52" eb="54">
      <t>キョウイン</t>
    </rPh>
    <rPh sb="55" eb="57">
      <t>バアイ</t>
    </rPh>
    <rPh sb="59" eb="60">
      <t>カナラ</t>
    </rPh>
    <rPh sb="61" eb="63">
      <t>ビコウ</t>
    </rPh>
    <rPh sb="63" eb="64">
      <t>ラン</t>
    </rPh>
    <rPh sb="66" eb="69">
      <t>インソツシャ</t>
    </rPh>
    <rPh sb="69" eb="70">
      <t>メイ</t>
    </rPh>
    <rPh sb="71" eb="72">
      <t>ジ</t>
    </rPh>
    <rPh sb="72" eb="73">
      <t>コウ</t>
    </rPh>
    <rPh sb="73" eb="75">
      <t>イガイ</t>
    </rPh>
    <rPh sb="76" eb="78">
      <t>バアイ</t>
    </rPh>
    <rPh sb="79" eb="81">
      <t>ガッコウ</t>
    </rPh>
    <rPh sb="81" eb="82">
      <t>メイ</t>
    </rPh>
    <rPh sb="86" eb="88">
      <t>ニュウリョク</t>
    </rPh>
    <phoneticPr fontId="4"/>
  </si>
  <si>
    <t>27日弁当</t>
    <rPh sb="2" eb="3">
      <t>ニチ</t>
    </rPh>
    <rPh sb="3" eb="5">
      <t>ベントウ</t>
    </rPh>
    <phoneticPr fontId="4"/>
  </si>
  <si>
    <t>27日</t>
    <rPh sb="2" eb="3">
      <t>ヒ</t>
    </rPh>
    <phoneticPr fontId="4"/>
  </si>
  <si>
    <t>(宿舎（大阪市内）→美原文化会館→宿舎（大阪市内）)</t>
    <rPh sb="1" eb="3">
      <t>シュクシャ</t>
    </rPh>
    <rPh sb="4" eb="6">
      <t>オオサカ</t>
    </rPh>
    <rPh sb="6" eb="8">
      <t>シナイ</t>
    </rPh>
    <rPh sb="12" eb="14">
      <t>ブンカ</t>
    </rPh>
    <rPh sb="14" eb="16">
      <t>カイカン</t>
    </rPh>
    <rPh sb="17" eb="19">
      <t>シュクシャ</t>
    </rPh>
    <phoneticPr fontId="4"/>
  </si>
  <si>
    <t>指導助言者</t>
    <phoneticPr fontId="4"/>
  </si>
  <si>
    <t>指導助言補助者</t>
    <rPh sb="4" eb="7">
      <t>ホジョシャ</t>
    </rPh>
    <phoneticPr fontId="4"/>
  </si>
  <si>
    <t>学校法人</t>
    <rPh sb="0" eb="2">
      <t>ガッコウ</t>
    </rPh>
    <rPh sb="2" eb="4">
      <t>ホウジン</t>
    </rPh>
    <phoneticPr fontId="4"/>
  </si>
  <si>
    <t>指導助言補助者</t>
    <rPh sb="0" eb="2">
      <t>シドウ</t>
    </rPh>
    <rPh sb="2" eb="4">
      <t>ジョゲン</t>
    </rPh>
    <rPh sb="4" eb="7">
      <t>ホジョシャ</t>
    </rPh>
    <phoneticPr fontId="4"/>
  </si>
  <si>
    <t>※生徒人数は、旗手・プロジェクト発表・意見発表の参加選手を除いた生徒数を入力してください。
　（式典運営上、旗手・プロジェクト発表・意見発表は別の専用席となるためです。）</t>
    <rPh sb="1" eb="3">
      <t>セイト</t>
    </rPh>
    <rPh sb="3" eb="5">
      <t>ニンズウ</t>
    </rPh>
    <rPh sb="7" eb="9">
      <t>キシュ</t>
    </rPh>
    <rPh sb="16" eb="18">
      <t>ハッピョウ</t>
    </rPh>
    <rPh sb="19" eb="21">
      <t>イケン</t>
    </rPh>
    <rPh sb="21" eb="23">
      <t>ハッピョウ</t>
    </rPh>
    <rPh sb="24" eb="26">
      <t>サンカ</t>
    </rPh>
    <rPh sb="26" eb="28">
      <t>センシュ</t>
    </rPh>
    <rPh sb="29" eb="30">
      <t>ノゾ</t>
    </rPh>
    <rPh sb="32" eb="35">
      <t>セイトスウ</t>
    </rPh>
    <rPh sb="36" eb="38">
      <t>ニュウリョク</t>
    </rPh>
    <rPh sb="48" eb="50">
      <t>シキテン</t>
    </rPh>
    <rPh sb="50" eb="52">
      <t>ウンエイ</t>
    </rPh>
    <rPh sb="52" eb="53">
      <t>ジョウ</t>
    </rPh>
    <rPh sb="63" eb="65">
      <t>ハッピョウ</t>
    </rPh>
    <rPh sb="66" eb="68">
      <t>イケン</t>
    </rPh>
    <rPh sb="68" eb="70">
      <t>ハッピョウ</t>
    </rPh>
    <rPh sb="71" eb="72">
      <t>ベツ</t>
    </rPh>
    <rPh sb="73" eb="75">
      <t>センヨウ</t>
    </rPh>
    <rPh sb="75" eb="76">
      <t>セキ</t>
    </rPh>
    <phoneticPr fontId="4"/>
  </si>
  <si>
    <t>農産高等学校</t>
    <phoneticPr fontId="4"/>
  </si>
  <si>
    <t>03-3602-2865</t>
    <phoneticPr fontId="4"/>
  </si>
  <si>
    <t>那賀高等学校</t>
    <phoneticPr fontId="4"/>
  </si>
  <si>
    <t>〒771-5209</t>
    <phoneticPr fontId="4"/>
  </si>
  <si>
    <t>那賀郡那賀町小仁宇字大坪179-1</t>
    <phoneticPr fontId="4"/>
  </si>
  <si>
    <t>0884-62-1151</t>
    <phoneticPr fontId="4"/>
  </si>
  <si>
    <t>ナガ</t>
    <phoneticPr fontId="4"/>
  </si>
</sst>
</file>

<file path=xl/styles.xml><?xml version="1.0" encoding="utf-8"?>
<styleSheet xmlns="http://schemas.openxmlformats.org/spreadsheetml/2006/main">
  <numFmts count="5">
    <numFmt numFmtId="5" formatCode="&quot;¥&quot;#,##0;&quot;¥&quot;\-#,##0"/>
    <numFmt numFmtId="6" formatCode="&quot;¥&quot;#,##0;[Red]&quot;¥&quot;\-#,##0"/>
    <numFmt numFmtId="176" formatCode="&quot;@&quot;#,##0;&quot;¥&quot;\-#,##0"/>
    <numFmt numFmtId="177" formatCode="m/d;@"/>
    <numFmt numFmtId="178" formatCode="@&quot;コウトウガッコウ&quot;"/>
  </numFmts>
  <fonts count="49">
    <font>
      <sz val="11"/>
      <name val="ＭＳ Ｐゴシック"/>
      <family val="3"/>
      <charset val="128"/>
    </font>
    <font>
      <sz val="11"/>
      <color indexed="8"/>
      <name val="ＭＳ Ｐゴシック"/>
      <family val="3"/>
      <charset val="128"/>
    </font>
    <font>
      <sz val="11"/>
      <name val="ＭＳ Ｐゴシック"/>
      <family val="3"/>
      <charset val="128"/>
    </font>
    <font>
      <sz val="11"/>
      <color indexed="8"/>
      <name val="ＭＳ Ｐゴシック"/>
      <family val="3"/>
      <charset val="128"/>
    </font>
    <font>
      <sz val="6"/>
      <name val="ＭＳ Ｐゴシック"/>
      <family val="3"/>
      <charset val="128"/>
    </font>
    <font>
      <sz val="10"/>
      <name val="ＭＳ Ｐゴシック"/>
      <family val="3"/>
      <charset val="128"/>
    </font>
    <font>
      <sz val="6"/>
      <name val="ＭＳ ゴシック"/>
      <family val="3"/>
      <charset val="128"/>
    </font>
    <font>
      <b/>
      <sz val="18"/>
      <name val="ＭＳ Ｐゴシック"/>
      <family val="3"/>
      <charset val="128"/>
    </font>
    <font>
      <sz val="12"/>
      <name val="ＭＳ Ｐゴシック"/>
      <family val="3"/>
      <charset val="128"/>
    </font>
    <font>
      <sz val="9"/>
      <name val="ＭＳ Ｐゴシック"/>
      <family val="3"/>
      <charset val="128"/>
    </font>
    <font>
      <b/>
      <sz val="11"/>
      <name val="ＭＳ Ｐゴシック"/>
      <family val="3"/>
      <charset val="128"/>
    </font>
    <font>
      <sz val="48"/>
      <name val="ＭＳ Ｐゴシック"/>
      <family val="3"/>
      <charset val="128"/>
    </font>
    <font>
      <sz val="26"/>
      <name val="ＭＳ Ｐゴシック"/>
      <family val="3"/>
      <charset val="128"/>
    </font>
    <font>
      <b/>
      <sz val="12"/>
      <name val="ＭＳ Ｐゴシック"/>
      <family val="3"/>
      <charset val="128"/>
    </font>
    <font>
      <b/>
      <sz val="14"/>
      <name val="ＭＳ Ｐゴシック"/>
      <family val="3"/>
      <charset val="128"/>
    </font>
    <font>
      <sz val="14"/>
      <name val="ＭＳ Ｐゴシック"/>
      <family val="3"/>
      <charset val="128"/>
    </font>
    <font>
      <sz val="9"/>
      <color indexed="81"/>
      <name val="ＭＳ Ｐゴシック"/>
      <family val="3"/>
      <charset val="128"/>
    </font>
    <font>
      <b/>
      <sz val="20"/>
      <name val="ＭＳ Ｐゴシック"/>
      <family val="3"/>
      <charset val="128"/>
    </font>
    <font>
      <b/>
      <sz val="16"/>
      <name val="ＭＳ Ｐゴシック"/>
      <family val="3"/>
      <charset val="128"/>
    </font>
    <font>
      <sz val="18"/>
      <name val="ＭＳ Ｐゴシック"/>
      <family val="3"/>
      <charset val="128"/>
    </font>
    <font>
      <sz val="11"/>
      <name val="ＭＳ Ｐゴシック"/>
      <family val="3"/>
      <charset val="128"/>
    </font>
    <font>
      <b/>
      <sz val="14"/>
      <color indexed="10"/>
      <name val="ＭＳ Ｐゴシック"/>
      <family val="3"/>
      <charset val="128"/>
    </font>
    <font>
      <sz val="9"/>
      <color indexed="8"/>
      <name val="ＭＳ Ｐゴシック"/>
      <family val="3"/>
      <charset val="128"/>
    </font>
    <font>
      <sz val="16"/>
      <name val="ＭＳ Ｐゴシック"/>
      <family val="3"/>
      <charset val="128"/>
    </font>
    <font>
      <sz val="8"/>
      <name val="ＭＳ Ｐゴシック"/>
      <family val="3"/>
      <charset val="128"/>
    </font>
    <font>
      <sz val="11"/>
      <color indexed="10"/>
      <name val="ＭＳ Ｐゴシック"/>
      <family val="3"/>
      <charset val="128"/>
    </font>
    <font>
      <b/>
      <sz val="11"/>
      <color indexed="10"/>
      <name val="ＭＳ Ｐゴシック"/>
      <family val="3"/>
      <charset val="128"/>
    </font>
    <font>
      <u/>
      <sz val="11"/>
      <name val="ＭＳ Ｐゴシック"/>
      <family val="3"/>
      <charset val="128"/>
    </font>
    <font>
      <sz val="11"/>
      <color indexed="10"/>
      <name val="ＭＳ Ｐゴシック"/>
      <family val="3"/>
      <charset val="128"/>
    </font>
    <font>
      <sz val="12"/>
      <color indexed="10"/>
      <name val="ＭＳ Ｐゴシック"/>
      <family val="3"/>
      <charset val="128"/>
    </font>
    <font>
      <b/>
      <sz val="16"/>
      <color indexed="10"/>
      <name val="ＭＳ Ｐゴシック"/>
      <family val="3"/>
      <charset val="128"/>
    </font>
    <font>
      <sz val="11"/>
      <color indexed="9"/>
      <name val="ＭＳ Ｐゴシック"/>
      <family val="3"/>
      <charset val="128"/>
    </font>
    <font>
      <sz val="10.5"/>
      <color indexed="10"/>
      <name val="ＭＳ Ｐゴシック"/>
      <family val="3"/>
      <charset val="128"/>
    </font>
    <font>
      <b/>
      <sz val="14"/>
      <color indexed="81"/>
      <name val="ＭＳ Ｐゴシック"/>
      <family val="3"/>
      <charset val="128"/>
    </font>
    <font>
      <b/>
      <sz val="12"/>
      <color indexed="10"/>
      <name val="ＭＳ Ｐゴシック"/>
      <family val="3"/>
      <charset val="128"/>
    </font>
    <font>
      <b/>
      <sz val="9"/>
      <color indexed="81"/>
      <name val="ＭＳ Ｐゴシック"/>
      <family val="3"/>
      <charset val="128"/>
    </font>
    <font>
      <sz val="6"/>
      <name val="ＭＳ Ｐゴシック"/>
      <family val="3"/>
      <charset val="128"/>
    </font>
    <font>
      <b/>
      <sz val="20"/>
      <color indexed="81"/>
      <name val="ＭＳ Ｐゴシック"/>
      <family val="3"/>
      <charset val="128"/>
    </font>
    <font>
      <b/>
      <u/>
      <sz val="11"/>
      <color indexed="10"/>
      <name val="ＭＳ Ｐゴシック"/>
      <family val="3"/>
      <charset val="128"/>
    </font>
    <font>
      <b/>
      <sz val="8"/>
      <color indexed="10"/>
      <name val="ＭＳ Ｐゴシック"/>
      <family val="3"/>
      <charset val="128"/>
    </font>
    <font>
      <b/>
      <u/>
      <sz val="8"/>
      <color indexed="10"/>
      <name val="ＭＳ Ｐゴシック"/>
      <family val="3"/>
      <charset val="128"/>
    </font>
    <font>
      <sz val="20"/>
      <name val="ＭＳ Ｐゴシック"/>
      <family val="3"/>
      <charset val="128"/>
    </font>
    <font>
      <b/>
      <sz val="9"/>
      <color indexed="10"/>
      <name val="ＭＳ Ｐゴシック"/>
      <family val="3"/>
      <charset val="128"/>
    </font>
    <font>
      <sz val="11"/>
      <color rgb="FFFF0000"/>
      <name val="ＭＳ Ｐゴシック"/>
      <family val="3"/>
      <charset val="128"/>
      <scheme val="minor"/>
    </font>
    <font>
      <sz val="11"/>
      <color theme="1"/>
      <name val="ＭＳ Ｐゴシック"/>
      <family val="3"/>
      <charset val="128"/>
    </font>
    <font>
      <sz val="11"/>
      <color theme="0"/>
      <name val="ＭＳ Ｐゴシック"/>
      <family val="3"/>
      <charset val="128"/>
    </font>
    <font>
      <b/>
      <sz val="11"/>
      <color rgb="FFFF0000"/>
      <name val="ＭＳ Ｐゴシック"/>
      <family val="3"/>
      <charset val="128"/>
    </font>
    <font>
      <b/>
      <sz val="8"/>
      <color rgb="FFFF0000"/>
      <name val="ＭＳ Ｐゴシック"/>
      <family val="3"/>
      <charset val="128"/>
    </font>
    <font>
      <sz val="11"/>
      <color rgb="FFFF0000"/>
      <name val="ＭＳ Ｐゴシック"/>
      <family val="3"/>
      <charset val="128"/>
    </font>
  </fonts>
  <fills count="17">
    <fill>
      <patternFill patternType="none"/>
    </fill>
    <fill>
      <patternFill patternType="gray125"/>
    </fill>
    <fill>
      <patternFill patternType="solid">
        <fgColor indexed="43"/>
        <bgColor indexed="64"/>
      </patternFill>
    </fill>
    <fill>
      <patternFill patternType="solid">
        <fgColor indexed="9"/>
        <bgColor indexed="64"/>
      </patternFill>
    </fill>
    <fill>
      <patternFill patternType="solid">
        <fgColor indexed="42"/>
        <bgColor indexed="64"/>
      </patternFill>
    </fill>
    <fill>
      <patternFill patternType="solid">
        <fgColor indexed="22"/>
        <bgColor indexed="64"/>
      </patternFill>
    </fill>
    <fill>
      <patternFill patternType="solid">
        <fgColor indexed="45"/>
        <bgColor indexed="64"/>
      </patternFill>
    </fill>
    <fill>
      <patternFill patternType="solid">
        <fgColor indexed="9"/>
        <bgColor indexed="8"/>
      </patternFill>
    </fill>
    <fill>
      <patternFill patternType="solid">
        <fgColor indexed="40"/>
        <bgColor indexed="64"/>
      </patternFill>
    </fill>
    <fill>
      <patternFill patternType="solid">
        <fgColor indexed="55"/>
        <bgColor indexed="64"/>
      </patternFill>
    </fill>
    <fill>
      <patternFill patternType="solid">
        <fgColor rgb="FFCCFFCC"/>
        <bgColor indexed="64"/>
      </patternFill>
    </fill>
    <fill>
      <patternFill patternType="solid">
        <fgColor rgb="FFFFFF00"/>
        <bgColor indexed="64"/>
      </patternFill>
    </fill>
    <fill>
      <patternFill patternType="solid">
        <fgColor rgb="FFFFFF99"/>
        <bgColor indexed="64"/>
      </patternFill>
    </fill>
    <fill>
      <patternFill patternType="solid">
        <fgColor rgb="FFFFC000"/>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s>
  <borders count="235">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diagonal/>
    </border>
    <border>
      <left style="medium">
        <color indexed="64"/>
      </left>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dashed">
        <color indexed="64"/>
      </bottom>
      <diagonal/>
    </border>
    <border>
      <left/>
      <right style="medium">
        <color indexed="64"/>
      </right>
      <top style="medium">
        <color indexed="64"/>
      </top>
      <bottom/>
      <diagonal/>
    </border>
    <border>
      <left style="medium">
        <color indexed="64"/>
      </left>
      <right/>
      <top/>
      <bottom/>
      <diagonal/>
    </border>
    <border>
      <left/>
      <right/>
      <top style="medium">
        <color indexed="64"/>
      </top>
      <bottom style="double">
        <color indexed="64"/>
      </bottom>
      <diagonal/>
    </border>
    <border>
      <left/>
      <right style="thin">
        <color indexed="64"/>
      </right>
      <top/>
      <bottom/>
      <diagonal/>
    </border>
    <border>
      <left style="thin">
        <color indexed="64"/>
      </left>
      <right/>
      <top/>
      <bottom style="dashed">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style="medium">
        <color indexed="64"/>
      </left>
      <right style="thin">
        <color indexed="64"/>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medium">
        <color indexed="64"/>
      </right>
      <top style="double">
        <color indexed="64"/>
      </top>
      <bottom style="hair">
        <color indexed="64"/>
      </bottom>
      <diagonal/>
    </border>
    <border>
      <left style="thin">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medium">
        <color indexed="64"/>
      </left>
      <right style="medium">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right style="thin">
        <color indexed="64"/>
      </right>
      <top style="thin">
        <color indexed="64"/>
      </top>
      <bottom style="thin">
        <color indexed="64"/>
      </bottom>
      <diagonal/>
    </border>
    <border diagonalDown="1">
      <left style="thin">
        <color indexed="64"/>
      </left>
      <right/>
      <top style="thin">
        <color indexed="64"/>
      </top>
      <bottom/>
      <diagonal style="thin">
        <color indexed="64"/>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style="thin">
        <color indexed="64"/>
      </left>
      <right/>
      <top style="medium">
        <color indexed="64"/>
      </top>
      <bottom style="hair">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medium">
        <color indexed="64"/>
      </top>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medium">
        <color indexed="64"/>
      </left>
      <right style="medium">
        <color indexed="64"/>
      </right>
      <top style="hair">
        <color indexed="64"/>
      </top>
      <bottom/>
      <diagonal/>
    </border>
    <border>
      <left/>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medium">
        <color indexed="64"/>
      </right>
      <top/>
      <bottom style="hair">
        <color indexed="64"/>
      </bottom>
      <diagonal/>
    </border>
    <border>
      <left/>
      <right/>
      <top style="hair">
        <color indexed="64"/>
      </top>
      <bottom style="hair">
        <color indexed="64"/>
      </bottom>
      <diagonal/>
    </border>
    <border>
      <left/>
      <right/>
      <top style="hair">
        <color indexed="64"/>
      </top>
      <bottom style="medium">
        <color indexed="64"/>
      </bottom>
      <diagonal/>
    </border>
    <border>
      <left/>
      <right/>
      <top style="medium">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top/>
      <bottom style="hair">
        <color indexed="64"/>
      </bottom>
      <diagonal/>
    </border>
    <border>
      <left/>
      <right/>
      <top style="dashed">
        <color indexed="64"/>
      </top>
      <bottom style="thin">
        <color indexed="64"/>
      </bottom>
      <diagonal/>
    </border>
    <border>
      <left/>
      <right style="medium">
        <color indexed="64"/>
      </right>
      <top style="medium">
        <color indexed="64"/>
      </top>
      <bottom style="double">
        <color indexed="64"/>
      </bottom>
      <diagonal/>
    </border>
    <border>
      <left style="medium">
        <color indexed="64"/>
      </left>
      <right style="dotted">
        <color indexed="64"/>
      </right>
      <top style="medium">
        <color indexed="64"/>
      </top>
      <bottom style="double">
        <color indexed="64"/>
      </bottom>
      <diagonal/>
    </border>
    <border>
      <left style="dotted">
        <color indexed="64"/>
      </left>
      <right style="medium">
        <color indexed="64"/>
      </right>
      <top style="medium">
        <color indexed="64"/>
      </top>
      <bottom/>
      <diagonal/>
    </border>
    <border>
      <left style="dotted">
        <color indexed="64"/>
      </left>
      <right style="medium">
        <color indexed="64"/>
      </right>
      <top style="thin">
        <color indexed="64"/>
      </top>
      <bottom style="thin">
        <color indexed="64"/>
      </bottom>
      <diagonal/>
    </border>
    <border>
      <left style="dotted">
        <color indexed="64"/>
      </left>
      <right style="medium">
        <color indexed="64"/>
      </right>
      <top style="thin">
        <color indexed="64"/>
      </top>
      <bottom/>
      <diagonal/>
    </border>
    <border>
      <left style="dotted">
        <color indexed="64"/>
      </left>
      <right style="medium">
        <color indexed="64"/>
      </right>
      <top style="medium">
        <color indexed="64"/>
      </top>
      <bottom style="thin">
        <color indexed="64"/>
      </bottom>
      <diagonal/>
    </border>
    <border>
      <left style="dotted">
        <color indexed="64"/>
      </left>
      <right style="medium">
        <color indexed="64"/>
      </right>
      <top style="thin">
        <color indexed="64"/>
      </top>
      <bottom style="medium">
        <color indexed="64"/>
      </bottom>
      <diagonal/>
    </border>
    <border>
      <left style="medium">
        <color indexed="64"/>
      </left>
      <right style="dotted">
        <color indexed="64"/>
      </right>
      <top style="medium">
        <color indexed="64"/>
      </top>
      <bottom/>
      <diagonal/>
    </border>
    <border>
      <left style="medium">
        <color indexed="64"/>
      </left>
      <right style="dotted">
        <color indexed="64"/>
      </right>
      <top style="thin">
        <color indexed="64"/>
      </top>
      <bottom style="thin">
        <color indexed="64"/>
      </bottom>
      <diagonal/>
    </border>
    <border>
      <left style="medium">
        <color indexed="64"/>
      </left>
      <right style="dotted">
        <color indexed="64"/>
      </right>
      <top style="thin">
        <color indexed="64"/>
      </top>
      <bottom/>
      <diagonal/>
    </border>
    <border>
      <left style="medium">
        <color indexed="64"/>
      </left>
      <right style="dotted">
        <color indexed="64"/>
      </right>
      <top style="medium">
        <color indexed="64"/>
      </top>
      <bottom style="thin">
        <color indexed="64"/>
      </bottom>
      <diagonal/>
    </border>
    <border>
      <left style="medium">
        <color indexed="64"/>
      </left>
      <right style="dotted">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dashed">
        <color indexed="64"/>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top/>
      <bottom style="medium">
        <color indexed="64"/>
      </bottom>
      <diagonal/>
    </border>
    <border>
      <left style="medium">
        <color indexed="64"/>
      </left>
      <right style="hair">
        <color indexed="64"/>
      </right>
      <top/>
      <bottom/>
      <diagonal/>
    </border>
    <border>
      <left style="hair">
        <color indexed="64"/>
      </left>
      <right style="hair">
        <color indexed="64"/>
      </right>
      <top/>
      <bottom/>
      <diagonal/>
    </border>
    <border>
      <left style="hair">
        <color indexed="64"/>
      </left>
      <right style="medium">
        <color indexed="64"/>
      </right>
      <top/>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thin">
        <color indexed="64"/>
      </left>
      <right style="medium">
        <color indexed="64"/>
      </right>
      <top style="medium">
        <color indexed="64"/>
      </top>
      <bottom/>
      <diagonal/>
    </border>
    <border>
      <left/>
      <right style="thin">
        <color indexed="64"/>
      </right>
      <top style="hair">
        <color indexed="64"/>
      </top>
      <bottom style="double">
        <color indexed="64"/>
      </bottom>
      <diagonal/>
    </border>
    <border>
      <left/>
      <right style="thin">
        <color indexed="64"/>
      </right>
      <top/>
      <bottom style="hair">
        <color indexed="64"/>
      </bottom>
      <diagonal/>
    </border>
    <border>
      <left/>
      <right style="thin">
        <color indexed="64"/>
      </right>
      <top style="hair">
        <color indexed="64"/>
      </top>
      <bottom/>
      <diagonal/>
    </border>
    <border>
      <left style="thin">
        <color indexed="64"/>
      </left>
      <right style="medium">
        <color indexed="64"/>
      </right>
      <top style="hair">
        <color indexed="64"/>
      </top>
      <bottom style="double">
        <color indexed="64"/>
      </bottom>
      <diagonal/>
    </border>
    <border>
      <left style="thin">
        <color indexed="64"/>
      </left>
      <right style="medium">
        <color indexed="64"/>
      </right>
      <top style="hair">
        <color indexed="64"/>
      </top>
      <bottom/>
      <diagonal/>
    </border>
    <border>
      <left style="thin">
        <color indexed="64"/>
      </left>
      <right/>
      <top style="double">
        <color indexed="64"/>
      </top>
      <bottom style="hair">
        <color indexed="64"/>
      </bottom>
      <diagonal/>
    </border>
    <border>
      <left style="thin">
        <color indexed="64"/>
      </left>
      <right style="thin">
        <color indexed="64"/>
      </right>
      <top/>
      <bottom style="thin">
        <color indexed="64"/>
      </bottom>
      <diagonal/>
    </border>
    <border>
      <left/>
      <right style="medium">
        <color indexed="64"/>
      </right>
      <top style="dotted">
        <color indexed="64"/>
      </top>
      <bottom/>
      <diagonal/>
    </border>
    <border>
      <left style="medium">
        <color indexed="64"/>
      </left>
      <right/>
      <top style="medium">
        <color indexed="64"/>
      </top>
      <bottom style="double">
        <color indexed="64"/>
      </bottom>
      <diagonal/>
    </border>
    <border>
      <left style="medium">
        <color indexed="64"/>
      </left>
      <right style="hair">
        <color indexed="64"/>
      </right>
      <top style="thin">
        <color indexed="64"/>
      </top>
      <bottom/>
      <diagonal/>
    </border>
    <border>
      <left style="medium">
        <color indexed="64"/>
      </left>
      <right style="medium">
        <color indexed="64"/>
      </right>
      <top style="medium">
        <color indexed="64"/>
      </top>
      <bottom style="double">
        <color indexed="64"/>
      </bottom>
      <diagonal/>
    </border>
    <border>
      <left/>
      <right style="medium">
        <color indexed="64"/>
      </right>
      <top style="dashed">
        <color indexed="64"/>
      </top>
      <bottom style="medium">
        <color indexed="64"/>
      </bottom>
      <diagonal/>
    </border>
    <border>
      <left style="medium">
        <color indexed="64"/>
      </left>
      <right style="medium">
        <color indexed="64"/>
      </right>
      <top style="dashed">
        <color indexed="64"/>
      </top>
      <bottom style="medium">
        <color indexed="64"/>
      </bottom>
      <diagonal/>
    </border>
    <border>
      <left/>
      <right/>
      <top style="dashed">
        <color indexed="64"/>
      </top>
      <bottom style="medium">
        <color indexed="64"/>
      </bottom>
      <diagonal/>
    </border>
    <border>
      <left style="thin">
        <color indexed="64"/>
      </left>
      <right/>
      <top/>
      <bottom style="dotted">
        <color indexed="64"/>
      </bottom>
      <diagonal/>
    </border>
    <border>
      <left/>
      <right/>
      <top/>
      <bottom style="dotted">
        <color indexed="64"/>
      </bottom>
      <diagonal/>
    </border>
    <border>
      <left style="medium">
        <color indexed="64"/>
      </left>
      <right style="dotted">
        <color indexed="64"/>
      </right>
      <top/>
      <bottom style="medium">
        <color indexed="64"/>
      </bottom>
      <diagonal/>
    </border>
    <border>
      <left style="dotted">
        <color indexed="64"/>
      </left>
      <right style="medium">
        <color indexed="64"/>
      </right>
      <top/>
      <bottom style="medium">
        <color indexed="64"/>
      </bottom>
      <diagonal/>
    </border>
    <border>
      <left style="medium">
        <color indexed="64"/>
      </left>
      <right style="dashed">
        <color indexed="64"/>
      </right>
      <top style="medium">
        <color indexed="64"/>
      </top>
      <bottom style="double">
        <color indexed="64"/>
      </bottom>
      <diagonal/>
    </border>
    <border>
      <left style="dotted">
        <color indexed="64"/>
      </left>
      <right style="medium">
        <color indexed="64"/>
      </right>
      <top style="medium">
        <color indexed="64"/>
      </top>
      <bottom style="double">
        <color indexed="64"/>
      </bottom>
      <diagonal/>
    </border>
    <border>
      <left style="medium">
        <color indexed="64"/>
      </left>
      <right/>
      <top/>
      <bottom style="dashed">
        <color indexed="64"/>
      </bottom>
      <diagonal/>
    </border>
    <border>
      <left style="medium">
        <color indexed="64"/>
      </left>
      <right/>
      <top style="dashed">
        <color indexed="64"/>
      </top>
      <bottom style="dashed">
        <color indexed="64"/>
      </bottom>
      <diagonal/>
    </border>
    <border>
      <left style="medium">
        <color indexed="64"/>
      </left>
      <right/>
      <top style="dashed">
        <color indexed="64"/>
      </top>
      <bottom style="thin">
        <color indexed="64"/>
      </bottom>
      <diagonal/>
    </border>
    <border>
      <left style="medium">
        <color indexed="64"/>
      </left>
      <right/>
      <top/>
      <bottom style="thin">
        <color indexed="64"/>
      </bottom>
      <diagonal/>
    </border>
    <border>
      <left style="medium">
        <color indexed="64"/>
      </left>
      <right/>
      <top/>
      <bottom style="dotted">
        <color indexed="64"/>
      </bottom>
      <diagonal/>
    </border>
    <border>
      <left/>
      <right style="medium">
        <color indexed="64"/>
      </right>
      <top style="dashed">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medium">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style="medium">
        <color indexed="64"/>
      </left>
      <right/>
      <top style="dotted">
        <color indexed="64"/>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medium">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style="double">
        <color indexed="64"/>
      </top>
      <bottom style="hair">
        <color indexed="64"/>
      </bottom>
      <diagonal/>
    </border>
    <border>
      <left style="thin">
        <color indexed="64"/>
      </left>
      <right style="thin">
        <color indexed="64"/>
      </right>
      <top/>
      <bottom style="dashed">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indexed="64"/>
      </left>
      <right style="dotted">
        <color indexed="64"/>
      </right>
      <top/>
      <bottom/>
      <diagonal/>
    </border>
    <border>
      <left style="dotted">
        <color indexed="64"/>
      </left>
      <right style="medium">
        <color indexed="64"/>
      </right>
      <top/>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top/>
      <bottom style="hair">
        <color indexed="64"/>
      </bottom>
      <diagonal/>
    </border>
    <border>
      <left/>
      <right style="medium">
        <color indexed="64"/>
      </right>
      <top/>
      <bottom style="hair">
        <color indexed="64"/>
      </bottom>
      <diagonal/>
    </border>
    <border>
      <left style="medium">
        <color indexed="64"/>
      </left>
      <right/>
      <top style="dashed">
        <color indexed="64"/>
      </top>
      <bottom style="medium">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top style="medium">
        <color indexed="64"/>
      </top>
      <bottom style="dashed">
        <color indexed="64"/>
      </bottom>
      <diagonal/>
    </border>
    <border>
      <left/>
      <right style="medium">
        <color indexed="64"/>
      </right>
      <top style="medium">
        <color indexed="64"/>
      </top>
      <bottom style="dashed">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Up="1">
      <left style="medium">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diagonalUp="1">
      <left style="medium">
        <color indexed="64"/>
      </left>
      <right/>
      <top style="hair">
        <color indexed="64"/>
      </top>
      <bottom style="medium">
        <color indexed="64"/>
      </bottom>
      <diagonal style="thin">
        <color indexed="64"/>
      </diagonal>
    </border>
    <border diagonalUp="1">
      <left/>
      <right/>
      <top style="hair">
        <color indexed="64"/>
      </top>
      <bottom style="medium">
        <color indexed="64"/>
      </bottom>
      <diagonal style="thin">
        <color indexed="64"/>
      </diagonal>
    </border>
    <border diagonalUp="1">
      <left/>
      <right style="medium">
        <color indexed="64"/>
      </right>
      <top style="hair">
        <color indexed="64"/>
      </top>
      <bottom style="medium">
        <color indexed="64"/>
      </bottom>
      <diagonal style="thin">
        <color indexed="64"/>
      </diagonal>
    </border>
    <border diagonalUp="1">
      <left style="medium">
        <color indexed="64"/>
      </left>
      <right/>
      <top style="medium">
        <color indexed="64"/>
      </top>
      <bottom style="hair">
        <color indexed="64"/>
      </bottom>
      <diagonal style="thin">
        <color indexed="64"/>
      </diagonal>
    </border>
    <border diagonalUp="1">
      <left/>
      <right/>
      <top style="medium">
        <color indexed="64"/>
      </top>
      <bottom style="hair">
        <color indexed="64"/>
      </bottom>
      <diagonal style="thin">
        <color indexed="64"/>
      </diagonal>
    </border>
    <border diagonalUp="1">
      <left/>
      <right style="medium">
        <color indexed="64"/>
      </right>
      <top style="medium">
        <color indexed="64"/>
      </top>
      <bottom style="hair">
        <color indexed="64"/>
      </bottom>
      <diagonal style="thin">
        <color indexed="64"/>
      </diagonal>
    </border>
    <border>
      <left style="medium">
        <color indexed="64"/>
      </left>
      <right/>
      <top style="medium">
        <color indexed="64"/>
      </top>
      <bottom style="hair">
        <color indexed="64"/>
      </bottom>
      <diagonal/>
    </border>
    <border>
      <left style="medium">
        <color indexed="64"/>
      </left>
      <right style="medium">
        <color indexed="64"/>
      </right>
      <top/>
      <bottom style="double">
        <color indexed="64"/>
      </bottom>
      <diagonal/>
    </border>
    <border diagonalUp="1">
      <left style="medium">
        <color indexed="64"/>
      </left>
      <right/>
      <top/>
      <bottom style="hair">
        <color indexed="64"/>
      </bottom>
      <diagonal style="thin">
        <color indexed="64"/>
      </diagonal>
    </border>
    <border diagonalUp="1">
      <left/>
      <right/>
      <top/>
      <bottom style="hair">
        <color indexed="64"/>
      </bottom>
      <diagonal style="thin">
        <color indexed="64"/>
      </diagonal>
    </border>
    <border diagonalUp="1">
      <left/>
      <right style="medium">
        <color indexed="64"/>
      </right>
      <top/>
      <bottom style="hair">
        <color indexed="64"/>
      </bottom>
      <diagonal style="thin">
        <color indexed="64"/>
      </diagonal>
    </border>
    <border>
      <left style="thin">
        <color indexed="64"/>
      </left>
      <right style="thin">
        <color indexed="64"/>
      </right>
      <top/>
      <bottom style="double">
        <color indexed="64"/>
      </bottom>
      <diagonal/>
    </border>
    <border>
      <left/>
      <right style="medium">
        <color indexed="64"/>
      </right>
      <top style="medium">
        <color indexed="64"/>
      </top>
      <bottom style="hair">
        <color indexed="64"/>
      </bottom>
      <diagonal/>
    </border>
    <border>
      <left style="medium">
        <color indexed="64"/>
      </left>
      <right/>
      <top/>
      <bottom style="double">
        <color indexed="64"/>
      </bottom>
      <diagonal/>
    </border>
    <border>
      <left style="thin">
        <color indexed="64"/>
      </left>
      <right/>
      <top/>
      <bottom style="double">
        <color indexed="64"/>
      </bottom>
      <diagonal/>
    </border>
    <border diagonalUp="1">
      <left style="medium">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medium">
        <color indexed="64"/>
      </left>
      <right/>
      <top style="double">
        <color indexed="64"/>
      </top>
      <bottom style="hair">
        <color indexed="64"/>
      </bottom>
      <diagonal style="thin">
        <color indexed="64"/>
      </diagonal>
    </border>
    <border diagonalUp="1">
      <left/>
      <right/>
      <top style="double">
        <color indexed="64"/>
      </top>
      <bottom style="hair">
        <color indexed="64"/>
      </bottom>
      <diagonal style="thin">
        <color indexed="64"/>
      </diagonal>
    </border>
    <border diagonalUp="1">
      <left/>
      <right style="medium">
        <color indexed="64"/>
      </right>
      <top style="double">
        <color indexed="64"/>
      </top>
      <bottom style="hair">
        <color indexed="64"/>
      </bottom>
      <diagonal style="thin">
        <color indexed="64"/>
      </diagonal>
    </border>
    <border>
      <left/>
      <right style="thin">
        <color theme="0" tint="-0.14996795556505021"/>
      </right>
      <top style="thin">
        <color indexed="64"/>
      </top>
      <bottom/>
      <diagonal/>
    </border>
    <border>
      <left/>
      <right style="thin">
        <color theme="0" tint="-0.14996795556505021"/>
      </right>
      <top/>
      <bottom style="thin">
        <color indexed="64"/>
      </bottom>
      <diagonal/>
    </border>
  </borders>
  <cellStyleXfs count="6">
    <xf numFmtId="0" fontId="0" fillId="0" borderId="0"/>
    <xf numFmtId="38" fontId="2" fillId="0" borderId="0" applyFont="0" applyFill="0" applyBorder="0" applyAlignment="0" applyProtection="0"/>
    <xf numFmtId="6" fontId="2" fillId="0" borderId="0" applyFont="0" applyFill="0" applyBorder="0" applyAlignment="0" applyProtection="0"/>
    <xf numFmtId="0" fontId="3" fillId="0" borderId="0"/>
    <xf numFmtId="0" fontId="3" fillId="0" borderId="0"/>
    <xf numFmtId="0" fontId="2" fillId="0" borderId="0"/>
  </cellStyleXfs>
  <cellXfs count="1880">
    <xf numFmtId="0" fontId="0" fillId="0" borderId="0" xfId="0"/>
    <xf numFmtId="0" fontId="7" fillId="0" borderId="0" xfId="0" applyFont="1" applyAlignment="1">
      <alignment vertical="center"/>
    </xf>
    <xf numFmtId="0" fontId="2" fillId="0" borderId="0" xfId="0" applyFont="1" applyAlignment="1">
      <alignment vertical="center"/>
    </xf>
    <xf numFmtId="0" fontId="5" fillId="0" borderId="0" xfId="0" applyFont="1"/>
    <xf numFmtId="0" fontId="5" fillId="2" borderId="1" xfId="0" applyFont="1" applyFill="1" applyBorder="1" applyAlignment="1" applyProtection="1">
      <alignment vertical="center" shrinkToFit="1"/>
      <protection locked="0"/>
    </xf>
    <xf numFmtId="0" fontId="5" fillId="2" borderId="2" xfId="0" applyFont="1" applyFill="1" applyBorder="1" applyAlignment="1" applyProtection="1">
      <alignment vertical="center" shrinkToFit="1"/>
      <protection locked="0"/>
    </xf>
    <xf numFmtId="0" fontId="5" fillId="2" borderId="3" xfId="0" applyFont="1" applyFill="1" applyBorder="1" applyAlignment="1" applyProtection="1">
      <alignment vertical="center" shrinkToFit="1"/>
      <protection locked="0"/>
    </xf>
    <xf numFmtId="0" fontId="5" fillId="2" borderId="4" xfId="0" applyFont="1" applyFill="1" applyBorder="1" applyAlignment="1" applyProtection="1">
      <alignment vertical="center" shrinkToFit="1"/>
      <protection locked="0"/>
    </xf>
    <xf numFmtId="0" fontId="5" fillId="2" borderId="5" xfId="0" applyFont="1" applyFill="1" applyBorder="1" applyAlignment="1" applyProtection="1">
      <alignment vertical="center" shrinkToFit="1"/>
      <protection locked="0"/>
    </xf>
    <xf numFmtId="0" fontId="5" fillId="2" borderId="6" xfId="0" applyFont="1" applyFill="1" applyBorder="1" applyAlignment="1" applyProtection="1">
      <alignment vertical="center" shrinkToFit="1"/>
      <protection locked="0"/>
    </xf>
    <xf numFmtId="0" fontId="5" fillId="2" borderId="1" xfId="0" applyFont="1" applyFill="1" applyBorder="1" applyAlignment="1" applyProtection="1">
      <alignment horizontal="center" vertical="center" shrinkToFit="1"/>
      <protection locked="0"/>
    </xf>
    <xf numFmtId="0" fontId="5" fillId="2" borderId="2" xfId="0" applyFont="1" applyFill="1" applyBorder="1" applyAlignment="1" applyProtection="1">
      <alignment horizontal="center" vertical="center" shrinkToFit="1"/>
      <protection locked="0"/>
    </xf>
    <xf numFmtId="0" fontId="5" fillId="2" borderId="3" xfId="0" applyFont="1" applyFill="1" applyBorder="1" applyAlignment="1" applyProtection="1">
      <alignment horizontal="center" vertical="center" shrinkToFit="1"/>
      <protection locked="0"/>
    </xf>
    <xf numFmtId="0" fontId="5" fillId="2" borderId="5" xfId="0" applyFont="1" applyFill="1" applyBorder="1" applyAlignment="1" applyProtection="1">
      <alignment horizontal="center" vertical="center" shrinkToFit="1"/>
      <protection locked="0"/>
    </xf>
    <xf numFmtId="0" fontId="5" fillId="2" borderId="6" xfId="0" applyFont="1" applyFill="1" applyBorder="1" applyAlignment="1" applyProtection="1">
      <alignment horizontal="center" vertical="center" shrinkToFit="1"/>
      <protection locked="0"/>
    </xf>
    <xf numFmtId="0" fontId="5" fillId="3" borderId="2" xfId="0" applyFont="1" applyFill="1" applyBorder="1" applyAlignment="1" applyProtection="1">
      <alignment horizontal="center" vertical="center" shrinkToFit="1"/>
    </xf>
    <xf numFmtId="0" fontId="5" fillId="3" borderId="3" xfId="0" applyFont="1" applyFill="1" applyBorder="1" applyAlignment="1" applyProtection="1">
      <alignment horizontal="center" vertical="center" shrinkToFit="1"/>
    </xf>
    <xf numFmtId="0" fontId="23" fillId="0" borderId="0" xfId="0" applyFont="1" applyBorder="1" applyAlignment="1">
      <alignment vertical="center"/>
    </xf>
    <xf numFmtId="0" fontId="2" fillId="0" borderId="0" xfId="0" applyFont="1"/>
    <xf numFmtId="0" fontId="20" fillId="0" borderId="7" xfId="0" applyFont="1" applyBorder="1" applyAlignment="1" applyProtection="1">
      <alignment vertical="center"/>
    </xf>
    <xf numFmtId="0" fontId="20" fillId="0" borderId="8" xfId="0" applyFont="1" applyBorder="1" applyAlignment="1" applyProtection="1">
      <alignment vertical="center"/>
    </xf>
    <xf numFmtId="0" fontId="20" fillId="0" borderId="0" xfId="0" applyFont="1" applyAlignment="1" applyProtection="1">
      <alignment vertical="center"/>
    </xf>
    <xf numFmtId="0" fontId="20" fillId="0" borderId="9" xfId="0" applyFont="1" applyFill="1" applyBorder="1" applyAlignment="1" applyProtection="1">
      <alignment vertical="center"/>
    </xf>
    <xf numFmtId="0" fontId="20" fillId="0" borderId="9" xfId="0" applyFont="1" applyFill="1" applyBorder="1" applyAlignment="1" applyProtection="1">
      <alignment horizontal="center" vertical="center"/>
    </xf>
    <xf numFmtId="0" fontId="20" fillId="0" borderId="10" xfId="0" applyFont="1" applyFill="1" applyBorder="1" applyAlignment="1" applyProtection="1">
      <alignment horizontal="center" vertical="center"/>
    </xf>
    <xf numFmtId="0" fontId="20" fillId="0" borderId="10" xfId="0" applyFont="1" applyFill="1" applyBorder="1" applyAlignment="1" applyProtection="1">
      <alignment vertical="center"/>
    </xf>
    <xf numFmtId="0" fontId="20" fillId="0" borderId="8" xfId="0" applyFont="1" applyFill="1" applyBorder="1" applyAlignment="1" applyProtection="1">
      <alignment vertical="center" wrapText="1"/>
    </xf>
    <xf numFmtId="0" fontId="20" fillId="0" borderId="0" xfId="0" applyFont="1" applyFill="1" applyBorder="1" applyAlignment="1" applyProtection="1">
      <alignment horizontal="center" vertical="center"/>
    </xf>
    <xf numFmtId="0" fontId="20" fillId="0" borderId="0" xfId="0" applyFont="1" applyBorder="1" applyAlignment="1" applyProtection="1">
      <alignment vertical="center"/>
    </xf>
    <xf numFmtId="0" fontId="20" fillId="0" borderId="0" xfId="0" applyFont="1" applyFill="1" applyBorder="1" applyAlignment="1" applyProtection="1">
      <alignment vertical="center" wrapText="1"/>
    </xf>
    <xf numFmtId="0" fontId="20" fillId="0" borderId="0" xfId="0" applyFont="1" applyFill="1" applyBorder="1" applyAlignment="1" applyProtection="1">
      <alignment vertical="center"/>
    </xf>
    <xf numFmtId="0" fontId="2" fillId="0" borderId="0" xfId="0" applyFont="1" applyAlignment="1">
      <alignment horizontal="center"/>
    </xf>
    <xf numFmtId="0" fontId="5" fillId="0" borderId="0" xfId="0" applyFont="1" applyFill="1"/>
    <xf numFmtId="0" fontId="2" fillId="0" borderId="0" xfId="0" applyFont="1" applyBorder="1" applyAlignment="1"/>
    <xf numFmtId="0" fontId="20" fillId="0" borderId="0" xfId="0" applyFont="1" applyProtection="1"/>
    <xf numFmtId="0" fontId="5" fillId="0" borderId="0" xfId="0" applyFont="1" applyBorder="1" applyAlignment="1">
      <alignment vertical="center" shrinkToFit="1"/>
    </xf>
    <xf numFmtId="0" fontId="5" fillId="2" borderId="11" xfId="0" applyFont="1" applyFill="1" applyBorder="1" applyAlignment="1" applyProtection="1">
      <alignment horizontal="center" vertical="center" shrinkToFit="1"/>
      <protection locked="0"/>
    </xf>
    <xf numFmtId="0" fontId="5" fillId="2" borderId="12" xfId="0" applyFont="1" applyFill="1" applyBorder="1" applyAlignment="1" applyProtection="1">
      <alignment horizontal="center" vertical="center" shrinkToFit="1"/>
      <protection locked="0"/>
    </xf>
    <xf numFmtId="0" fontId="5" fillId="2" borderId="13" xfId="0" applyFont="1" applyFill="1" applyBorder="1" applyAlignment="1" applyProtection="1">
      <alignment horizontal="center" vertical="center" shrinkToFit="1"/>
      <protection locked="0"/>
    </xf>
    <xf numFmtId="0" fontId="5" fillId="2" borderId="14" xfId="0" applyFont="1" applyFill="1" applyBorder="1" applyAlignment="1" applyProtection="1">
      <alignment horizontal="center" vertical="center" shrinkToFit="1"/>
      <protection locked="0"/>
    </xf>
    <xf numFmtId="0" fontId="5" fillId="0" borderId="0" xfId="0" applyFont="1" applyAlignment="1" applyProtection="1">
      <alignment vertical="center"/>
    </xf>
    <xf numFmtId="176" fontId="0" fillId="0" borderId="15" xfId="0" applyNumberFormat="1" applyFont="1" applyFill="1" applyBorder="1" applyAlignment="1" applyProtection="1">
      <alignment horizontal="left" vertical="center"/>
    </xf>
    <xf numFmtId="176" fontId="0" fillId="0" borderId="16" xfId="0" applyNumberFormat="1" applyFont="1" applyFill="1" applyBorder="1" applyAlignment="1" applyProtection="1">
      <alignment horizontal="left" vertical="center"/>
    </xf>
    <xf numFmtId="176" fontId="0" fillId="0" borderId="17" xfId="0" applyNumberFormat="1" applyFont="1" applyFill="1" applyBorder="1" applyAlignment="1" applyProtection="1">
      <alignment horizontal="left" vertical="center"/>
    </xf>
    <xf numFmtId="0" fontId="15" fillId="4" borderId="18" xfId="0" applyFont="1" applyFill="1" applyBorder="1" applyAlignment="1" applyProtection="1">
      <alignment vertical="center"/>
    </xf>
    <xf numFmtId="0" fontId="15" fillId="4" borderId="15" xfId="0" applyFont="1" applyFill="1" applyBorder="1" applyAlignment="1" applyProtection="1">
      <alignment vertical="center"/>
    </xf>
    <xf numFmtId="0" fontId="15" fillId="4" borderId="16" xfId="0" applyFont="1" applyFill="1" applyBorder="1" applyAlignment="1" applyProtection="1">
      <alignment horizontal="center" vertical="center"/>
    </xf>
    <xf numFmtId="0" fontId="15" fillId="4" borderId="11" xfId="0" applyFont="1" applyFill="1" applyBorder="1" applyAlignment="1" applyProtection="1">
      <alignment vertical="center"/>
    </xf>
    <xf numFmtId="0" fontId="15" fillId="4" borderId="13" xfId="0" applyFont="1" applyFill="1" applyBorder="1" applyAlignment="1" applyProtection="1">
      <alignment horizontal="center" vertical="center"/>
    </xf>
    <xf numFmtId="0" fontId="15" fillId="4" borderId="19" xfId="0" applyFont="1" applyFill="1" applyBorder="1" applyAlignment="1" applyProtection="1">
      <alignment horizontal="center" vertical="center"/>
    </xf>
    <xf numFmtId="0" fontId="0" fillId="0" borderId="20" xfId="0" applyFont="1" applyFill="1" applyBorder="1" applyAlignment="1">
      <alignment horizontal="center"/>
    </xf>
    <xf numFmtId="0" fontId="5" fillId="0" borderId="0" xfId="0" applyFont="1" applyAlignment="1">
      <alignment horizontal="center" vertical="center"/>
    </xf>
    <xf numFmtId="0" fontId="15" fillId="4" borderId="14" xfId="0" applyFont="1" applyFill="1" applyBorder="1" applyAlignment="1" applyProtection="1">
      <alignment vertical="center"/>
    </xf>
    <xf numFmtId="0" fontId="15" fillId="4" borderId="19" xfId="0" applyFont="1" applyFill="1" applyBorder="1" applyAlignment="1" applyProtection="1">
      <alignment vertical="center"/>
    </xf>
    <xf numFmtId="0" fontId="15" fillId="4" borderId="17" xfId="0" applyFont="1" applyFill="1" applyBorder="1" applyAlignment="1" applyProtection="1">
      <alignment vertical="center"/>
    </xf>
    <xf numFmtId="0" fontId="20" fillId="5" borderId="7" xfId="0" applyFont="1" applyFill="1" applyBorder="1" applyAlignment="1" applyProtection="1">
      <alignment horizontal="center" vertical="center"/>
    </xf>
    <xf numFmtId="0" fontId="20" fillId="5" borderId="0" xfId="0" applyFont="1" applyFill="1" applyBorder="1" applyAlignment="1" applyProtection="1">
      <alignment horizontal="center" vertical="center"/>
    </xf>
    <xf numFmtId="0" fontId="20" fillId="5" borderId="21" xfId="0" applyFont="1" applyFill="1" applyBorder="1" applyAlignment="1" applyProtection="1">
      <alignment horizontal="center" vertical="center"/>
    </xf>
    <xf numFmtId="0" fontId="0" fillId="0" borderId="22" xfId="0" applyBorder="1" applyAlignment="1" applyProtection="1">
      <alignment horizontal="center" vertical="center" wrapText="1"/>
    </xf>
    <xf numFmtId="0" fontId="20" fillId="0" borderId="23" xfId="0" applyFont="1" applyBorder="1" applyAlignment="1" applyProtection="1">
      <alignment vertical="center"/>
    </xf>
    <xf numFmtId="0" fontId="20" fillId="0" borderId="23" xfId="0" applyFont="1" applyBorder="1" applyAlignment="1" applyProtection="1">
      <alignment vertical="center" shrinkToFit="1"/>
    </xf>
    <xf numFmtId="0" fontId="20" fillId="0" borderId="0" xfId="0" applyFont="1" applyAlignment="1" applyProtection="1">
      <alignment vertical="center" shrinkToFit="1"/>
    </xf>
    <xf numFmtId="0" fontId="17" fillId="0" borderId="0" xfId="0" applyFont="1" applyAlignment="1" applyProtection="1">
      <alignment horizontal="center" vertical="center"/>
    </xf>
    <xf numFmtId="0" fontId="2" fillId="6" borderId="24" xfId="0" applyFont="1" applyFill="1" applyBorder="1" applyAlignment="1" applyProtection="1">
      <alignment horizontal="left" vertical="center"/>
    </xf>
    <xf numFmtId="0" fontId="2" fillId="0" borderId="0" xfId="0" applyFont="1" applyBorder="1" applyAlignment="1" applyProtection="1">
      <alignment horizontal="left" vertical="center"/>
    </xf>
    <xf numFmtId="0" fontId="2" fillId="0" borderId="0" xfId="0" applyFont="1" applyBorder="1" applyAlignment="1" applyProtection="1">
      <alignment vertical="center"/>
    </xf>
    <xf numFmtId="0" fontId="2" fillId="0" borderId="0" xfId="0" applyFont="1" applyAlignment="1" applyProtection="1">
      <alignment vertical="center"/>
    </xf>
    <xf numFmtId="0" fontId="2" fillId="0" borderId="9" xfId="0" applyFont="1" applyBorder="1" applyAlignment="1" applyProtection="1">
      <alignment vertical="center"/>
    </xf>
    <xf numFmtId="0" fontId="20" fillId="0" borderId="0" xfId="0" applyFont="1" applyBorder="1" applyAlignment="1" applyProtection="1">
      <alignment horizontal="center" vertical="center"/>
    </xf>
    <xf numFmtId="0" fontId="2" fillId="6" borderId="25" xfId="0" applyFont="1" applyFill="1" applyBorder="1" applyAlignment="1" applyProtection="1">
      <alignment vertical="center"/>
    </xf>
    <xf numFmtId="0" fontId="2" fillId="0" borderId="0" xfId="0" applyFont="1" applyBorder="1" applyAlignment="1" applyProtection="1">
      <alignment horizontal="center" vertical="center"/>
    </xf>
    <xf numFmtId="0" fontId="0" fillId="0" borderId="0" xfId="0" applyFont="1" applyBorder="1" applyAlignment="1" applyProtection="1">
      <alignment vertical="center"/>
    </xf>
    <xf numFmtId="0" fontId="20" fillId="4" borderId="26" xfId="0" applyFont="1" applyFill="1" applyBorder="1" applyAlignment="1" applyProtection="1">
      <alignment horizontal="center" vertical="center"/>
    </xf>
    <xf numFmtId="0" fontId="20" fillId="4" borderId="8" xfId="0" applyFont="1" applyFill="1" applyBorder="1" applyAlignment="1" applyProtection="1">
      <alignment horizontal="center" vertical="center"/>
    </xf>
    <xf numFmtId="0" fontId="20" fillId="4" borderId="27" xfId="0" applyFont="1" applyFill="1" applyBorder="1" applyAlignment="1" applyProtection="1">
      <alignment horizontal="center" vertical="center"/>
    </xf>
    <xf numFmtId="0" fontId="20" fillId="4" borderId="21" xfId="0" applyFont="1" applyFill="1" applyBorder="1" applyAlignment="1" applyProtection="1">
      <alignment horizontal="center" vertical="center"/>
    </xf>
    <xf numFmtId="0" fontId="20" fillId="4" borderId="28" xfId="0" applyFont="1" applyFill="1" applyBorder="1" applyAlignment="1" applyProtection="1">
      <alignment horizontal="center" vertical="center"/>
    </xf>
    <xf numFmtId="0" fontId="2" fillId="6" borderId="25" xfId="0" applyFont="1" applyFill="1" applyBorder="1" applyAlignment="1" applyProtection="1">
      <alignment horizontal="center" vertical="center"/>
    </xf>
    <xf numFmtId="0" fontId="2" fillId="0" borderId="8" xfId="0" applyFont="1" applyBorder="1" applyAlignment="1" applyProtection="1">
      <alignment horizontal="center" vertical="center"/>
    </xf>
    <xf numFmtId="0" fontId="5" fillId="2" borderId="29" xfId="0" applyFont="1" applyFill="1" applyBorder="1" applyAlignment="1" applyProtection="1">
      <alignment horizontal="center" vertical="center"/>
    </xf>
    <xf numFmtId="0" fontId="5" fillId="2" borderId="30" xfId="0" applyFont="1" applyFill="1" applyBorder="1" applyAlignment="1" applyProtection="1">
      <alignment horizontal="center" vertical="center"/>
    </xf>
    <xf numFmtId="0" fontId="5" fillId="2" borderId="31" xfId="0" applyFont="1" applyFill="1" applyBorder="1" applyAlignment="1" applyProtection="1">
      <alignment horizontal="center" vertical="center"/>
    </xf>
    <xf numFmtId="0" fontId="5" fillId="0" borderId="32" xfId="0" applyFont="1" applyBorder="1" applyAlignment="1" applyProtection="1">
      <alignment vertical="center" shrinkToFit="1"/>
    </xf>
    <xf numFmtId="0" fontId="5" fillId="0" borderId="33" xfId="0" applyFont="1" applyBorder="1" applyAlignment="1" applyProtection="1">
      <alignment vertical="center" shrinkToFit="1"/>
    </xf>
    <xf numFmtId="0" fontId="5" fillId="0" borderId="34" xfId="0" applyFont="1" applyBorder="1" applyAlignment="1" applyProtection="1">
      <alignment vertical="center" shrinkToFit="1"/>
    </xf>
    <xf numFmtId="0" fontId="5" fillId="0" borderId="34" xfId="0" applyFont="1" applyFill="1" applyBorder="1" applyAlignment="1" applyProtection="1">
      <alignment vertical="center" shrinkToFit="1"/>
    </xf>
    <xf numFmtId="0" fontId="5" fillId="0" borderId="35" xfId="0" applyFont="1" applyBorder="1" applyAlignment="1" applyProtection="1">
      <alignment vertical="center" shrinkToFit="1"/>
    </xf>
    <xf numFmtId="0" fontId="5" fillId="0" borderId="36" xfId="0" applyFont="1" applyBorder="1" applyAlignment="1" applyProtection="1">
      <alignment vertical="center" shrinkToFit="1"/>
    </xf>
    <xf numFmtId="0" fontId="5" fillId="0" borderId="37" xfId="0" applyFont="1" applyBorder="1" applyAlignment="1" applyProtection="1">
      <alignment vertical="center" shrinkToFit="1"/>
    </xf>
    <xf numFmtId="0" fontId="5" fillId="0" borderId="38" xfId="0" applyFont="1" applyBorder="1" applyAlignment="1" applyProtection="1">
      <alignment vertical="center" shrinkToFit="1"/>
    </xf>
    <xf numFmtId="0" fontId="5" fillId="0" borderId="39" xfId="0" applyFont="1" applyBorder="1" applyAlignment="1" applyProtection="1">
      <alignment vertical="center" shrinkToFit="1"/>
    </xf>
    <xf numFmtId="0" fontId="5" fillId="0" borderId="39" xfId="0" applyFont="1" applyFill="1" applyBorder="1" applyAlignment="1" applyProtection="1">
      <alignment vertical="center" shrinkToFit="1"/>
    </xf>
    <xf numFmtId="0" fontId="5" fillId="0" borderId="40" xfId="0" applyFont="1" applyBorder="1" applyAlignment="1" applyProtection="1">
      <alignment vertical="center" shrinkToFit="1"/>
    </xf>
    <xf numFmtId="0" fontId="5" fillId="0" borderId="41" xfId="0" applyFont="1" applyBorder="1" applyAlignment="1" applyProtection="1">
      <alignment vertical="center" shrinkToFit="1"/>
    </xf>
    <xf numFmtId="0" fontId="5" fillId="0" borderId="42" xfId="0" applyFont="1" applyBorder="1" applyAlignment="1" applyProtection="1">
      <alignment vertical="center" shrinkToFit="1"/>
    </xf>
    <xf numFmtId="0" fontId="5" fillId="0" borderId="43" xfId="0" applyFont="1" applyBorder="1" applyAlignment="1" applyProtection="1">
      <alignment vertical="center" shrinkToFit="1"/>
    </xf>
    <xf numFmtId="0" fontId="5" fillId="0" borderId="44" xfId="0" applyFont="1" applyBorder="1" applyAlignment="1" applyProtection="1">
      <alignment vertical="center" shrinkToFit="1"/>
    </xf>
    <xf numFmtId="0" fontId="5" fillId="0" borderId="44" xfId="0" applyFont="1" applyFill="1" applyBorder="1" applyAlignment="1" applyProtection="1">
      <alignment vertical="center" shrinkToFit="1"/>
    </xf>
    <xf numFmtId="0" fontId="5" fillId="0" borderId="45" xfId="0" applyFont="1" applyBorder="1" applyAlignment="1" applyProtection="1">
      <alignment vertical="center" shrinkToFit="1"/>
    </xf>
    <xf numFmtId="0" fontId="5" fillId="0" borderId="46" xfId="0" applyFont="1" applyBorder="1" applyAlignment="1" applyProtection="1">
      <alignment vertical="center" shrinkToFit="1"/>
    </xf>
    <xf numFmtId="0" fontId="5" fillId="0" borderId="47" xfId="0" applyFont="1" applyBorder="1" applyAlignment="1" applyProtection="1">
      <alignment vertical="center" shrinkToFit="1"/>
    </xf>
    <xf numFmtId="0" fontId="5" fillId="0" borderId="48" xfId="0" applyFont="1" applyBorder="1" applyAlignment="1" applyProtection="1">
      <alignment vertical="center" shrinkToFit="1"/>
    </xf>
    <xf numFmtId="0" fontId="5" fillId="0" borderId="49" xfId="0" applyFont="1" applyBorder="1" applyAlignment="1" applyProtection="1">
      <alignment vertical="center" shrinkToFit="1"/>
    </xf>
    <xf numFmtId="0" fontId="5" fillId="0" borderId="49" xfId="0" applyFont="1" applyFill="1" applyBorder="1" applyAlignment="1" applyProtection="1">
      <alignment vertical="center" shrinkToFit="1"/>
    </xf>
    <xf numFmtId="0" fontId="5" fillId="0" borderId="50" xfId="0" applyFont="1" applyBorder="1" applyAlignment="1" applyProtection="1">
      <alignment vertical="center" shrinkToFit="1"/>
    </xf>
    <xf numFmtId="0" fontId="5" fillId="0" borderId="51" xfId="0" applyFont="1" applyBorder="1" applyAlignment="1" applyProtection="1">
      <alignment vertical="center" shrinkToFit="1"/>
    </xf>
    <xf numFmtId="0" fontId="5" fillId="0" borderId="47" xfId="0" applyFont="1" applyFill="1" applyBorder="1" applyAlignment="1" applyProtection="1">
      <alignment horizontal="center" vertical="center" shrinkToFit="1"/>
    </xf>
    <xf numFmtId="0" fontId="5" fillId="0" borderId="37" xfId="0" applyFont="1" applyFill="1" applyBorder="1" applyAlignment="1" applyProtection="1">
      <alignment horizontal="center" vertical="center" shrinkToFit="1"/>
    </xf>
    <xf numFmtId="0" fontId="5" fillId="0" borderId="42" xfId="0" applyFont="1" applyFill="1" applyBorder="1" applyAlignment="1" applyProtection="1">
      <alignment horizontal="center" vertical="center" shrinkToFit="1"/>
    </xf>
    <xf numFmtId="0" fontId="5" fillId="0" borderId="49" xfId="0" applyFont="1" applyBorder="1" applyAlignment="1" applyProtection="1">
      <alignment horizontal="center" vertical="center" shrinkToFit="1"/>
    </xf>
    <xf numFmtId="0" fontId="5" fillId="0" borderId="39" xfId="0" applyFont="1" applyBorder="1" applyAlignment="1" applyProtection="1">
      <alignment horizontal="center" vertical="center" shrinkToFit="1"/>
    </xf>
    <xf numFmtId="0" fontId="5" fillId="0" borderId="44" xfId="0" applyFont="1" applyBorder="1" applyAlignment="1" applyProtection="1">
      <alignment horizontal="center" vertical="center" shrinkToFit="1"/>
    </xf>
    <xf numFmtId="0" fontId="20" fillId="5" borderId="24" xfId="0" applyFont="1" applyFill="1" applyBorder="1" applyAlignment="1" applyProtection="1">
      <alignment vertical="center"/>
    </xf>
    <xf numFmtId="0" fontId="20" fillId="5" borderId="10" xfId="0" applyFont="1" applyFill="1" applyBorder="1" applyAlignment="1" applyProtection="1">
      <alignment vertical="center"/>
    </xf>
    <xf numFmtId="0" fontId="20" fillId="5" borderId="52" xfId="0" applyFont="1" applyFill="1" applyBorder="1" applyAlignment="1" applyProtection="1">
      <alignment vertical="center"/>
    </xf>
    <xf numFmtId="0" fontId="20" fillId="2" borderId="27" xfId="0" applyFont="1" applyFill="1" applyBorder="1" applyAlignment="1" applyProtection="1">
      <alignment horizontal="center" vertical="center"/>
    </xf>
    <xf numFmtId="0" fontId="20" fillId="2" borderId="28" xfId="0" applyFont="1" applyFill="1" applyBorder="1" applyAlignment="1" applyProtection="1">
      <alignment horizontal="center" vertical="center"/>
    </xf>
    <xf numFmtId="0" fontId="20" fillId="0" borderId="27" xfId="0" applyFont="1" applyBorder="1" applyAlignment="1" applyProtection="1">
      <alignment horizontal="center" vertical="center"/>
    </xf>
    <xf numFmtId="0" fontId="20" fillId="0" borderId="10" xfId="0" applyFont="1" applyBorder="1" applyAlignment="1" applyProtection="1">
      <alignment horizontal="center" vertical="center"/>
    </xf>
    <xf numFmtId="0" fontId="20" fillId="5" borderId="26" xfId="0" applyFont="1" applyFill="1" applyBorder="1" applyAlignment="1" applyProtection="1">
      <alignment vertical="center"/>
    </xf>
    <xf numFmtId="0" fontId="20" fillId="5" borderId="8" xfId="0" applyFont="1" applyFill="1" applyBorder="1" applyAlignment="1" applyProtection="1">
      <alignment vertical="center"/>
    </xf>
    <xf numFmtId="0" fontId="7" fillId="0" borderId="0" xfId="0" applyFont="1" applyAlignment="1" applyProtection="1">
      <alignment horizontal="center" vertical="center"/>
    </xf>
    <xf numFmtId="0" fontId="20" fillId="0" borderId="7" xfId="0" applyFont="1" applyBorder="1" applyAlignment="1" applyProtection="1">
      <alignment horizontal="center" vertical="center"/>
    </xf>
    <xf numFmtId="0" fontId="20" fillId="5" borderId="27" xfId="0" applyFont="1" applyFill="1" applyBorder="1" applyAlignment="1" applyProtection="1">
      <alignment vertical="center"/>
    </xf>
    <xf numFmtId="0" fontId="20" fillId="3" borderId="0" xfId="0" applyFont="1" applyFill="1" applyBorder="1" applyAlignment="1" applyProtection="1">
      <alignment horizontal="center" vertical="center"/>
    </xf>
    <xf numFmtId="0" fontId="20" fillId="0" borderId="0" xfId="0" applyFont="1" applyFill="1" applyAlignment="1" applyProtection="1">
      <alignment vertical="center"/>
    </xf>
    <xf numFmtId="0" fontId="20" fillId="0" borderId="8" xfId="0" applyFont="1" applyBorder="1" applyAlignment="1" applyProtection="1">
      <alignment horizontal="left" vertical="center"/>
    </xf>
    <xf numFmtId="0" fontId="20" fillId="0" borderId="27" xfId="0" applyFont="1" applyBorder="1" applyAlignment="1" applyProtection="1">
      <alignment horizontal="left" vertical="center"/>
    </xf>
    <xf numFmtId="0" fontId="2" fillId="6" borderId="25" xfId="0" applyFont="1" applyFill="1" applyBorder="1" applyAlignment="1" applyProtection="1">
      <alignment horizontal="left" vertical="center"/>
    </xf>
    <xf numFmtId="0" fontId="2" fillId="0" borderId="0" xfId="0" applyFont="1" applyFill="1" applyBorder="1" applyAlignment="1" applyProtection="1">
      <alignment horizontal="center" vertical="center"/>
    </xf>
    <xf numFmtId="0" fontId="2" fillId="0" borderId="7" xfId="0" applyFont="1" applyBorder="1" applyAlignment="1" applyProtection="1">
      <alignment horizontal="left" vertical="center"/>
    </xf>
    <xf numFmtId="0" fontId="20" fillId="0" borderId="10" xfId="0" applyFont="1" applyBorder="1" applyAlignment="1" applyProtection="1">
      <alignment vertical="center"/>
    </xf>
    <xf numFmtId="0" fontId="0" fillId="0" borderId="0" xfId="0" applyFont="1" applyAlignment="1" applyProtection="1">
      <alignment vertical="center"/>
    </xf>
    <xf numFmtId="0" fontId="20" fillId="0" borderId="21" xfId="0" applyFont="1" applyBorder="1" applyAlignment="1" applyProtection="1">
      <alignment vertical="center"/>
    </xf>
    <xf numFmtId="0" fontId="2" fillId="6" borderId="24" xfId="0" applyFont="1" applyFill="1" applyBorder="1" applyAlignment="1" applyProtection="1">
      <alignment vertical="center"/>
    </xf>
    <xf numFmtId="0" fontId="2" fillId="0" borderId="7" xfId="0" applyFont="1" applyBorder="1" applyAlignment="1" applyProtection="1">
      <alignment vertical="center"/>
    </xf>
    <xf numFmtId="0" fontId="2" fillId="0" borderId="8" xfId="0" applyFont="1" applyBorder="1" applyAlignment="1" applyProtection="1">
      <alignment vertical="center"/>
    </xf>
    <xf numFmtId="0" fontId="20" fillId="2" borderId="26" xfId="0" applyFont="1" applyFill="1" applyBorder="1" applyAlignment="1" applyProtection="1">
      <alignment horizontal="center" vertical="center" shrinkToFit="1"/>
    </xf>
    <xf numFmtId="0" fontId="20" fillId="2" borderId="8" xfId="0" applyFont="1" applyFill="1" applyBorder="1" applyAlignment="1" applyProtection="1">
      <alignment horizontal="center" vertical="center" shrinkToFit="1"/>
    </xf>
    <xf numFmtId="0" fontId="20" fillId="2" borderId="26" xfId="0" applyFont="1" applyFill="1" applyBorder="1" applyAlignment="1" applyProtection="1">
      <alignment horizontal="center" vertical="center"/>
    </xf>
    <xf numFmtId="0" fontId="20" fillId="2" borderId="8" xfId="0" applyFont="1" applyFill="1" applyBorder="1" applyAlignment="1" applyProtection="1">
      <alignment horizontal="center" vertical="center"/>
    </xf>
    <xf numFmtId="0" fontId="20" fillId="2" borderId="8" xfId="0" applyFont="1" applyFill="1" applyBorder="1" applyAlignment="1" applyProtection="1">
      <alignment vertical="center"/>
    </xf>
    <xf numFmtId="0" fontId="20" fillId="2" borderId="27" xfId="0" applyFont="1" applyFill="1" applyBorder="1" applyAlignment="1" applyProtection="1">
      <alignment vertical="center"/>
    </xf>
    <xf numFmtId="0" fontId="20" fillId="2" borderId="21" xfId="0" applyFont="1" applyFill="1" applyBorder="1" applyAlignment="1" applyProtection="1">
      <alignment horizontal="center" vertical="center"/>
    </xf>
    <xf numFmtId="0" fontId="20" fillId="2" borderId="0" xfId="0" applyFont="1" applyFill="1" applyBorder="1" applyAlignment="1" applyProtection="1">
      <alignment vertical="center"/>
    </xf>
    <xf numFmtId="0" fontId="20" fillId="2" borderId="21" xfId="0" applyFont="1" applyFill="1" applyBorder="1" applyAlignment="1" applyProtection="1">
      <alignment vertical="center"/>
    </xf>
    <xf numFmtId="0" fontId="20" fillId="0" borderId="53" xfId="0" applyFont="1" applyBorder="1" applyAlignment="1" applyProtection="1">
      <alignment vertical="center"/>
    </xf>
    <xf numFmtId="0" fontId="9" fillId="0" borderId="0" xfId="0" applyFont="1" applyBorder="1" applyAlignment="1" applyProtection="1">
      <alignment vertical="center"/>
    </xf>
    <xf numFmtId="0" fontId="23" fillId="0" borderId="0" xfId="0" applyFont="1" applyAlignment="1" applyProtection="1">
      <alignment vertical="center"/>
    </xf>
    <xf numFmtId="49" fontId="0" fillId="0" borderId="0" xfId="0" applyNumberFormat="1" applyFont="1" applyFill="1" applyAlignment="1" applyProtection="1">
      <alignment vertical="center" wrapText="1"/>
    </xf>
    <xf numFmtId="0" fontId="2" fillId="0" borderId="0" xfId="0" applyFont="1" applyBorder="1"/>
    <xf numFmtId="0" fontId="5" fillId="2" borderId="54" xfId="0" applyFont="1" applyFill="1" applyBorder="1" applyAlignment="1" applyProtection="1">
      <alignment horizontal="center" vertical="center" shrinkToFit="1"/>
      <protection locked="0"/>
    </xf>
    <xf numFmtId="0" fontId="2" fillId="0" borderId="0" xfId="0" applyFont="1" applyBorder="1" applyAlignment="1">
      <alignment shrinkToFit="1"/>
    </xf>
    <xf numFmtId="0" fontId="5" fillId="2" borderId="18" xfId="0" applyFont="1" applyFill="1" applyBorder="1" applyAlignment="1" applyProtection="1">
      <alignment horizontal="center" vertical="center" shrinkToFit="1"/>
      <protection locked="0"/>
    </xf>
    <xf numFmtId="0" fontId="5" fillId="2" borderId="15" xfId="0" applyFont="1" applyFill="1" applyBorder="1" applyAlignment="1" applyProtection="1">
      <alignment horizontal="center" vertical="center" shrinkToFit="1"/>
      <protection locked="0"/>
    </xf>
    <xf numFmtId="0" fontId="5" fillId="2" borderId="55" xfId="0" applyFont="1" applyFill="1" applyBorder="1" applyAlignment="1" applyProtection="1">
      <alignment vertical="center" shrinkToFit="1"/>
      <protection locked="0"/>
    </xf>
    <xf numFmtId="177" fontId="5" fillId="2" borderId="29" xfId="0" applyNumberFormat="1" applyFont="1" applyFill="1" applyBorder="1" applyAlignment="1" applyProtection="1">
      <alignment horizontal="center" vertical="center"/>
    </xf>
    <xf numFmtId="177" fontId="5" fillId="2" borderId="30" xfId="0" applyNumberFormat="1" applyFont="1" applyFill="1" applyBorder="1" applyAlignment="1" applyProtection="1">
      <alignment horizontal="center" vertical="center"/>
    </xf>
    <xf numFmtId="0" fontId="5" fillId="0" borderId="34" xfId="0" applyFont="1" applyBorder="1" applyAlignment="1" applyProtection="1">
      <alignment horizontal="center" vertical="center" shrinkToFit="1"/>
    </xf>
    <xf numFmtId="0" fontId="5" fillId="0" borderId="35" xfId="0" applyFont="1" applyBorder="1" applyAlignment="1" applyProtection="1">
      <alignment horizontal="center" vertical="center" shrinkToFit="1"/>
    </xf>
    <xf numFmtId="0" fontId="5" fillId="0" borderId="56" xfId="0" applyFont="1" applyBorder="1" applyAlignment="1" applyProtection="1">
      <alignment horizontal="center" vertical="center" shrinkToFit="1"/>
    </xf>
    <xf numFmtId="0" fontId="5" fillId="0" borderId="36" xfId="0" applyFont="1" applyBorder="1" applyAlignment="1" applyProtection="1">
      <alignment horizontal="center" vertical="center" shrinkToFit="1"/>
    </xf>
    <xf numFmtId="0" fontId="5" fillId="0" borderId="57" xfId="0" applyFont="1" applyBorder="1" applyAlignment="1" applyProtection="1">
      <alignment horizontal="center" vertical="center" shrinkToFit="1"/>
    </xf>
    <xf numFmtId="0" fontId="5" fillId="0" borderId="40" xfId="0" applyFont="1" applyBorder="1" applyAlignment="1" applyProtection="1">
      <alignment horizontal="center" vertical="center" shrinkToFit="1"/>
    </xf>
    <xf numFmtId="0" fontId="5" fillId="0" borderId="37" xfId="0" applyFont="1" applyBorder="1" applyAlignment="1" applyProtection="1">
      <alignment horizontal="center" vertical="center" shrinkToFit="1"/>
    </xf>
    <xf numFmtId="0" fontId="5" fillId="0" borderId="41" xfId="0" applyFont="1" applyBorder="1" applyAlignment="1" applyProtection="1">
      <alignment horizontal="center" vertical="center" shrinkToFit="1"/>
    </xf>
    <xf numFmtId="0" fontId="5" fillId="0" borderId="58" xfId="0" applyFont="1" applyBorder="1" applyAlignment="1" applyProtection="1">
      <alignment horizontal="center" vertical="center" shrinkToFit="1"/>
    </xf>
    <xf numFmtId="0" fontId="5" fillId="0" borderId="45" xfId="0" applyFont="1" applyBorder="1" applyAlignment="1" applyProtection="1">
      <alignment horizontal="center" vertical="center" shrinkToFit="1"/>
    </xf>
    <xf numFmtId="0" fontId="5" fillId="0" borderId="42" xfId="0" applyFont="1" applyBorder="1" applyAlignment="1" applyProtection="1">
      <alignment horizontal="center" vertical="center" shrinkToFit="1"/>
    </xf>
    <xf numFmtId="0" fontId="5" fillId="0" borderId="46" xfId="0" applyFont="1" applyBorder="1" applyAlignment="1" applyProtection="1">
      <alignment horizontal="center" vertical="center" shrinkToFit="1"/>
    </xf>
    <xf numFmtId="0" fontId="5" fillId="0" borderId="59" xfId="0" applyFont="1" applyBorder="1" applyAlignment="1" applyProtection="1">
      <alignment horizontal="center" vertical="center" shrinkToFit="1"/>
    </xf>
    <xf numFmtId="0" fontId="5" fillId="0" borderId="50" xfId="0" applyFont="1" applyBorder="1" applyAlignment="1" applyProtection="1">
      <alignment horizontal="center" vertical="center" shrinkToFit="1"/>
    </xf>
    <xf numFmtId="0" fontId="5" fillId="0" borderId="1" xfId="0" applyFont="1" applyBorder="1" applyAlignment="1" applyProtection="1">
      <alignment vertical="center" shrinkToFit="1"/>
    </xf>
    <xf numFmtId="0" fontId="5" fillId="0" borderId="2" xfId="0" applyFont="1" applyBorder="1" applyAlignment="1" applyProtection="1">
      <alignment vertical="center" shrinkToFit="1"/>
    </xf>
    <xf numFmtId="0" fontId="5" fillId="0" borderId="3" xfId="0" applyFont="1" applyBorder="1" applyAlignment="1" applyProtection="1">
      <alignment vertical="center" shrinkToFit="1"/>
    </xf>
    <xf numFmtId="0" fontId="13" fillId="6" borderId="1" xfId="0" applyFont="1" applyFill="1" applyBorder="1" applyAlignment="1" applyProtection="1">
      <alignment horizontal="center" vertical="center" shrinkToFit="1"/>
    </xf>
    <xf numFmtId="0" fontId="13" fillId="0" borderId="60" xfId="0" applyFont="1" applyFill="1" applyBorder="1" applyAlignment="1" applyProtection="1">
      <alignment horizontal="center" vertical="center" shrinkToFit="1"/>
    </xf>
    <xf numFmtId="0" fontId="13" fillId="0" borderId="61" xfId="0" applyFont="1" applyFill="1" applyBorder="1" applyAlignment="1" applyProtection="1">
      <alignment horizontal="center" vertical="center" shrinkToFit="1"/>
    </xf>
    <xf numFmtId="0" fontId="5" fillId="0" borderId="6" xfId="0" applyFont="1" applyBorder="1" applyAlignment="1" applyProtection="1">
      <alignment vertical="center" shrinkToFit="1"/>
    </xf>
    <xf numFmtId="0" fontId="7" fillId="0" borderId="60" xfId="0" applyFont="1" applyFill="1" applyBorder="1" applyAlignment="1" applyProtection="1">
      <alignment vertical="center" shrinkToFit="1"/>
    </xf>
    <xf numFmtId="0" fontId="7" fillId="0" borderId="61" xfId="0" applyFont="1" applyFill="1" applyBorder="1" applyAlignment="1" applyProtection="1">
      <alignment vertical="center" shrinkToFit="1"/>
    </xf>
    <xf numFmtId="0" fontId="5" fillId="0" borderId="5" xfId="0" applyFont="1" applyBorder="1" applyAlignment="1" applyProtection="1">
      <alignment vertical="center" shrinkToFit="1"/>
    </xf>
    <xf numFmtId="0" fontId="5" fillId="0" borderId="55" xfId="0" applyFont="1" applyBorder="1" applyAlignment="1" applyProtection="1">
      <alignment vertical="center" shrinkToFit="1"/>
    </xf>
    <xf numFmtId="0" fontId="5" fillId="0" borderId="11" xfId="0" applyFont="1" applyBorder="1" applyAlignment="1" applyProtection="1">
      <alignment vertical="center" shrinkToFit="1"/>
    </xf>
    <xf numFmtId="0" fontId="5" fillId="0" borderId="54" xfId="0" applyFont="1" applyBorder="1" applyAlignment="1" applyProtection="1">
      <alignment vertical="center" shrinkToFit="1"/>
    </xf>
    <xf numFmtId="0" fontId="5" fillId="0" borderId="15" xfId="0" applyFont="1" applyBorder="1" applyAlignment="1" applyProtection="1">
      <alignment vertical="center" shrinkToFit="1"/>
    </xf>
    <xf numFmtId="0" fontId="5" fillId="0" borderId="10" xfId="0" applyFont="1" applyBorder="1" applyAlignment="1" applyProtection="1">
      <alignment vertical="center" shrinkToFit="1"/>
    </xf>
    <xf numFmtId="0" fontId="5" fillId="0" borderId="8" xfId="0" applyFont="1" applyBorder="1" applyAlignment="1" applyProtection="1">
      <alignment vertical="center" shrinkToFit="1"/>
    </xf>
    <xf numFmtId="0" fontId="5" fillId="0" borderId="0" xfId="0" applyFont="1" applyAlignment="1" applyProtection="1">
      <alignment horizontal="center" vertical="center" shrinkToFit="1"/>
    </xf>
    <xf numFmtId="0" fontId="5" fillId="0" borderId="3" xfId="0" applyFont="1" applyBorder="1" applyAlignment="1" applyProtection="1">
      <alignment horizontal="center" vertical="center" shrinkToFit="1"/>
    </xf>
    <xf numFmtId="0" fontId="5" fillId="0" borderId="5" xfId="0" applyFont="1" applyBorder="1" applyAlignment="1" applyProtection="1">
      <alignment horizontal="center" vertical="center" shrinkToFit="1"/>
    </xf>
    <xf numFmtId="0" fontId="5" fillId="0" borderId="2" xfId="0" applyFont="1" applyBorder="1" applyAlignment="1" applyProtection="1">
      <alignment horizontal="center" vertical="center" shrinkToFit="1"/>
    </xf>
    <xf numFmtId="0" fontId="5" fillId="0" borderId="1" xfId="0" applyFont="1" applyBorder="1" applyAlignment="1" applyProtection="1">
      <alignment horizontal="center" vertical="center" shrinkToFit="1"/>
    </xf>
    <xf numFmtId="0" fontId="5" fillId="0" borderId="6" xfId="0" applyFont="1" applyBorder="1" applyAlignment="1" applyProtection="1">
      <alignment horizontal="center" vertical="center" shrinkToFit="1"/>
    </xf>
    <xf numFmtId="0" fontId="5" fillId="0" borderId="60" xfId="0" applyFont="1" applyBorder="1" applyAlignment="1" applyProtection="1">
      <alignment horizontal="center" vertical="center" shrinkToFit="1"/>
    </xf>
    <xf numFmtId="0" fontId="5" fillId="0" borderId="60" xfId="0" applyFont="1" applyBorder="1" applyAlignment="1" applyProtection="1">
      <alignment vertical="center" shrinkToFit="1"/>
    </xf>
    <xf numFmtId="0" fontId="5" fillId="0" borderId="10" xfId="0" applyFont="1" applyBorder="1" applyAlignment="1" applyProtection="1">
      <alignment horizontal="center" vertical="center" shrinkToFit="1"/>
    </xf>
    <xf numFmtId="0" fontId="5" fillId="0" borderId="8" xfId="0" applyFont="1" applyBorder="1" applyAlignment="1" applyProtection="1">
      <alignment horizontal="center" vertical="center" shrinkToFit="1"/>
    </xf>
    <xf numFmtId="0" fontId="5" fillId="0" borderId="3" xfId="0" applyFont="1" applyFill="1" applyBorder="1" applyAlignment="1" applyProtection="1">
      <alignment vertical="center" shrinkToFit="1"/>
    </xf>
    <xf numFmtId="0" fontId="5" fillId="0" borderId="1" xfId="0" applyFont="1" applyFill="1" applyBorder="1" applyAlignment="1" applyProtection="1">
      <alignment vertical="center" shrinkToFit="1"/>
    </xf>
    <xf numFmtId="0" fontId="5" fillId="0" borderId="2" xfId="0" applyFont="1" applyFill="1" applyBorder="1" applyAlignment="1" applyProtection="1">
      <alignment horizontal="center" vertical="center" shrinkToFit="1"/>
    </xf>
    <xf numFmtId="0" fontId="5" fillId="0" borderId="3" xfId="0" applyFont="1" applyFill="1" applyBorder="1" applyAlignment="1" applyProtection="1">
      <alignment horizontal="center" vertical="center" shrinkToFit="1"/>
    </xf>
    <xf numFmtId="0" fontId="5" fillId="3" borderId="6" xfId="0" applyFont="1" applyFill="1" applyBorder="1" applyAlignment="1" applyProtection="1">
      <alignment horizontal="center" vertical="center" shrinkToFit="1"/>
    </xf>
    <xf numFmtId="0" fontId="5" fillId="0" borderId="15" xfId="0" applyFont="1" applyBorder="1" applyAlignment="1" applyProtection="1">
      <alignment horizontal="center" vertical="center" shrinkToFit="1"/>
    </xf>
    <xf numFmtId="0" fontId="5" fillId="0" borderId="11" xfId="0" applyFont="1" applyBorder="1" applyAlignment="1" applyProtection="1">
      <alignment horizontal="center" vertical="center" shrinkToFit="1"/>
    </xf>
    <xf numFmtId="0" fontId="2" fillId="0" borderId="8" xfId="0" applyFont="1" applyBorder="1" applyAlignment="1">
      <alignment horizontal="center"/>
    </xf>
    <xf numFmtId="0" fontId="0" fillId="0" borderId="62" xfId="0" applyFont="1" applyFill="1" applyBorder="1" applyAlignment="1">
      <alignment horizontal="center" vertical="center" shrinkToFit="1"/>
    </xf>
    <xf numFmtId="0" fontId="0" fillId="0" borderId="5" xfId="0" applyFont="1" applyFill="1" applyBorder="1"/>
    <xf numFmtId="0" fontId="0" fillId="0" borderId="2" xfId="0" applyFont="1" applyFill="1" applyBorder="1"/>
    <xf numFmtId="0" fontId="0" fillId="0" borderId="6" xfId="0" applyFont="1" applyFill="1" applyBorder="1"/>
    <xf numFmtId="0" fontId="2" fillId="0" borderId="62" xfId="0" applyFont="1" applyBorder="1" applyAlignment="1">
      <alignment horizontal="center" vertical="center" shrinkToFit="1"/>
    </xf>
    <xf numFmtId="0" fontId="2" fillId="0" borderId="13" xfId="0" applyFont="1" applyBorder="1" applyAlignment="1">
      <alignment horizontal="center" vertical="center" shrinkToFit="1"/>
    </xf>
    <xf numFmtId="0" fontId="2" fillId="0" borderId="1" xfId="0" applyFont="1" applyBorder="1" applyAlignment="1">
      <alignment horizontal="center" vertical="center" shrinkToFit="1"/>
    </xf>
    <xf numFmtId="0" fontId="0" fillId="0" borderId="1" xfId="0" applyFont="1" applyBorder="1" applyAlignment="1">
      <alignment horizontal="center" vertical="center" shrinkToFit="1"/>
    </xf>
    <xf numFmtId="0" fontId="2" fillId="0" borderId="1" xfId="0" applyFont="1" applyFill="1" applyBorder="1" applyAlignment="1">
      <alignment horizontal="center" vertical="center" shrinkToFit="1"/>
    </xf>
    <xf numFmtId="0" fontId="2" fillId="0" borderId="63" xfId="0" applyFont="1" applyFill="1" applyBorder="1" applyAlignment="1">
      <alignment horizontal="center" vertical="center" shrinkToFit="1"/>
    </xf>
    <xf numFmtId="0" fontId="2" fillId="0" borderId="13" xfId="0" applyFont="1" applyFill="1" applyBorder="1" applyAlignment="1">
      <alignment horizontal="center" vertical="center" shrinkToFit="1"/>
    </xf>
    <xf numFmtId="0" fontId="0" fillId="0" borderId="62" xfId="0" applyBorder="1" applyAlignment="1">
      <alignment horizontal="center" vertical="center" shrinkToFit="1"/>
    </xf>
    <xf numFmtId="0" fontId="2" fillId="0" borderId="1" xfId="0" applyFont="1" applyBorder="1"/>
    <xf numFmtId="0" fontId="2" fillId="0" borderId="13" xfId="0" applyFont="1" applyBorder="1"/>
    <xf numFmtId="0" fontId="2" fillId="0" borderId="1" xfId="0" applyFont="1" applyBorder="1" applyAlignment="1">
      <alignment horizontal="center"/>
    </xf>
    <xf numFmtId="0" fontId="2" fillId="0" borderId="64" xfId="0" applyFont="1" applyBorder="1" applyAlignment="1">
      <alignment horizontal="center"/>
    </xf>
    <xf numFmtId="0" fontId="2" fillId="0" borderId="5" xfId="0" applyFont="1" applyBorder="1" applyAlignment="1">
      <alignment horizontal="center"/>
    </xf>
    <xf numFmtId="0" fontId="2" fillId="0" borderId="5" xfId="0" applyFont="1" applyFill="1" applyBorder="1"/>
    <xf numFmtId="0" fontId="2" fillId="0" borderId="64" xfId="0" applyFont="1" applyBorder="1"/>
    <xf numFmtId="0" fontId="2" fillId="0" borderId="19" xfId="0" applyFont="1" applyFill="1" applyBorder="1"/>
    <xf numFmtId="0" fontId="2" fillId="0" borderId="5" xfId="0" applyFont="1" applyBorder="1"/>
    <xf numFmtId="0" fontId="2" fillId="0" borderId="12" xfId="0" applyFont="1" applyBorder="1"/>
    <xf numFmtId="0" fontId="2" fillId="0" borderId="5" xfId="0" applyFont="1" applyFill="1" applyBorder="1" applyAlignment="1">
      <alignment horizontal="center"/>
    </xf>
    <xf numFmtId="0" fontId="8" fillId="0" borderId="65" xfId="0" applyNumberFormat="1" applyFont="1" applyBorder="1" applyAlignment="1">
      <alignment horizontal="center" vertical="center" shrinkToFit="1"/>
    </xf>
    <xf numFmtId="0" fontId="0" fillId="0" borderId="19" xfId="0" applyBorder="1" applyAlignment="1">
      <alignment horizontal="center" vertical="center" shrinkToFit="1"/>
    </xf>
    <xf numFmtId="0" fontId="0" fillId="0" borderId="62" xfId="0" applyFont="1" applyFill="1" applyBorder="1" applyAlignment="1">
      <alignment horizontal="center"/>
    </xf>
    <xf numFmtId="0" fontId="8" fillId="0" borderId="63" xfId="0" applyNumberFormat="1" applyFont="1" applyBorder="1" applyAlignment="1">
      <alignment horizontal="center" vertical="center" shrinkToFit="1"/>
    </xf>
    <xf numFmtId="0" fontId="0" fillId="0" borderId="5" xfId="0" applyFont="1" applyBorder="1" applyAlignment="1">
      <alignment horizontal="center"/>
    </xf>
    <xf numFmtId="0" fontId="2" fillId="0" borderId="6" xfId="0" applyFont="1" applyBorder="1"/>
    <xf numFmtId="0" fontId="2" fillId="0" borderId="3" xfId="0" applyFont="1" applyBorder="1"/>
    <xf numFmtId="0" fontId="2" fillId="0" borderId="3" xfId="0" applyFont="1" applyBorder="1" applyAlignment="1">
      <alignment horizontal="center"/>
    </xf>
    <xf numFmtId="0" fontId="2" fillId="0" borderId="2" xfId="0" applyFont="1" applyBorder="1" applyAlignment="1">
      <alignment horizontal="center"/>
    </xf>
    <xf numFmtId="0" fontId="2" fillId="0" borderId="19" xfId="0" applyFont="1" applyBorder="1" applyAlignment="1">
      <alignment horizontal="center"/>
    </xf>
    <xf numFmtId="0" fontId="2" fillId="0" borderId="2" xfId="0" applyFont="1" applyFill="1" applyBorder="1"/>
    <xf numFmtId="0" fontId="2" fillId="0" borderId="4" xfId="0" applyFont="1" applyBorder="1"/>
    <xf numFmtId="0" fontId="2" fillId="0" borderId="14" xfId="0" applyFont="1" applyFill="1" applyBorder="1"/>
    <xf numFmtId="0" fontId="2" fillId="0" borderId="2" xfId="0" applyFont="1" applyBorder="1"/>
    <xf numFmtId="0" fontId="2" fillId="0" borderId="6" xfId="0" applyFont="1" applyFill="1" applyBorder="1" applyAlignment="1">
      <alignment horizontal="center"/>
    </xf>
    <xf numFmtId="0" fontId="0" fillId="0" borderId="3" xfId="0" applyFont="1" applyFill="1" applyBorder="1" applyAlignment="1">
      <alignment horizontal="center"/>
    </xf>
    <xf numFmtId="0" fontId="0" fillId="0" borderId="61" xfId="0" applyFont="1" applyBorder="1" applyAlignment="1">
      <alignment horizontal="center"/>
    </xf>
    <xf numFmtId="0" fontId="2" fillId="0" borderId="66" xfId="0" applyFont="1" applyBorder="1"/>
    <xf numFmtId="0" fontId="2" fillId="0" borderId="66" xfId="0" applyFont="1" applyBorder="1" applyAlignment="1">
      <alignment horizontal="center"/>
    </xf>
    <xf numFmtId="0" fontId="2" fillId="0" borderId="61" xfId="0" applyFont="1" applyBorder="1"/>
    <xf numFmtId="0" fontId="2" fillId="0" borderId="60" xfId="0" applyFont="1" applyBorder="1"/>
    <xf numFmtId="0" fontId="2" fillId="0" borderId="19" xfId="0" applyFont="1" applyBorder="1"/>
    <xf numFmtId="0" fontId="2" fillId="0" borderId="67" xfId="0" applyFont="1" applyBorder="1"/>
    <xf numFmtId="0" fontId="2" fillId="0" borderId="15" xfId="0" applyFont="1" applyBorder="1"/>
    <xf numFmtId="0" fontId="2" fillId="0" borderId="14" xfId="0" applyFont="1" applyBorder="1" applyAlignment="1">
      <alignment horizontal="center"/>
    </xf>
    <xf numFmtId="0" fontId="2" fillId="0" borderId="6" xfId="0" applyFont="1" applyBorder="1" applyAlignment="1">
      <alignment horizontal="center"/>
    </xf>
    <xf numFmtId="0" fontId="0" fillId="0" borderId="18" xfId="0" applyFont="1" applyFill="1" applyBorder="1"/>
    <xf numFmtId="0" fontId="2" fillId="0" borderId="3" xfId="0" applyFont="1" applyFill="1" applyBorder="1" applyAlignment="1">
      <alignment horizontal="center"/>
    </xf>
    <xf numFmtId="0" fontId="0" fillId="0" borderId="6" xfId="0" applyFill="1" applyBorder="1"/>
    <xf numFmtId="176" fontId="0" fillId="0" borderId="0" xfId="0" applyNumberFormat="1" applyFont="1" applyFill="1" applyBorder="1" applyAlignment="1" applyProtection="1">
      <alignment horizontal="left" vertical="center"/>
    </xf>
    <xf numFmtId="176" fontId="0" fillId="0" borderId="0" xfId="0" applyNumberFormat="1" applyFont="1" applyBorder="1" applyAlignment="1" applyProtection="1">
      <alignment horizontal="center" vertical="center" shrinkToFit="1"/>
    </xf>
    <xf numFmtId="176" fontId="0" fillId="0" borderId="0" xfId="0" applyNumberFormat="1" applyFont="1" applyBorder="1" applyAlignment="1" applyProtection="1">
      <alignment vertical="center" shrinkToFit="1"/>
    </xf>
    <xf numFmtId="0" fontId="0" fillId="0" borderId="63" xfId="0" applyFont="1" applyBorder="1" applyAlignment="1">
      <alignment horizontal="center" vertical="center" shrinkToFit="1"/>
    </xf>
    <xf numFmtId="0" fontId="0" fillId="0" borderId="68" xfId="0" applyFont="1" applyFill="1" applyBorder="1"/>
    <xf numFmtId="0" fontId="0" fillId="0" borderId="61" xfId="0" applyFont="1" applyFill="1" applyBorder="1"/>
    <xf numFmtId="0" fontId="0" fillId="0" borderId="12" xfId="0" applyBorder="1"/>
    <xf numFmtId="0" fontId="5" fillId="0" borderId="62" xfId="0" applyFont="1" applyFill="1" applyBorder="1" applyAlignment="1" applyProtection="1">
      <alignment vertical="center" shrinkToFit="1"/>
      <protection locked="0"/>
    </xf>
    <xf numFmtId="0" fontId="0" fillId="0" borderId="62" xfId="0" applyBorder="1"/>
    <xf numFmtId="0" fontId="0" fillId="0" borderId="0" xfId="0" applyFont="1" applyBorder="1" applyAlignment="1" applyProtection="1">
      <alignment vertical="center" shrinkToFit="1"/>
    </xf>
    <xf numFmtId="0" fontId="2" fillId="3" borderId="0" xfId="0" applyFont="1" applyFill="1"/>
    <xf numFmtId="0" fontId="2" fillId="3" borderId="0" xfId="0" applyFont="1" applyFill="1" applyBorder="1"/>
    <xf numFmtId="0" fontId="0" fillId="3" borderId="0" xfId="0" applyFont="1" applyFill="1"/>
    <xf numFmtId="0" fontId="0" fillId="3" borderId="0" xfId="0" applyFill="1"/>
    <xf numFmtId="0" fontId="8" fillId="3" borderId="0" xfId="0" applyFont="1" applyFill="1" applyAlignment="1"/>
    <xf numFmtId="0" fontId="8" fillId="3" borderId="0" xfId="0" applyFont="1" applyFill="1" applyAlignment="1" applyProtection="1">
      <alignment horizontal="center"/>
    </xf>
    <xf numFmtId="0" fontId="2" fillId="3" borderId="0" xfId="0" applyFont="1" applyFill="1" applyAlignment="1"/>
    <xf numFmtId="0" fontId="0" fillId="3" borderId="0" xfId="0" applyFont="1" applyFill="1" applyAlignment="1"/>
    <xf numFmtId="0" fontId="27" fillId="3" borderId="0" xfId="0" applyFont="1" applyFill="1" applyAlignment="1"/>
    <xf numFmtId="0" fontId="2" fillId="3" borderId="8" xfId="0" applyFont="1" applyFill="1" applyBorder="1"/>
    <xf numFmtId="0" fontId="2" fillId="3" borderId="0" xfId="0" applyFont="1" applyFill="1" applyAlignment="1">
      <alignment horizontal="center" vertical="center"/>
    </xf>
    <xf numFmtId="0" fontId="24" fillId="3" borderId="0" xfId="0" applyFont="1" applyFill="1" applyAlignment="1">
      <alignment horizontal="center"/>
    </xf>
    <xf numFmtId="0" fontId="0" fillId="3" borderId="0" xfId="0" applyFont="1" applyFill="1" applyAlignment="1">
      <alignment horizontal="center"/>
    </xf>
    <xf numFmtId="0" fontId="0" fillId="3" borderId="0" xfId="0" applyFont="1" applyFill="1" applyAlignment="1">
      <alignment horizontal="right"/>
    </xf>
    <xf numFmtId="0" fontId="2" fillId="3" borderId="26" xfId="0" applyFont="1" applyFill="1" applyBorder="1"/>
    <xf numFmtId="0" fontId="2" fillId="3" borderId="27" xfId="0" applyFont="1" applyFill="1" applyBorder="1"/>
    <xf numFmtId="0" fontId="0" fillId="3" borderId="7" xfId="0" applyFont="1" applyFill="1" applyBorder="1" applyAlignment="1">
      <alignment horizontal="center"/>
    </xf>
    <xf numFmtId="0" fontId="0" fillId="3" borderId="0" xfId="0" applyFont="1" applyFill="1" applyBorder="1" applyAlignment="1">
      <alignment horizontal="left"/>
    </xf>
    <xf numFmtId="0" fontId="0" fillId="3" borderId="0" xfId="0" applyFont="1" applyFill="1" applyBorder="1" applyAlignment="1">
      <alignment shrinkToFit="1"/>
    </xf>
    <xf numFmtId="0" fontId="0" fillId="3" borderId="0" xfId="0" applyFont="1" applyFill="1" applyBorder="1"/>
    <xf numFmtId="0" fontId="0" fillId="3" borderId="0" xfId="0" applyFont="1" applyFill="1" applyBorder="1" applyAlignment="1">
      <alignment horizontal="right"/>
    </xf>
    <xf numFmtId="0" fontId="2" fillId="3" borderId="23" xfId="0" applyFont="1" applyFill="1" applyBorder="1" applyAlignment="1">
      <alignment horizontal="center"/>
    </xf>
    <xf numFmtId="0" fontId="0" fillId="3" borderId="9" xfId="0" applyFont="1" applyFill="1" applyBorder="1"/>
    <xf numFmtId="0" fontId="15" fillId="3" borderId="9" xfId="0" applyFont="1" applyFill="1" applyBorder="1"/>
    <xf numFmtId="0" fontId="2" fillId="3" borderId="9" xfId="0" applyFont="1" applyFill="1" applyBorder="1"/>
    <xf numFmtId="0" fontId="2" fillId="3" borderId="28" xfId="0" applyFont="1" applyFill="1" applyBorder="1"/>
    <xf numFmtId="0" fontId="2" fillId="3" borderId="0" xfId="0" applyFont="1" applyFill="1" applyBorder="1" applyAlignment="1">
      <alignment horizontal="center"/>
    </xf>
    <xf numFmtId="0" fontId="15" fillId="3" borderId="0" xfId="0" applyFont="1" applyFill="1" applyBorder="1"/>
    <xf numFmtId="0" fontId="0" fillId="3" borderId="0" xfId="0" applyFont="1" applyFill="1" applyBorder="1" applyAlignment="1">
      <alignment horizontal="center" vertical="center"/>
    </xf>
    <xf numFmtId="0" fontId="2" fillId="3" borderId="26" xfId="0" applyFont="1" applyFill="1" applyBorder="1" applyAlignment="1">
      <alignment horizontal="center"/>
    </xf>
    <xf numFmtId="0" fontId="0" fillId="3" borderId="8" xfId="0" applyFont="1" applyFill="1" applyBorder="1"/>
    <xf numFmtId="0" fontId="15" fillId="3" borderId="8" xfId="0" applyFont="1" applyFill="1" applyBorder="1"/>
    <xf numFmtId="0" fontId="2" fillId="3" borderId="7" xfId="0" applyFont="1" applyFill="1" applyBorder="1" applyAlignment="1">
      <alignment horizontal="center"/>
    </xf>
    <xf numFmtId="0" fontId="8" fillId="3" borderId="0" xfId="0" applyFont="1" applyFill="1"/>
    <xf numFmtId="0" fontId="0" fillId="3" borderId="0" xfId="0" applyFont="1" applyFill="1" applyBorder="1" applyAlignment="1">
      <alignment horizontal="left" shrinkToFit="1"/>
    </xf>
    <xf numFmtId="0" fontId="8" fillId="3" borderId="0" xfId="0" applyFont="1" applyFill="1" applyBorder="1"/>
    <xf numFmtId="0" fontId="0" fillId="3" borderId="22" xfId="0" applyFont="1" applyFill="1" applyBorder="1" applyAlignment="1">
      <alignment horizontal="center"/>
    </xf>
    <xf numFmtId="0" fontId="0" fillId="3" borderId="69" xfId="0" applyFont="1" applyFill="1" applyBorder="1"/>
    <xf numFmtId="0" fontId="2" fillId="3" borderId="69" xfId="0" applyFont="1" applyFill="1" applyBorder="1"/>
    <xf numFmtId="0" fontId="0" fillId="3" borderId="69" xfId="0" applyFont="1" applyFill="1" applyBorder="1" applyAlignment="1">
      <alignment horizontal="right"/>
    </xf>
    <xf numFmtId="0" fontId="2" fillId="3" borderId="21" xfId="0" applyFont="1" applyFill="1" applyBorder="1" applyAlignment="1">
      <alignment horizontal="center" vertical="center" wrapText="1"/>
    </xf>
    <xf numFmtId="0" fontId="2" fillId="3" borderId="21" xfId="0" applyFont="1" applyFill="1" applyBorder="1" applyAlignment="1"/>
    <xf numFmtId="0" fontId="2" fillId="3" borderId="0" xfId="0" applyFont="1" applyFill="1" applyBorder="1" applyAlignment="1">
      <alignment horizontal="left" shrinkToFit="1"/>
    </xf>
    <xf numFmtId="0" fontId="2" fillId="3" borderId="7" xfId="0" applyFont="1" applyFill="1" applyBorder="1"/>
    <xf numFmtId="0" fontId="2" fillId="3" borderId="22" xfId="0" applyFont="1" applyFill="1" applyBorder="1"/>
    <xf numFmtId="0" fontId="2" fillId="3" borderId="70" xfId="0" applyFont="1" applyFill="1" applyBorder="1" applyAlignment="1"/>
    <xf numFmtId="0" fontId="2" fillId="3" borderId="23" xfId="0" applyFont="1" applyFill="1" applyBorder="1"/>
    <xf numFmtId="0" fontId="2" fillId="3" borderId="28" xfId="0" applyFont="1" applyFill="1" applyBorder="1" applyAlignment="1"/>
    <xf numFmtId="0" fontId="8" fillId="3" borderId="0" xfId="0" applyFont="1" applyFill="1" applyBorder="1" applyAlignment="1">
      <alignment horizontal="left"/>
    </xf>
    <xf numFmtId="0" fontId="8" fillId="3" borderId="0" xfId="0" applyFont="1" applyFill="1" applyBorder="1" applyAlignment="1">
      <alignment horizontal="center"/>
    </xf>
    <xf numFmtId="0" fontId="8" fillId="3" borderId="0" xfId="0" applyFont="1" applyFill="1" applyAlignment="1">
      <alignment horizontal="right"/>
    </xf>
    <xf numFmtId="0" fontId="2" fillId="3" borderId="21" xfId="0" applyFont="1" applyFill="1" applyBorder="1"/>
    <xf numFmtId="0" fontId="0" fillId="3" borderId="0" xfId="0" applyFill="1" applyAlignment="1">
      <alignment horizontal="left" shrinkToFit="1"/>
    </xf>
    <xf numFmtId="176" fontId="0" fillId="0" borderId="71" xfId="0" applyNumberFormat="1" applyFill="1" applyBorder="1" applyAlignment="1" applyProtection="1">
      <alignment horizontal="left" vertical="center"/>
    </xf>
    <xf numFmtId="0" fontId="5" fillId="0" borderId="3" xfId="0" applyFont="1" applyFill="1" applyBorder="1" applyAlignment="1" applyProtection="1">
      <alignment vertical="center" shrinkToFit="1"/>
      <protection locked="0"/>
    </xf>
    <xf numFmtId="0" fontId="2" fillId="2" borderId="0" xfId="0" applyFont="1" applyFill="1" applyAlignment="1" applyProtection="1">
      <alignment horizontal="center"/>
      <protection locked="0"/>
    </xf>
    <xf numFmtId="0" fontId="15" fillId="0" borderId="72" xfId="0" applyFont="1" applyBorder="1" applyAlignment="1">
      <alignment horizontal="center"/>
    </xf>
    <xf numFmtId="0" fontId="5" fillId="0" borderId="73" xfId="0" applyFont="1" applyBorder="1"/>
    <xf numFmtId="0" fontId="8" fillId="0" borderId="63" xfId="0" applyFont="1" applyBorder="1" applyAlignment="1">
      <alignment horizontal="center"/>
    </xf>
    <xf numFmtId="0" fontId="8" fillId="0" borderId="74" xfId="0" applyFont="1" applyBorder="1" applyAlignment="1">
      <alignment horizontal="center"/>
    </xf>
    <xf numFmtId="0" fontId="23" fillId="0" borderId="72" xfId="0" applyFont="1" applyBorder="1" applyAlignment="1">
      <alignment horizontal="center"/>
    </xf>
    <xf numFmtId="0" fontId="5" fillId="0" borderId="75" xfId="0" applyFont="1" applyBorder="1" applyAlignment="1" applyProtection="1">
      <alignment vertical="center" shrinkToFit="1"/>
    </xf>
    <xf numFmtId="0" fontId="5" fillId="0" borderId="76" xfId="0" applyFont="1" applyBorder="1" applyAlignment="1" applyProtection="1">
      <alignment vertical="center" shrinkToFit="1"/>
    </xf>
    <xf numFmtId="0" fontId="5" fillId="0" borderId="77" xfId="0" applyFont="1" applyBorder="1" applyAlignment="1" applyProtection="1">
      <alignment vertical="center" shrinkToFit="1"/>
    </xf>
    <xf numFmtId="0" fontId="5" fillId="0" borderId="78" xfId="0" applyFont="1" applyBorder="1" applyAlignment="1" applyProtection="1">
      <alignment vertical="center" shrinkToFit="1"/>
    </xf>
    <xf numFmtId="0" fontId="5" fillId="0" borderId="79" xfId="0" applyFont="1" applyBorder="1" applyAlignment="1" applyProtection="1">
      <alignment vertical="center" shrinkToFit="1"/>
    </xf>
    <xf numFmtId="0" fontId="5" fillId="0" borderId="80" xfId="0" applyFont="1" applyBorder="1" applyAlignment="1" applyProtection="1">
      <alignment vertical="center" shrinkToFit="1"/>
    </xf>
    <xf numFmtId="0" fontId="5" fillId="0" borderId="81" xfId="0" applyFont="1" applyBorder="1" applyAlignment="1" applyProtection="1">
      <alignment vertical="center" shrinkToFit="1"/>
    </xf>
    <xf numFmtId="0" fontId="5" fillId="0" borderId="82" xfId="0" applyFont="1" applyBorder="1" applyAlignment="1" applyProtection="1">
      <alignment vertical="center" shrinkToFit="1"/>
    </xf>
    <xf numFmtId="0" fontId="5" fillId="0" borderId="83" xfId="0" applyFont="1" applyBorder="1" applyAlignment="1" applyProtection="1">
      <alignment vertical="center" shrinkToFit="1"/>
    </xf>
    <xf numFmtId="0" fontId="5" fillId="0" borderId="84" xfId="0" applyFont="1" applyBorder="1" applyAlignment="1" applyProtection="1">
      <alignment vertical="center" shrinkToFit="1"/>
    </xf>
    <xf numFmtId="0" fontId="5" fillId="0" borderId="76" xfId="0" applyFont="1" applyBorder="1" applyAlignment="1" applyProtection="1">
      <alignment horizontal="center" vertical="center" shrinkToFit="1"/>
    </xf>
    <xf numFmtId="0" fontId="5" fillId="0" borderId="56" xfId="0" applyFont="1" applyBorder="1" applyAlignment="1" applyProtection="1">
      <alignment vertical="center" shrinkToFit="1"/>
    </xf>
    <xf numFmtId="0" fontId="5" fillId="0" borderId="85" xfId="0" applyFont="1" applyBorder="1" applyAlignment="1" applyProtection="1">
      <alignment vertical="center" shrinkToFit="1"/>
    </xf>
    <xf numFmtId="0" fontId="5" fillId="0" borderId="86" xfId="0" applyFont="1" applyBorder="1" applyAlignment="1" applyProtection="1">
      <alignment horizontal="center" vertical="center" shrinkToFit="1"/>
    </xf>
    <xf numFmtId="0" fontId="5" fillId="0" borderId="87" xfId="0" applyFont="1" applyBorder="1" applyAlignment="1" applyProtection="1">
      <alignment horizontal="center" vertical="center" shrinkToFit="1"/>
    </xf>
    <xf numFmtId="0" fontId="5" fillId="0" borderId="88" xfId="0" applyFont="1" applyBorder="1" applyAlignment="1" applyProtection="1">
      <alignment horizontal="center" vertical="center" shrinkToFit="1"/>
    </xf>
    <xf numFmtId="0" fontId="5" fillId="0" borderId="89" xfId="0" applyFont="1" applyBorder="1" applyAlignment="1" applyProtection="1">
      <alignment horizontal="center" vertical="center" shrinkToFit="1"/>
    </xf>
    <xf numFmtId="0" fontId="5" fillId="0" borderId="77" xfId="0" applyFont="1" applyBorder="1" applyAlignment="1" applyProtection="1">
      <alignment horizontal="center" vertical="center" shrinkToFit="1"/>
    </xf>
    <xf numFmtId="0" fontId="5" fillId="0" borderId="78" xfId="0" applyFont="1" applyBorder="1" applyAlignment="1" applyProtection="1">
      <alignment horizontal="center" vertical="center" shrinkToFit="1"/>
    </xf>
    <xf numFmtId="0" fontId="5" fillId="0" borderId="75" xfId="0" applyFont="1" applyFill="1" applyBorder="1" applyAlignment="1" applyProtection="1">
      <alignment horizontal="center" vertical="center" shrinkToFit="1"/>
    </xf>
    <xf numFmtId="0" fontId="5" fillId="0" borderId="90" xfId="0" applyFont="1" applyBorder="1" applyAlignment="1" applyProtection="1">
      <alignment horizontal="center" vertical="center" shrinkToFit="1"/>
    </xf>
    <xf numFmtId="0" fontId="5" fillId="0" borderId="85" xfId="0" applyFont="1" applyBorder="1" applyAlignment="1" applyProtection="1">
      <alignment horizontal="center" vertical="center" shrinkToFit="1"/>
    </xf>
    <xf numFmtId="0" fontId="5" fillId="0" borderId="91" xfId="0" applyFont="1" applyBorder="1" applyAlignment="1" applyProtection="1">
      <alignment horizontal="center" vertical="center" shrinkToFit="1"/>
    </xf>
    <xf numFmtId="0" fontId="5" fillId="0" borderId="56" xfId="0" applyFont="1" applyFill="1" applyBorder="1" applyAlignment="1" applyProtection="1">
      <alignment horizontal="center" vertical="center" shrinkToFit="1"/>
    </xf>
    <xf numFmtId="0" fontId="2" fillId="0" borderId="0" xfId="0" applyFont="1" applyBorder="1" applyAlignment="1">
      <alignment vertical="center"/>
    </xf>
    <xf numFmtId="0" fontId="2" fillId="0" borderId="9" xfId="0" applyFont="1" applyBorder="1" applyAlignment="1">
      <alignment vertical="center"/>
    </xf>
    <xf numFmtId="0" fontId="0" fillId="0" borderId="11" xfId="0" applyFont="1" applyFill="1" applyBorder="1" applyAlignment="1" applyProtection="1">
      <alignment horizontal="left" vertical="center"/>
    </xf>
    <xf numFmtId="0" fontId="0" fillId="0" borderId="18" xfId="0" applyFont="1" applyFill="1" applyBorder="1" applyAlignment="1" applyProtection="1">
      <alignment horizontal="left" vertical="center"/>
    </xf>
    <xf numFmtId="176" fontId="0" fillId="0" borderId="11" xfId="0" applyNumberFormat="1" applyFont="1" applyFill="1" applyBorder="1" applyAlignment="1" applyProtection="1">
      <alignment horizontal="left" vertical="center"/>
    </xf>
    <xf numFmtId="0" fontId="5" fillId="4" borderId="52" xfId="0" applyFont="1" applyFill="1" applyBorder="1" applyAlignment="1" applyProtection="1">
      <alignment horizontal="center" vertical="center" shrinkToFit="1"/>
    </xf>
    <xf numFmtId="176" fontId="0" fillId="0" borderId="69" xfId="0" applyNumberFormat="1" applyFont="1" applyFill="1" applyBorder="1" applyAlignment="1" applyProtection="1">
      <alignment horizontal="left" vertical="center"/>
    </xf>
    <xf numFmtId="176" fontId="0" fillId="0" borderId="9" xfId="0" applyNumberFormat="1" applyFont="1" applyFill="1" applyBorder="1" applyAlignment="1" applyProtection="1">
      <alignment horizontal="left" vertical="center"/>
    </xf>
    <xf numFmtId="176" fontId="0" fillId="0" borderId="92" xfId="0" applyNumberFormat="1" applyFont="1" applyFill="1" applyBorder="1" applyAlignment="1" applyProtection="1">
      <alignment horizontal="left" vertical="center"/>
    </xf>
    <xf numFmtId="0" fontId="0" fillId="0" borderId="71" xfId="0" applyFill="1" applyBorder="1" applyAlignment="1" applyProtection="1">
      <alignment vertical="center"/>
    </xf>
    <xf numFmtId="0" fontId="2" fillId="0" borderId="66" xfId="0" applyFont="1" applyFill="1" applyBorder="1" applyAlignment="1" applyProtection="1">
      <alignment vertical="center"/>
    </xf>
    <xf numFmtId="0" fontId="0" fillId="0" borderId="93" xfId="0" applyFill="1" applyBorder="1" applyAlignment="1">
      <alignment horizontal="center"/>
    </xf>
    <xf numFmtId="0" fontId="0" fillId="0" borderId="94" xfId="0" applyFill="1" applyBorder="1" applyAlignment="1">
      <alignment horizontal="center"/>
    </xf>
    <xf numFmtId="0" fontId="5" fillId="2" borderId="13" xfId="0" applyFont="1" applyFill="1" applyBorder="1" applyAlignment="1" applyProtection="1">
      <alignment vertical="center" shrinkToFit="1"/>
      <protection locked="0"/>
    </xf>
    <xf numFmtId="0" fontId="5" fillId="2" borderId="14" xfId="0" applyFont="1" applyFill="1" applyBorder="1" applyAlignment="1" applyProtection="1">
      <alignment vertical="center" shrinkToFit="1"/>
      <protection locked="0"/>
    </xf>
    <xf numFmtId="0" fontId="5" fillId="2" borderId="64" xfId="0" applyFont="1" applyFill="1" applyBorder="1" applyAlignment="1" applyProtection="1">
      <alignment vertical="center" shrinkToFit="1"/>
      <protection locked="0"/>
    </xf>
    <xf numFmtId="0" fontId="5" fillId="2" borderId="67" xfId="0" applyFont="1" applyFill="1" applyBorder="1" applyAlignment="1" applyProtection="1">
      <alignment vertical="center" shrinkToFit="1"/>
      <protection locked="0"/>
    </xf>
    <xf numFmtId="0" fontId="5" fillId="2" borderId="95" xfId="0" applyFont="1" applyFill="1" applyBorder="1" applyAlignment="1" applyProtection="1">
      <alignment vertical="center" shrinkToFit="1"/>
      <protection locked="0"/>
    </xf>
    <xf numFmtId="0" fontId="5" fillId="2" borderId="96" xfId="0" applyFont="1" applyFill="1" applyBorder="1" applyAlignment="1" applyProtection="1">
      <alignment vertical="center" shrinkToFit="1"/>
      <protection locked="0"/>
    </xf>
    <xf numFmtId="0" fontId="5" fillId="2" borderId="97" xfId="0" applyFont="1" applyFill="1" applyBorder="1" applyAlignment="1" applyProtection="1">
      <alignment vertical="center" shrinkToFit="1"/>
      <protection locked="0"/>
    </xf>
    <xf numFmtId="0" fontId="5" fillId="2" borderId="98" xfId="0" applyFont="1" applyFill="1" applyBorder="1" applyAlignment="1" applyProtection="1">
      <alignment vertical="center" shrinkToFit="1"/>
      <protection locked="0"/>
    </xf>
    <xf numFmtId="0" fontId="5" fillId="2" borderId="99" xfId="0" applyFont="1" applyFill="1" applyBorder="1" applyAlignment="1" applyProtection="1">
      <alignment vertical="center" shrinkToFit="1"/>
      <protection locked="0"/>
    </xf>
    <xf numFmtId="0" fontId="7" fillId="0" borderId="0" xfId="0" applyFont="1" applyBorder="1" applyAlignment="1">
      <alignment vertical="center"/>
    </xf>
    <xf numFmtId="0" fontId="15" fillId="4" borderId="66"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8" xfId="0" applyFont="1" applyFill="1" applyBorder="1" applyAlignment="1" applyProtection="1">
      <alignment horizontal="center" vertical="center"/>
    </xf>
    <xf numFmtId="0" fontId="15" fillId="4" borderId="0" xfId="0" applyFont="1" applyFill="1" applyBorder="1" applyAlignment="1" applyProtection="1">
      <alignment vertical="center"/>
    </xf>
    <xf numFmtId="0" fontId="15" fillId="4" borderId="8" xfId="0" applyFont="1" applyFill="1" applyBorder="1" applyAlignment="1" applyProtection="1">
      <alignment vertical="center"/>
    </xf>
    <xf numFmtId="0" fontId="5" fillId="2" borderId="100" xfId="0" applyFont="1" applyFill="1" applyBorder="1" applyAlignment="1" applyProtection="1">
      <alignment vertical="center" shrinkToFit="1"/>
      <protection locked="0"/>
    </xf>
    <xf numFmtId="0" fontId="5" fillId="2" borderId="101" xfId="0" applyFont="1" applyFill="1" applyBorder="1" applyAlignment="1" applyProtection="1">
      <alignment vertical="center" shrinkToFit="1"/>
      <protection locked="0"/>
    </xf>
    <xf numFmtId="0" fontId="5" fillId="2" borderId="102" xfId="0" applyFont="1" applyFill="1" applyBorder="1" applyAlignment="1" applyProtection="1">
      <alignment vertical="center" shrinkToFit="1"/>
      <protection locked="0"/>
    </xf>
    <xf numFmtId="0" fontId="5" fillId="2" borderId="103" xfId="0" applyFont="1" applyFill="1" applyBorder="1" applyAlignment="1" applyProtection="1">
      <alignment vertical="center" shrinkToFit="1"/>
      <protection locked="0"/>
    </xf>
    <xf numFmtId="0" fontId="5" fillId="2" borderId="104" xfId="0" applyFont="1" applyFill="1" applyBorder="1" applyAlignment="1" applyProtection="1">
      <alignment vertical="center" shrinkToFit="1"/>
      <protection locked="0"/>
    </xf>
    <xf numFmtId="0" fontId="5" fillId="0" borderId="60" xfId="0" applyFont="1" applyFill="1" applyBorder="1" applyAlignment="1" applyProtection="1">
      <alignment vertical="center" shrinkToFit="1"/>
      <protection locked="0"/>
    </xf>
    <xf numFmtId="0" fontId="5" fillId="0" borderId="12" xfId="0" applyFont="1" applyBorder="1" applyAlignment="1" applyProtection="1">
      <alignment vertical="center" shrinkToFit="1"/>
    </xf>
    <xf numFmtId="0" fontId="5" fillId="0" borderId="5" xfId="0" applyFont="1" applyFill="1" applyBorder="1" applyAlignment="1" applyProtection="1">
      <alignment vertical="center" shrinkToFit="1"/>
    </xf>
    <xf numFmtId="0" fontId="5" fillId="0" borderId="2" xfId="0" applyFont="1" applyFill="1" applyBorder="1" applyAlignment="1" applyProtection="1">
      <alignment vertical="center" shrinkToFit="1"/>
    </xf>
    <xf numFmtId="0" fontId="5" fillId="0" borderId="6" xfId="0" applyFont="1" applyFill="1" applyBorder="1" applyAlignment="1" applyProtection="1">
      <alignment vertical="center" shrinkToFit="1"/>
    </xf>
    <xf numFmtId="0" fontId="5" fillId="0" borderId="105" xfId="0" applyFont="1" applyBorder="1" applyAlignment="1" applyProtection="1">
      <alignment vertical="center" shrinkToFit="1"/>
    </xf>
    <xf numFmtId="0" fontId="5" fillId="0" borderId="106" xfId="0" applyFont="1" applyBorder="1" applyAlignment="1" applyProtection="1">
      <alignment vertical="center" shrinkToFit="1"/>
    </xf>
    <xf numFmtId="0" fontId="5" fillId="0" borderId="106" xfId="0" applyFont="1" applyBorder="1" applyAlignment="1" applyProtection="1">
      <alignment horizontal="center" vertical="center" shrinkToFit="1"/>
    </xf>
    <xf numFmtId="0" fontId="5" fillId="0" borderId="0" xfId="0" applyFont="1" applyBorder="1" applyAlignment="1" applyProtection="1">
      <alignment horizontal="center" vertical="center" shrinkToFit="1"/>
    </xf>
    <xf numFmtId="0" fontId="5" fillId="0" borderId="7" xfId="0" applyFont="1" applyBorder="1" applyAlignment="1" applyProtection="1">
      <alignment horizontal="center" vertical="center" shrinkToFit="1"/>
    </xf>
    <xf numFmtId="0" fontId="5" fillId="0" borderId="105" xfId="0" applyFont="1" applyFill="1" applyBorder="1" applyAlignment="1" applyProtection="1">
      <alignment horizontal="center" vertical="center" shrinkToFit="1"/>
    </xf>
    <xf numFmtId="0" fontId="0" fillId="0" borderId="0" xfId="0" applyFont="1" applyBorder="1" applyAlignment="1" applyProtection="1">
      <alignment horizontal="left" vertical="center" shrinkToFit="1"/>
    </xf>
    <xf numFmtId="0" fontId="0" fillId="0" borderId="8" xfId="0" applyFont="1" applyFill="1" applyBorder="1" applyAlignment="1" applyProtection="1">
      <alignment horizontal="left" vertical="center"/>
    </xf>
    <xf numFmtId="0" fontId="5" fillId="0" borderId="47" xfId="0" applyFont="1" applyBorder="1" applyAlignment="1" applyProtection="1">
      <alignment horizontal="center" vertical="center" shrinkToFit="1"/>
    </xf>
    <xf numFmtId="0" fontId="5" fillId="0" borderId="75" xfId="0" applyFont="1" applyBorder="1" applyAlignment="1" applyProtection="1">
      <alignment horizontal="center" vertical="center" shrinkToFit="1"/>
    </xf>
    <xf numFmtId="0" fontId="5" fillId="0" borderId="51" xfId="0" applyFont="1" applyBorder="1" applyAlignment="1" applyProtection="1">
      <alignment horizontal="center" vertical="center" shrinkToFit="1"/>
    </xf>
    <xf numFmtId="177" fontId="5" fillId="2" borderId="31" xfId="0" applyNumberFormat="1" applyFont="1" applyFill="1" applyBorder="1" applyAlignment="1" applyProtection="1">
      <alignment horizontal="center" vertical="center"/>
    </xf>
    <xf numFmtId="0" fontId="5" fillId="0" borderId="105" xfId="0" applyFont="1" applyBorder="1" applyAlignment="1" applyProtection="1">
      <alignment horizontal="center" vertical="center" shrinkToFit="1"/>
    </xf>
    <xf numFmtId="0" fontId="0" fillId="0" borderId="60" xfId="0" applyFill="1" applyBorder="1"/>
    <xf numFmtId="0" fontId="5" fillId="2" borderId="107" xfId="0" applyFont="1" applyFill="1" applyBorder="1" applyAlignment="1" applyProtection="1">
      <alignment horizontal="center" vertical="center" shrinkToFit="1"/>
      <protection locked="0"/>
    </xf>
    <xf numFmtId="0" fontId="5" fillId="2" borderId="108" xfId="0" applyFont="1" applyFill="1" applyBorder="1" applyAlignment="1" applyProtection="1">
      <alignment horizontal="center" vertical="center" shrinkToFit="1"/>
      <protection locked="0"/>
    </xf>
    <xf numFmtId="0" fontId="5" fillId="2" borderId="109" xfId="0" applyFont="1" applyFill="1" applyBorder="1" applyAlignment="1" applyProtection="1">
      <alignment horizontal="center" vertical="center" shrinkToFit="1"/>
      <protection locked="0"/>
    </xf>
    <xf numFmtId="0" fontId="5" fillId="2" borderId="110" xfId="0" applyFont="1" applyFill="1" applyBorder="1" applyAlignment="1" applyProtection="1">
      <alignment horizontal="center" vertical="center" shrinkToFit="1"/>
      <protection locked="0"/>
    </xf>
    <xf numFmtId="0" fontId="5" fillId="2" borderId="111" xfId="0" applyFont="1" applyFill="1" applyBorder="1" applyAlignment="1" applyProtection="1">
      <alignment horizontal="center" vertical="center" shrinkToFit="1"/>
      <protection locked="0"/>
    </xf>
    <xf numFmtId="0" fontId="5" fillId="2" borderId="112" xfId="0" applyFont="1" applyFill="1" applyBorder="1" applyAlignment="1" applyProtection="1">
      <alignment horizontal="center" vertical="center" shrinkToFit="1"/>
      <protection locked="0"/>
    </xf>
    <xf numFmtId="0" fontId="5" fillId="2" borderId="113" xfId="0" applyFont="1" applyFill="1" applyBorder="1" applyAlignment="1" applyProtection="1">
      <alignment horizontal="center" vertical="center" shrinkToFit="1"/>
      <protection locked="0"/>
    </xf>
    <xf numFmtId="0" fontId="5" fillId="2" borderId="114" xfId="0" applyFont="1" applyFill="1" applyBorder="1" applyAlignment="1" applyProtection="1">
      <alignment horizontal="center" vertical="center" shrinkToFit="1"/>
      <protection locked="0"/>
    </xf>
    <xf numFmtId="0" fontId="5" fillId="2" borderId="115" xfId="0" applyFont="1" applyFill="1" applyBorder="1" applyAlignment="1" applyProtection="1">
      <alignment horizontal="center" vertical="center" shrinkToFit="1"/>
      <protection locked="0"/>
    </xf>
    <xf numFmtId="0" fontId="0" fillId="0" borderId="7" xfId="0" applyFill="1" applyBorder="1" applyAlignment="1" applyProtection="1">
      <alignment vertical="center"/>
    </xf>
    <xf numFmtId="0" fontId="2" fillId="0" borderId="0" xfId="0" applyFont="1" applyFill="1" applyBorder="1" applyAlignment="1" applyProtection="1">
      <alignment vertical="center"/>
    </xf>
    <xf numFmtId="0" fontId="2" fillId="0" borderId="15" xfId="0" applyFont="1" applyFill="1" applyBorder="1" applyAlignment="1" applyProtection="1">
      <alignment horizontal="left" vertical="center"/>
    </xf>
    <xf numFmtId="176" fontId="0" fillId="0" borderId="22" xfId="0" applyNumberFormat="1" applyFill="1" applyBorder="1" applyAlignment="1" applyProtection="1">
      <alignment horizontal="center" vertical="center"/>
    </xf>
    <xf numFmtId="176" fontId="0" fillId="0" borderId="26" xfId="0" applyNumberFormat="1" applyFill="1" applyBorder="1" applyAlignment="1" applyProtection="1">
      <alignment horizontal="left" vertical="center"/>
    </xf>
    <xf numFmtId="0" fontId="0" fillId="0" borderId="66" xfId="0" applyFont="1" applyFill="1" applyBorder="1" applyAlignment="1" applyProtection="1">
      <alignment vertical="center"/>
    </xf>
    <xf numFmtId="0" fontId="0" fillId="0" borderId="0" xfId="0" applyFont="1" applyFill="1" applyBorder="1" applyAlignment="1" applyProtection="1">
      <alignment vertical="center" shrinkToFit="1"/>
    </xf>
    <xf numFmtId="0" fontId="23" fillId="0" borderId="0" xfId="0" applyFont="1" applyFill="1" applyBorder="1" applyAlignment="1" applyProtection="1">
      <alignment vertical="center" wrapText="1" shrinkToFit="1"/>
      <protection locked="0"/>
    </xf>
    <xf numFmtId="0" fontId="0" fillId="0" borderId="116" xfId="0" applyBorder="1" applyAlignment="1" applyProtection="1">
      <alignment horizontal="center" vertical="center" wrapText="1"/>
    </xf>
    <xf numFmtId="176" fontId="0" fillId="0" borderId="0" xfId="0" applyNumberFormat="1" applyFont="1" applyFill="1" applyBorder="1" applyAlignment="1" applyProtection="1">
      <alignment horizontal="left" vertical="center" shrinkToFit="1"/>
    </xf>
    <xf numFmtId="0" fontId="0" fillId="0" borderId="0" xfId="0" applyFill="1" applyBorder="1" applyAlignment="1" applyProtection="1">
      <alignment horizontal="left" vertical="center"/>
    </xf>
    <xf numFmtId="0" fontId="0" fillId="0" borderId="66" xfId="0" applyFill="1" applyBorder="1" applyAlignment="1" applyProtection="1">
      <alignment vertical="center"/>
    </xf>
    <xf numFmtId="0" fontId="0" fillId="0" borderId="8" xfId="0" applyFill="1" applyBorder="1" applyAlignment="1" applyProtection="1">
      <alignment horizontal="left" vertical="center"/>
    </xf>
    <xf numFmtId="0" fontId="0" fillId="0" borderId="18" xfId="0" applyFont="1" applyFill="1" applyBorder="1" applyAlignment="1" applyProtection="1">
      <alignment vertical="center"/>
    </xf>
    <xf numFmtId="176" fontId="0" fillId="0" borderId="0" xfId="0" applyNumberFormat="1" applyFill="1" applyBorder="1" applyAlignment="1" applyProtection="1">
      <alignment horizontal="center" vertical="center"/>
    </xf>
    <xf numFmtId="0" fontId="15" fillId="10" borderId="0" xfId="0" applyFont="1" applyFill="1" applyBorder="1" applyAlignment="1" applyProtection="1">
      <alignment horizontal="center" vertical="center"/>
    </xf>
    <xf numFmtId="0" fontId="0" fillId="11" borderId="0" xfId="0" applyFill="1" applyAlignment="1">
      <alignment vertical="top"/>
    </xf>
    <xf numFmtId="0" fontId="0" fillId="0" borderId="0" xfId="0" applyAlignment="1">
      <alignment vertical="center"/>
    </xf>
    <xf numFmtId="0" fontId="0" fillId="0" borderId="0" xfId="0" applyAlignment="1">
      <alignment vertical="top"/>
    </xf>
    <xf numFmtId="0" fontId="5" fillId="12" borderId="64" xfId="0" applyFont="1" applyFill="1" applyBorder="1" applyAlignment="1" applyProtection="1">
      <alignment vertical="center" shrinkToFit="1"/>
      <protection locked="0"/>
    </xf>
    <xf numFmtId="0" fontId="5" fillId="12" borderId="98" xfId="0" applyFont="1" applyFill="1" applyBorder="1" applyAlignment="1" applyProtection="1">
      <alignment vertical="center" shrinkToFit="1"/>
      <protection locked="0"/>
    </xf>
    <xf numFmtId="0" fontId="5" fillId="12" borderId="103" xfId="0" applyFont="1" applyFill="1" applyBorder="1" applyAlignment="1" applyProtection="1">
      <alignment vertical="center" shrinkToFit="1"/>
      <protection locked="0"/>
    </xf>
    <xf numFmtId="0" fontId="5" fillId="12" borderId="12" xfId="0" applyFont="1" applyFill="1" applyBorder="1" applyAlignment="1" applyProtection="1">
      <alignment horizontal="center" vertical="center" shrinkToFit="1"/>
      <protection locked="0"/>
    </xf>
    <xf numFmtId="0" fontId="5" fillId="12" borderId="14" xfId="0" applyFont="1" applyFill="1" applyBorder="1" applyAlignment="1" applyProtection="1">
      <alignment vertical="center" shrinkToFit="1"/>
      <protection locked="0"/>
    </xf>
    <xf numFmtId="0" fontId="5" fillId="12" borderId="97" xfId="0" applyFont="1" applyFill="1" applyBorder="1" applyAlignment="1" applyProtection="1">
      <alignment vertical="center" shrinkToFit="1"/>
      <protection locked="0"/>
    </xf>
    <xf numFmtId="0" fontId="5" fillId="12" borderId="102" xfId="0" applyFont="1" applyFill="1" applyBorder="1" applyAlignment="1" applyProtection="1">
      <alignment vertical="center" shrinkToFit="1"/>
      <protection locked="0"/>
    </xf>
    <xf numFmtId="0" fontId="9" fillId="4" borderId="52" xfId="0" applyFont="1" applyFill="1" applyBorder="1" applyAlignment="1" applyProtection="1">
      <alignment horizontal="center" vertical="center" shrinkToFit="1"/>
    </xf>
    <xf numFmtId="0" fontId="5" fillId="0" borderId="117" xfId="0" applyFont="1" applyBorder="1" applyAlignment="1" applyProtection="1">
      <alignment vertical="center" shrinkToFit="1"/>
    </xf>
    <xf numFmtId="0" fontId="5" fillId="0" borderId="118" xfId="0" applyFont="1" applyBorder="1" applyAlignment="1" applyProtection="1">
      <alignment vertical="center" shrinkToFit="1"/>
    </xf>
    <xf numFmtId="0" fontId="5" fillId="0" borderId="119" xfId="0" applyFont="1" applyBorder="1" applyAlignment="1" applyProtection="1">
      <alignment vertical="center" shrinkToFit="1"/>
    </xf>
    <xf numFmtId="0" fontId="5" fillId="0" borderId="73" xfId="0" applyFont="1" applyBorder="1" applyAlignment="1" applyProtection="1">
      <alignment vertical="center" shrinkToFit="1"/>
    </xf>
    <xf numFmtId="0" fontId="5" fillId="0" borderId="68" xfId="0" applyFont="1" applyBorder="1" applyAlignment="1" applyProtection="1">
      <alignment vertical="center" shrinkToFit="1"/>
    </xf>
    <xf numFmtId="0" fontId="5" fillId="0" borderId="79" xfId="0" applyFont="1" applyBorder="1" applyAlignment="1" applyProtection="1">
      <alignment horizontal="center" vertical="center" shrinkToFit="1"/>
    </xf>
    <xf numFmtId="0" fontId="5" fillId="0" borderId="80" xfId="0" applyFont="1" applyBorder="1" applyAlignment="1" applyProtection="1">
      <alignment horizontal="center" vertical="center" shrinkToFit="1"/>
    </xf>
    <xf numFmtId="0" fontId="5" fillId="0" borderId="81" xfId="0" applyFont="1" applyBorder="1" applyAlignment="1" applyProtection="1">
      <alignment horizontal="center" vertical="center" shrinkToFit="1"/>
    </xf>
    <xf numFmtId="0" fontId="5" fillId="0" borderId="82" xfId="0" applyFont="1" applyBorder="1" applyAlignment="1" applyProtection="1">
      <alignment horizontal="center" vertical="center" shrinkToFit="1"/>
    </xf>
    <xf numFmtId="0" fontId="5" fillId="0" borderId="83" xfId="0" applyFont="1" applyBorder="1" applyAlignment="1" applyProtection="1">
      <alignment horizontal="center" vertical="center" shrinkToFit="1"/>
    </xf>
    <xf numFmtId="0" fontId="5" fillId="0" borderId="84" xfId="0" applyFont="1" applyBorder="1" applyAlignment="1" applyProtection="1">
      <alignment horizontal="center" vertical="center" shrinkToFit="1"/>
    </xf>
    <xf numFmtId="0" fontId="20" fillId="0" borderId="8" xfId="0" applyFont="1" applyBorder="1" applyProtection="1"/>
    <xf numFmtId="0" fontId="0" fillId="0" borderId="0" xfId="0" applyAlignment="1" applyProtection="1">
      <alignment vertical="center"/>
    </xf>
    <xf numFmtId="0" fontId="9" fillId="4" borderId="10" xfId="0" applyFont="1" applyFill="1" applyBorder="1" applyAlignment="1" applyProtection="1">
      <alignment horizontal="center" vertical="center" shrinkToFit="1"/>
    </xf>
    <xf numFmtId="38" fontId="15" fillId="10" borderId="18" xfId="1" applyFont="1" applyFill="1" applyBorder="1" applyAlignment="1" applyProtection="1">
      <alignment horizontal="center" vertical="center"/>
    </xf>
    <xf numFmtId="0" fontId="0" fillId="0" borderId="0" xfId="0" applyBorder="1" applyAlignment="1">
      <alignment horizontal="right" vertical="center"/>
    </xf>
    <xf numFmtId="0" fontId="0" fillId="0" borderId="0" xfId="0" applyFont="1" applyAlignment="1" applyProtection="1">
      <alignment horizontal="right" vertical="center"/>
    </xf>
    <xf numFmtId="0" fontId="0" fillId="0" borderId="0" xfId="0" applyAlignment="1" applyProtection="1">
      <alignment horizontal="right" vertical="center"/>
    </xf>
    <xf numFmtId="0" fontId="5" fillId="0" borderId="0" xfId="0" applyFont="1" applyAlignment="1">
      <alignment horizontal="right"/>
    </xf>
    <xf numFmtId="0" fontId="5" fillId="0" borderId="120" xfId="0" applyFont="1" applyBorder="1" applyAlignment="1" applyProtection="1">
      <alignment vertical="center" shrinkToFit="1"/>
    </xf>
    <xf numFmtId="0" fontId="5" fillId="0" borderId="121" xfId="0" applyFont="1" applyBorder="1" applyAlignment="1" applyProtection="1">
      <alignment vertical="center" shrinkToFit="1"/>
    </xf>
    <xf numFmtId="0" fontId="5" fillId="0" borderId="122" xfId="0" applyFont="1" applyBorder="1" applyAlignment="1" applyProtection="1">
      <alignment vertical="center" shrinkToFit="1"/>
    </xf>
    <xf numFmtId="0" fontId="5" fillId="0" borderId="123" xfId="0" applyFont="1" applyBorder="1" applyAlignment="1" applyProtection="1">
      <alignment vertical="center" shrinkToFit="1"/>
    </xf>
    <xf numFmtId="0" fontId="5" fillId="0" borderId="124" xfId="0" applyFont="1" applyBorder="1" applyAlignment="1" applyProtection="1">
      <alignment vertical="center" shrinkToFit="1"/>
    </xf>
    <xf numFmtId="0" fontId="5" fillId="0" borderId="125" xfId="0" applyFont="1" applyBorder="1" applyAlignment="1" applyProtection="1">
      <alignment vertical="center" shrinkToFit="1"/>
    </xf>
    <xf numFmtId="0" fontId="31" fillId="0" borderId="0" xfId="0" applyFont="1" applyFill="1" applyAlignment="1">
      <alignment vertical="center"/>
    </xf>
    <xf numFmtId="56" fontId="31" fillId="0" borderId="0" xfId="0" applyNumberFormat="1" applyFont="1" applyFill="1"/>
    <xf numFmtId="0" fontId="31" fillId="0" borderId="0" xfId="0" applyFont="1" applyFill="1"/>
    <xf numFmtId="0" fontId="31" fillId="0" borderId="0" xfId="0" applyFont="1" applyFill="1" applyProtection="1"/>
    <xf numFmtId="0" fontId="31" fillId="0" borderId="0" xfId="0" applyFont="1" applyFill="1" applyBorder="1"/>
    <xf numFmtId="0" fontId="20" fillId="0" borderId="0" xfId="0" applyFont="1" applyBorder="1" applyAlignment="1" applyProtection="1">
      <alignment vertical="center"/>
      <protection locked="0"/>
    </xf>
    <xf numFmtId="0" fontId="0" fillId="3" borderId="0" xfId="0" applyFill="1" applyBorder="1" applyAlignment="1">
      <alignment horizontal="left"/>
    </xf>
    <xf numFmtId="0" fontId="0" fillId="3" borderId="0" xfId="0" applyFill="1" applyBorder="1"/>
    <xf numFmtId="0" fontId="0" fillId="3" borderId="26" xfId="0" applyFont="1" applyFill="1" applyBorder="1" applyAlignment="1" applyProtection="1">
      <alignment vertical="center"/>
      <protection locked="0"/>
    </xf>
    <xf numFmtId="0" fontId="0" fillId="3" borderId="23" xfId="0" applyFont="1" applyFill="1" applyBorder="1" applyAlignment="1" applyProtection="1">
      <alignment vertical="center"/>
      <protection locked="0"/>
    </xf>
    <xf numFmtId="0" fontId="0" fillId="12" borderId="8" xfId="0" applyFill="1" applyBorder="1" applyAlignment="1"/>
    <xf numFmtId="0" fontId="0" fillId="12" borderId="27" xfId="0" applyFill="1" applyBorder="1" applyAlignment="1"/>
    <xf numFmtId="0" fontId="0" fillId="12" borderId="9" xfId="0" applyFill="1" applyBorder="1" applyAlignment="1"/>
    <xf numFmtId="0" fontId="0" fillId="12" borderId="28" xfId="0" applyFill="1" applyBorder="1" applyAlignment="1"/>
    <xf numFmtId="0" fontId="5" fillId="12" borderId="115" xfId="0" applyFont="1" applyFill="1" applyBorder="1" applyAlignment="1" applyProtection="1">
      <alignment horizontal="center" vertical="center" shrinkToFit="1"/>
      <protection locked="0"/>
    </xf>
    <xf numFmtId="0" fontId="5" fillId="12" borderId="112" xfId="0" applyFont="1" applyFill="1" applyBorder="1" applyAlignment="1" applyProtection="1">
      <alignment horizontal="center" vertical="center" shrinkToFit="1"/>
      <protection locked="0"/>
    </xf>
    <xf numFmtId="0" fontId="5" fillId="12" borderId="126" xfId="0" applyFont="1" applyFill="1" applyBorder="1" applyAlignment="1" applyProtection="1">
      <alignment horizontal="center" vertical="center" shrinkToFit="1"/>
      <protection locked="0"/>
    </xf>
    <xf numFmtId="0" fontId="0" fillId="0" borderId="0" xfId="0" applyBorder="1" applyAlignment="1"/>
    <xf numFmtId="0" fontId="0" fillId="0" borderId="0" xfId="0" applyFill="1" applyBorder="1" applyAlignment="1"/>
    <xf numFmtId="0" fontId="5" fillId="2" borderId="127" xfId="0" applyFont="1" applyFill="1" applyBorder="1" applyAlignment="1" applyProtection="1">
      <alignment horizontal="center" vertical="center"/>
    </xf>
    <xf numFmtId="0" fontId="5" fillId="0" borderId="128" xfId="0" applyFont="1" applyBorder="1" applyAlignment="1" applyProtection="1">
      <alignment horizontal="center" vertical="center" shrinkToFit="1"/>
    </xf>
    <xf numFmtId="0" fontId="5" fillId="0" borderId="38" xfId="0" applyFont="1" applyBorder="1" applyAlignment="1" applyProtection="1">
      <alignment horizontal="center" vertical="center" shrinkToFit="1"/>
    </xf>
    <xf numFmtId="0" fontId="5" fillId="0" borderId="43" xfId="0" applyFont="1" applyBorder="1" applyAlignment="1" applyProtection="1">
      <alignment horizontal="center" vertical="center" shrinkToFit="1"/>
    </xf>
    <xf numFmtId="0" fontId="5" fillId="0" borderId="48" xfId="0" applyFont="1" applyBorder="1" applyAlignment="1" applyProtection="1">
      <alignment horizontal="center" vertical="center" shrinkToFit="1"/>
    </xf>
    <xf numFmtId="0" fontId="5" fillId="0" borderId="129" xfId="0" applyFont="1" applyBorder="1" applyAlignment="1" applyProtection="1">
      <alignment horizontal="center" vertical="center" shrinkToFit="1"/>
    </xf>
    <xf numFmtId="0" fontId="5" fillId="2" borderId="29" xfId="0" applyFont="1" applyFill="1" applyBorder="1" applyAlignment="1" applyProtection="1">
      <alignment horizontal="center" vertical="center" wrapText="1"/>
    </xf>
    <xf numFmtId="0" fontId="5" fillId="2" borderId="30" xfId="0" applyFont="1" applyFill="1" applyBorder="1" applyAlignment="1" applyProtection="1">
      <alignment horizontal="center" vertical="center" wrapText="1"/>
    </xf>
    <xf numFmtId="0" fontId="5" fillId="2" borderId="130" xfId="0" applyFont="1" applyFill="1" applyBorder="1" applyAlignment="1" applyProtection="1">
      <alignment horizontal="center" vertical="center" wrapText="1"/>
    </xf>
    <xf numFmtId="0" fontId="5" fillId="2" borderId="75" xfId="0" applyFont="1" applyFill="1" applyBorder="1" applyAlignment="1" applyProtection="1">
      <alignment horizontal="center" vertical="center" wrapText="1"/>
    </xf>
    <xf numFmtId="0" fontId="5" fillId="2" borderId="76" xfId="0" applyFont="1" applyFill="1" applyBorder="1" applyAlignment="1" applyProtection="1">
      <alignment horizontal="center" vertical="center" wrapText="1"/>
    </xf>
    <xf numFmtId="0" fontId="5" fillId="2" borderId="131" xfId="0" applyFont="1" applyFill="1" applyBorder="1" applyAlignment="1" applyProtection="1">
      <alignment horizontal="center" vertical="center" wrapText="1"/>
    </xf>
    <xf numFmtId="177" fontId="5" fillId="2" borderId="127" xfId="0" applyNumberFormat="1" applyFont="1" applyFill="1" applyBorder="1" applyAlignment="1" applyProtection="1">
      <alignment horizontal="center" vertical="center"/>
    </xf>
    <xf numFmtId="0" fontId="5" fillId="0" borderId="21" xfId="0" applyFont="1" applyBorder="1" applyAlignment="1" applyProtection="1">
      <alignment horizontal="center" vertical="center" shrinkToFit="1"/>
    </xf>
    <xf numFmtId="0" fontId="5" fillId="0" borderId="132" xfId="0" applyFont="1" applyBorder="1" applyAlignment="1" applyProtection="1">
      <alignment horizontal="center" vertical="center" shrinkToFit="1"/>
    </xf>
    <xf numFmtId="0" fontId="2" fillId="3" borderId="0" xfId="0" applyFont="1" applyFill="1" applyAlignment="1">
      <alignment horizontal="left"/>
    </xf>
    <xf numFmtId="0" fontId="8" fillId="3" borderId="0" xfId="0" applyFont="1" applyFill="1" applyAlignment="1">
      <alignment vertical="center"/>
    </xf>
    <xf numFmtId="0" fontId="8" fillId="3" borderId="0" xfId="0" applyFont="1" applyFill="1" applyBorder="1" applyAlignment="1">
      <alignment horizontal="right"/>
    </xf>
    <xf numFmtId="0" fontId="8" fillId="3" borderId="0" xfId="0" applyFont="1" applyFill="1" applyBorder="1" applyAlignment="1">
      <alignment horizontal="center" vertical="center"/>
    </xf>
    <xf numFmtId="0" fontId="8" fillId="3" borderId="0" xfId="0" applyFont="1" applyFill="1" applyBorder="1" applyAlignment="1" applyProtection="1">
      <alignment vertical="center" shrinkToFit="1"/>
      <protection locked="0"/>
    </xf>
    <xf numFmtId="0" fontId="0" fillId="3" borderId="0" xfId="0" applyFill="1" applyAlignment="1">
      <alignment horizontal="right"/>
    </xf>
    <xf numFmtId="0" fontId="20" fillId="0" borderId="28" xfId="0" applyFont="1" applyBorder="1" applyAlignment="1" applyProtection="1">
      <alignment vertical="center"/>
    </xf>
    <xf numFmtId="0" fontId="0" fillId="3" borderId="0" xfId="0" applyFont="1" applyFill="1" applyAlignment="1">
      <alignment horizontal="left" indent="1"/>
    </xf>
    <xf numFmtId="49" fontId="0" fillId="3" borderId="0" xfId="0" applyNumberFormat="1" applyFont="1" applyFill="1" applyAlignment="1">
      <alignment horizontal="left" indent="1"/>
    </xf>
    <xf numFmtId="0" fontId="2" fillId="3" borderId="0" xfId="0" applyFont="1" applyFill="1" applyAlignment="1">
      <alignment horizontal="left" indent="1"/>
    </xf>
    <xf numFmtId="0" fontId="0" fillId="3" borderId="0" xfId="0" applyFill="1" applyAlignment="1">
      <alignment horizontal="left" indent="1" shrinkToFit="1"/>
    </xf>
    <xf numFmtId="0" fontId="0" fillId="3" borderId="0" xfId="0" applyFill="1" applyAlignment="1">
      <alignment horizontal="left" indent="1"/>
    </xf>
    <xf numFmtId="0" fontId="8" fillId="3" borderId="0" xfId="0" applyFont="1" applyFill="1" applyAlignment="1">
      <alignment horizontal="left" indent="1"/>
    </xf>
    <xf numFmtId="0" fontId="2" fillId="0" borderId="0" xfId="0" applyFont="1" applyAlignment="1"/>
    <xf numFmtId="0" fontId="2" fillId="0" borderId="0" xfId="0" applyFont="1" applyAlignment="1">
      <alignment shrinkToFit="1"/>
    </xf>
    <xf numFmtId="0" fontId="2" fillId="11" borderId="0" xfId="0" applyFont="1" applyFill="1" applyAlignment="1">
      <alignment shrinkToFit="1"/>
    </xf>
    <xf numFmtId="0" fontId="2" fillId="0" borderId="0" xfId="0" applyFont="1" applyFill="1" applyAlignment="1">
      <alignment shrinkToFit="1"/>
    </xf>
    <xf numFmtId="0" fontId="2" fillId="0" borderId="0" xfId="0" applyFont="1" applyFill="1" applyAlignment="1">
      <alignment horizontal="center" shrinkToFit="1"/>
    </xf>
    <xf numFmtId="0" fontId="2" fillId="0" borderId="25" xfId="0" applyFont="1" applyBorder="1" applyAlignment="1">
      <alignment horizontal="center" vertical="center" shrinkToFit="1"/>
    </xf>
    <xf numFmtId="0" fontId="1" fillId="0" borderId="52" xfId="0" applyFont="1" applyFill="1" applyBorder="1" applyAlignment="1">
      <alignment horizontal="center" vertical="center" shrinkToFit="1"/>
    </xf>
    <xf numFmtId="0" fontId="1" fillId="0" borderId="25" xfId="0" applyFont="1" applyFill="1" applyBorder="1" applyAlignment="1">
      <alignment horizontal="center" vertical="center" shrinkToFit="1"/>
    </xf>
    <xf numFmtId="0" fontId="2" fillId="11" borderId="25" xfId="0" applyFont="1" applyFill="1" applyBorder="1" applyAlignment="1">
      <alignment horizontal="center" vertical="center" shrinkToFit="1"/>
    </xf>
    <xf numFmtId="0" fontId="2" fillId="0" borderId="25" xfId="0" applyFont="1" applyFill="1" applyBorder="1" applyAlignment="1">
      <alignment horizontal="center" vertical="center" shrinkToFit="1"/>
    </xf>
    <xf numFmtId="0" fontId="1" fillId="0" borderId="25" xfId="3" applyFont="1" applyFill="1" applyBorder="1" applyAlignment="1">
      <alignment horizontal="center" vertical="center" shrinkToFit="1"/>
    </xf>
    <xf numFmtId="0" fontId="1" fillId="0" borderId="25" xfId="4" applyFont="1" applyFill="1" applyBorder="1" applyAlignment="1">
      <alignment horizontal="center" vertical="center" shrinkToFit="1"/>
    </xf>
    <xf numFmtId="0" fontId="2" fillId="0" borderId="25" xfId="0" applyFont="1" applyBorder="1" applyAlignment="1"/>
    <xf numFmtId="0" fontId="2" fillId="0" borderId="25" xfId="0" applyFont="1" applyBorder="1" applyAlignment="1">
      <alignment horizontal="center"/>
    </xf>
    <xf numFmtId="0" fontId="22" fillId="0" borderId="52" xfId="0" applyFont="1" applyFill="1" applyBorder="1" applyAlignment="1">
      <alignment horizontal="center" shrinkToFit="1"/>
    </xf>
    <xf numFmtId="0" fontId="22" fillId="0" borderId="25" xfId="0" applyFont="1" applyFill="1" applyBorder="1" applyAlignment="1">
      <alignment horizontal="left" shrinkToFit="1"/>
    </xf>
    <xf numFmtId="0" fontId="22" fillId="0" borderId="25" xfId="0" applyFont="1" applyFill="1" applyBorder="1" applyAlignment="1">
      <alignment horizontal="center" shrinkToFit="1"/>
    </xf>
    <xf numFmtId="0" fontId="2" fillId="11" borderId="25" xfId="0" applyFont="1" applyFill="1" applyBorder="1" applyAlignment="1">
      <alignment horizontal="left" vertical="center" shrinkToFit="1"/>
    </xf>
    <xf numFmtId="0" fontId="2" fillId="0" borderId="25" xfId="0" applyFont="1" applyBorder="1" applyAlignment="1">
      <alignment vertical="center" shrinkToFit="1"/>
    </xf>
    <xf numFmtId="0" fontId="1" fillId="0" borderId="25" xfId="3" applyFont="1" applyFill="1" applyBorder="1" applyAlignment="1">
      <alignment vertical="center" shrinkToFit="1"/>
    </xf>
    <xf numFmtId="0" fontId="2" fillId="0" borderId="25" xfId="0" applyNumberFormat="1" applyFont="1" applyBorder="1" applyAlignment="1">
      <alignment vertical="center" shrinkToFit="1"/>
    </xf>
    <xf numFmtId="0" fontId="2" fillId="0" borderId="25" xfId="0" applyNumberFormat="1" applyFont="1" applyFill="1" applyBorder="1" applyAlignment="1">
      <alignment horizontal="center" vertical="center" shrinkToFit="1"/>
    </xf>
    <xf numFmtId="0" fontId="2" fillId="0" borderId="24" xfId="0" applyFont="1" applyBorder="1" applyAlignment="1">
      <alignment horizontal="center"/>
    </xf>
    <xf numFmtId="0" fontId="2" fillId="0" borderId="24" xfId="0" applyFont="1" applyBorder="1" applyAlignment="1"/>
    <xf numFmtId="0" fontId="2" fillId="0" borderId="25" xfId="0" applyNumberFormat="1" applyFont="1" applyFill="1" applyBorder="1" applyAlignment="1">
      <alignment vertical="center" shrinkToFit="1"/>
    </xf>
    <xf numFmtId="0" fontId="44" fillId="0" borderId="25" xfId="0" applyNumberFormat="1" applyFont="1" applyFill="1" applyBorder="1" applyAlignment="1">
      <alignment vertical="center" shrinkToFit="1"/>
    </xf>
    <xf numFmtId="0" fontId="44" fillId="0" borderId="25" xfId="0" applyNumberFormat="1" applyFont="1" applyBorder="1" applyAlignment="1">
      <alignment vertical="center" shrinkToFit="1"/>
    </xf>
    <xf numFmtId="0" fontId="44" fillId="0" borderId="25" xfId="0" applyNumberFormat="1" applyFont="1" applyFill="1" applyBorder="1" applyAlignment="1">
      <alignment horizontal="center" vertical="center" shrinkToFit="1"/>
    </xf>
    <xf numFmtId="0" fontId="1" fillId="0" borderId="25" xfId="0" applyNumberFormat="1" applyFont="1" applyBorder="1" applyAlignment="1">
      <alignment vertical="center" shrinkToFit="1"/>
    </xf>
    <xf numFmtId="0" fontId="1" fillId="0" borderId="25" xfId="0" applyNumberFormat="1" applyFont="1" applyFill="1" applyBorder="1" applyAlignment="1">
      <alignment horizontal="center" vertical="center" shrinkToFit="1"/>
    </xf>
    <xf numFmtId="0" fontId="1" fillId="0" borderId="25" xfId="4" applyFont="1" applyFill="1" applyBorder="1" applyAlignment="1">
      <alignment vertical="center" shrinkToFit="1"/>
    </xf>
    <xf numFmtId="0" fontId="2" fillId="0" borderId="133" xfId="0" applyFont="1" applyBorder="1" applyAlignment="1">
      <alignment vertical="center" shrinkToFit="1"/>
    </xf>
    <xf numFmtId="0" fontId="2" fillId="0" borderId="25" xfId="1" applyNumberFormat="1" applyFont="1" applyBorder="1" applyAlignment="1">
      <alignment vertical="center" shrinkToFit="1"/>
    </xf>
    <xf numFmtId="0" fontId="44" fillId="0" borderId="25" xfId="1" applyNumberFormat="1" applyFont="1" applyBorder="1" applyAlignment="1">
      <alignment vertical="center" shrinkToFit="1"/>
    </xf>
    <xf numFmtId="0" fontId="2" fillId="3" borderId="25" xfId="0" applyFont="1" applyFill="1" applyBorder="1" applyAlignment="1">
      <alignment vertical="center" shrinkToFit="1"/>
    </xf>
    <xf numFmtId="0" fontId="1" fillId="7" borderId="25" xfId="3" applyFont="1" applyFill="1" applyBorder="1" applyAlignment="1">
      <alignment vertical="center" shrinkToFit="1"/>
    </xf>
    <xf numFmtId="0" fontId="1" fillId="7" borderId="25" xfId="4" applyFont="1" applyFill="1" applyBorder="1" applyAlignment="1">
      <alignment vertical="center" shrinkToFit="1"/>
    </xf>
    <xf numFmtId="0" fontId="2" fillId="0" borderId="25" xfId="5" applyFont="1" applyBorder="1" applyAlignment="1">
      <alignment vertical="center" shrinkToFit="1"/>
    </xf>
    <xf numFmtId="0" fontId="1" fillId="3" borderId="25" xfId="3" applyFont="1" applyFill="1" applyBorder="1" applyAlignment="1">
      <alignment vertical="center" shrinkToFit="1"/>
    </xf>
    <xf numFmtId="0" fontId="1" fillId="3" borderId="25" xfId="4" applyFont="1" applyFill="1" applyBorder="1" applyAlignment="1">
      <alignment vertical="center" shrinkToFit="1"/>
    </xf>
    <xf numFmtId="0" fontId="2" fillId="0" borderId="25" xfId="0" applyFont="1" applyFill="1" applyBorder="1" applyAlignment="1">
      <alignment vertical="center" shrinkToFit="1"/>
    </xf>
    <xf numFmtId="0" fontId="44" fillId="0" borderId="25" xfId="0" applyFont="1" applyFill="1" applyBorder="1" applyAlignment="1">
      <alignment horizontal="left" vertical="center" shrinkToFit="1"/>
    </xf>
    <xf numFmtId="0" fontId="44" fillId="0" borderId="25" xfId="0" applyFont="1" applyFill="1" applyBorder="1" applyAlignment="1">
      <alignment vertical="center" shrinkToFit="1"/>
    </xf>
    <xf numFmtId="0" fontId="0" fillId="11" borderId="0" xfId="0" applyFill="1" applyAlignment="1">
      <alignment vertical="top" wrapText="1"/>
    </xf>
    <xf numFmtId="0" fontId="0" fillId="0" borderId="0" xfId="0" applyAlignment="1">
      <alignment vertical="top" wrapText="1"/>
    </xf>
    <xf numFmtId="0" fontId="43" fillId="0" borderId="0" xfId="0" applyFont="1" applyAlignment="1">
      <alignment vertical="top" wrapText="1"/>
    </xf>
    <xf numFmtId="0" fontId="0" fillId="11" borderId="0" xfId="0" applyFill="1" applyAlignment="1">
      <alignment vertical="center"/>
    </xf>
    <xf numFmtId="178" fontId="2" fillId="0" borderId="25" xfId="0" applyNumberFormat="1" applyFont="1" applyFill="1" applyBorder="1" applyAlignment="1">
      <alignment vertical="center" shrinkToFit="1"/>
    </xf>
    <xf numFmtId="0" fontId="2" fillId="0" borderId="7" xfId="0" applyFont="1" applyFill="1" applyBorder="1" applyAlignment="1">
      <alignment vertical="center" shrinkToFit="1"/>
    </xf>
    <xf numFmtId="0" fontId="2" fillId="0" borderId="106" xfId="0" applyFont="1" applyFill="1" applyBorder="1" applyAlignment="1">
      <alignment vertical="center" shrinkToFit="1"/>
    </xf>
    <xf numFmtId="0" fontId="25" fillId="0" borderId="0" xfId="0" applyFont="1" applyProtection="1"/>
    <xf numFmtId="0" fontId="0" fillId="0" borderId="25" xfId="0" applyNumberFormat="1" applyFont="1" applyBorder="1" applyAlignment="1">
      <alignment vertical="center" shrinkToFit="1"/>
    </xf>
    <xf numFmtId="0" fontId="15" fillId="10" borderId="18" xfId="0" applyFont="1" applyFill="1" applyBorder="1" applyAlignment="1" applyProtection="1">
      <alignment vertical="center"/>
    </xf>
    <xf numFmtId="0" fontId="15" fillId="10" borderId="19" xfId="0" applyFont="1" applyFill="1" applyBorder="1" applyAlignment="1" applyProtection="1">
      <alignment horizontal="center" vertical="center"/>
    </xf>
    <xf numFmtId="0" fontId="15" fillId="10" borderId="15" xfId="0" applyFont="1" applyFill="1" applyBorder="1" applyAlignment="1" applyProtection="1">
      <alignment vertical="center"/>
    </xf>
    <xf numFmtId="0" fontId="0" fillId="0" borderId="0" xfId="0" applyFill="1" applyBorder="1" applyAlignment="1" applyProtection="1">
      <alignment vertical="center"/>
    </xf>
    <xf numFmtId="176" fontId="0" fillId="0" borderId="0" xfId="0" applyNumberFormat="1" applyFont="1" applyFill="1" applyBorder="1" applyAlignment="1" applyProtection="1">
      <alignment vertical="center" shrinkToFit="1"/>
    </xf>
    <xf numFmtId="38" fontId="15" fillId="0" borderId="0" xfId="1" applyFont="1" applyFill="1" applyBorder="1" applyAlignment="1" applyProtection="1">
      <alignment horizontal="center" vertical="center"/>
    </xf>
    <xf numFmtId="0" fontId="15" fillId="4" borderId="134" xfId="0" applyFont="1" applyFill="1" applyBorder="1" applyAlignment="1" applyProtection="1">
      <alignment vertical="center"/>
    </xf>
    <xf numFmtId="0" fontId="0" fillId="0" borderId="26" xfId="0" applyBorder="1" applyAlignment="1" applyProtection="1">
      <alignment horizontal="left" vertical="center"/>
    </xf>
    <xf numFmtId="0" fontId="0" fillId="0" borderId="0" xfId="0" applyBorder="1" applyAlignment="1" applyProtection="1">
      <alignment horizontal="left" vertical="center" wrapText="1"/>
    </xf>
    <xf numFmtId="176" fontId="0" fillId="0" borderId="0" xfId="0" applyNumberFormat="1" applyFill="1" applyBorder="1" applyAlignment="1" applyProtection="1">
      <alignment vertical="center" wrapText="1" shrinkToFit="1"/>
    </xf>
    <xf numFmtId="0" fontId="15" fillId="10" borderId="17" xfId="0" applyFont="1" applyFill="1" applyBorder="1" applyAlignment="1" applyProtection="1">
      <alignment horizontal="center" vertical="center"/>
    </xf>
    <xf numFmtId="0" fontId="5" fillId="12" borderId="3" xfId="0" applyFont="1" applyFill="1" applyBorder="1" applyAlignment="1" applyProtection="1">
      <alignment horizontal="center" vertical="center" shrinkToFit="1"/>
      <protection locked="0"/>
    </xf>
    <xf numFmtId="0" fontId="25" fillId="0" borderId="0" xfId="0" applyFont="1" applyBorder="1" applyAlignment="1">
      <alignment vertical="center"/>
    </xf>
    <xf numFmtId="0" fontId="25" fillId="0" borderId="0" xfId="0" applyFont="1" applyAlignment="1">
      <alignment vertical="center"/>
    </xf>
    <xf numFmtId="0" fontId="2" fillId="0" borderId="135" xfId="0" applyFont="1" applyFill="1" applyBorder="1" applyAlignment="1">
      <alignment horizontal="center"/>
    </xf>
    <xf numFmtId="0" fontId="25" fillId="0" borderId="0" xfId="0" applyFont="1"/>
    <xf numFmtId="0" fontId="25" fillId="0" borderId="0" xfId="0" applyFont="1" applyBorder="1"/>
    <xf numFmtId="0" fontId="2" fillId="2" borderId="136" xfId="0" applyFont="1" applyFill="1" applyBorder="1" applyAlignment="1" applyProtection="1">
      <alignment horizontal="center" vertical="center" shrinkToFit="1"/>
      <protection locked="0"/>
    </xf>
    <xf numFmtId="0" fontId="2" fillId="0" borderId="66" xfId="0" applyFont="1" applyBorder="1" applyProtection="1"/>
    <xf numFmtId="0" fontId="2" fillId="0" borderId="0" xfId="0" applyFont="1" applyProtection="1"/>
    <xf numFmtId="0" fontId="2" fillId="0" borderId="137" xfId="0" applyFont="1" applyFill="1" applyBorder="1" applyAlignment="1">
      <alignment horizontal="center"/>
    </xf>
    <xf numFmtId="0" fontId="2" fillId="0" borderId="18" xfId="0" applyFont="1" applyFill="1" applyBorder="1" applyAlignment="1">
      <alignment horizontal="center"/>
    </xf>
    <xf numFmtId="0" fontId="2" fillId="0" borderId="19" xfId="0" applyFont="1" applyBorder="1" applyProtection="1"/>
    <xf numFmtId="0" fontId="2" fillId="0" borderId="0" xfId="0" applyFont="1" applyBorder="1" applyProtection="1"/>
    <xf numFmtId="0" fontId="2" fillId="0" borderId="19" xfId="0" applyFont="1" applyBorder="1" applyAlignment="1"/>
    <xf numFmtId="0" fontId="2" fillId="0" borderId="73" xfId="0" applyFont="1" applyBorder="1" applyProtection="1"/>
    <xf numFmtId="0" fontId="2" fillId="0" borderId="73" xfId="0" applyFont="1" applyBorder="1"/>
    <xf numFmtId="0" fontId="2" fillId="0" borderId="65" xfId="0" applyFont="1" applyBorder="1"/>
    <xf numFmtId="0" fontId="2" fillId="0" borderId="65" xfId="0" applyFont="1" applyBorder="1" applyAlignment="1">
      <alignment shrinkToFit="1"/>
    </xf>
    <xf numFmtId="177" fontId="0" fillId="0" borderId="72" xfId="0" applyNumberFormat="1" applyFill="1" applyBorder="1" applyAlignment="1" applyProtection="1">
      <alignment horizontal="center" vertical="center" wrapText="1"/>
    </xf>
    <xf numFmtId="49" fontId="25" fillId="0" borderId="0" xfId="0" applyNumberFormat="1" applyFont="1" applyBorder="1"/>
    <xf numFmtId="0" fontId="2" fillId="0" borderId="60" xfId="0" applyFont="1" applyBorder="1" applyAlignment="1" applyProtection="1">
      <alignment shrinkToFit="1"/>
    </xf>
    <xf numFmtId="0" fontId="2" fillId="0" borderId="61" xfId="0" applyFont="1" applyBorder="1" applyAlignment="1" applyProtection="1">
      <alignment shrinkToFit="1"/>
    </xf>
    <xf numFmtId="0" fontId="26" fillId="0" borderId="60" xfId="0" applyFont="1" applyBorder="1" applyAlignment="1" applyProtection="1">
      <alignment vertical="top" wrapText="1" shrinkToFit="1"/>
    </xf>
    <xf numFmtId="0" fontId="26" fillId="0" borderId="61" xfId="0" applyFont="1" applyBorder="1" applyAlignment="1" applyProtection="1">
      <alignment vertical="top" wrapText="1" shrinkToFit="1"/>
    </xf>
    <xf numFmtId="0" fontId="2" fillId="4" borderId="136" xfId="0" applyFont="1" applyFill="1" applyBorder="1" applyAlignment="1" applyProtection="1">
      <alignment horizontal="center" vertical="center" shrinkToFit="1"/>
    </xf>
    <xf numFmtId="0" fontId="2" fillId="0" borderId="1" xfId="0" applyFont="1" applyFill="1" applyBorder="1" applyAlignment="1">
      <alignment horizontal="center"/>
    </xf>
    <xf numFmtId="0" fontId="2" fillId="0" borderId="0" xfId="0" applyFont="1" applyFill="1" applyBorder="1" applyAlignment="1">
      <alignment shrinkToFit="1"/>
    </xf>
    <xf numFmtId="0" fontId="25" fillId="0" borderId="0" xfId="0" applyFont="1" applyFill="1" applyBorder="1" applyAlignment="1">
      <alignment shrinkToFit="1"/>
    </xf>
    <xf numFmtId="0" fontId="25" fillId="0" borderId="0" xfId="0" applyFont="1" applyFill="1" applyBorder="1"/>
    <xf numFmtId="0" fontId="2" fillId="0" borderId="0" xfId="0" applyFont="1" applyFill="1" applyBorder="1" applyAlignment="1">
      <alignment horizontal="center"/>
    </xf>
    <xf numFmtId="0" fontId="25" fillId="0" borderId="0" xfId="0" applyFont="1" applyFill="1" applyBorder="1" applyAlignment="1">
      <alignment horizontal="center"/>
    </xf>
    <xf numFmtId="0" fontId="2" fillId="2" borderId="138" xfId="0" applyFont="1" applyFill="1" applyBorder="1" applyAlignment="1" applyProtection="1">
      <alignment horizontal="center"/>
      <protection locked="0"/>
    </xf>
    <xf numFmtId="0" fontId="2" fillId="2" borderId="139" xfId="0" applyFont="1" applyFill="1" applyBorder="1" applyAlignment="1" applyProtection="1">
      <alignment horizontal="center"/>
      <protection locked="0"/>
    </xf>
    <xf numFmtId="0" fontId="2" fillId="2" borderId="140" xfId="0" applyFont="1" applyFill="1" applyBorder="1" applyAlignment="1" applyProtection="1">
      <alignment horizontal="center"/>
      <protection locked="0"/>
    </xf>
    <xf numFmtId="0" fontId="2" fillId="0" borderId="0" xfId="0" applyFont="1" applyFill="1" applyBorder="1" applyAlignment="1" applyProtection="1">
      <alignment horizontal="center"/>
      <protection locked="0"/>
    </xf>
    <xf numFmtId="0" fontId="25" fillId="0" borderId="0" xfId="0" applyFont="1" applyFill="1" applyBorder="1" applyAlignment="1" applyProtection="1">
      <alignment horizontal="center"/>
      <protection locked="0"/>
    </xf>
    <xf numFmtId="176" fontId="2" fillId="0" borderId="73" xfId="0" quotePrefix="1" applyNumberFormat="1" applyFont="1" applyFill="1" applyBorder="1" applyAlignment="1" applyProtection="1">
      <alignment horizontal="left" vertical="center"/>
    </xf>
    <xf numFmtId="0" fontId="2" fillId="0" borderId="18" xfId="0" applyFont="1" applyFill="1" applyBorder="1" applyAlignment="1" applyProtection="1">
      <alignment vertical="center"/>
    </xf>
    <xf numFmtId="0" fontId="15" fillId="10" borderId="13" xfId="0" applyFont="1" applyFill="1" applyBorder="1" applyAlignment="1" applyProtection="1">
      <alignment vertical="center"/>
    </xf>
    <xf numFmtId="0" fontId="15" fillId="10" borderId="66" xfId="0" applyFont="1" applyFill="1" applyBorder="1" applyAlignment="1" applyProtection="1">
      <alignment vertical="center"/>
    </xf>
    <xf numFmtId="0" fontId="2" fillId="0" borderId="15" xfId="0" applyFont="1" applyFill="1" applyBorder="1" applyAlignment="1" applyProtection="1">
      <alignment vertical="center"/>
    </xf>
    <xf numFmtId="0" fontId="15" fillId="10" borderId="19" xfId="0" applyFont="1" applyFill="1" applyBorder="1" applyAlignment="1" applyProtection="1">
      <alignment vertical="center"/>
    </xf>
    <xf numFmtId="0" fontId="15" fillId="10" borderId="0" xfId="0" applyFont="1" applyFill="1" applyBorder="1" applyAlignment="1" applyProtection="1">
      <alignment vertical="center"/>
    </xf>
    <xf numFmtId="0" fontId="2" fillId="0" borderId="11" xfId="0" applyFont="1" applyFill="1" applyBorder="1" applyAlignment="1" applyProtection="1">
      <alignment vertical="center"/>
    </xf>
    <xf numFmtId="0" fontId="15" fillId="10" borderId="14" xfId="0" applyFont="1" applyFill="1" applyBorder="1" applyAlignment="1" applyProtection="1">
      <alignment vertical="center"/>
    </xf>
    <xf numFmtId="0" fontId="15" fillId="10" borderId="8" xfId="0" applyFont="1" applyFill="1" applyBorder="1" applyAlignment="1" applyProtection="1">
      <alignment vertical="center"/>
    </xf>
    <xf numFmtId="176" fontId="0" fillId="0" borderId="9" xfId="0" applyNumberFormat="1" applyFill="1" applyBorder="1" applyAlignment="1" applyProtection="1">
      <alignment horizontal="center" vertical="center"/>
    </xf>
    <xf numFmtId="176" fontId="0" fillId="0" borderId="9" xfId="0" applyNumberFormat="1" applyFont="1" applyFill="1" applyBorder="1" applyAlignment="1" applyProtection="1">
      <alignment horizontal="left" vertical="center" shrinkToFit="1"/>
    </xf>
    <xf numFmtId="176" fontId="0" fillId="0" borderId="9" xfId="0" applyNumberFormat="1" applyFont="1" applyBorder="1" applyAlignment="1" applyProtection="1">
      <alignment vertical="center" shrinkToFit="1"/>
    </xf>
    <xf numFmtId="38" fontId="15" fillId="10" borderId="16" xfId="1" applyFont="1" applyFill="1" applyBorder="1" applyAlignment="1" applyProtection="1">
      <alignment horizontal="center" vertical="center"/>
    </xf>
    <xf numFmtId="0" fontId="0" fillId="0" borderId="0" xfId="0" applyFont="1" applyFill="1" applyBorder="1" applyAlignment="1" applyProtection="1">
      <alignment horizontal="left" vertical="center"/>
    </xf>
    <xf numFmtId="176" fontId="0" fillId="0" borderId="23" xfId="0" applyNumberFormat="1" applyFill="1" applyBorder="1" applyAlignment="1" applyProtection="1">
      <alignment horizontal="center" vertical="center"/>
    </xf>
    <xf numFmtId="0" fontId="0" fillId="0" borderId="141" xfId="0" applyFill="1" applyBorder="1" applyAlignment="1" applyProtection="1">
      <alignment horizontal="center" vertical="center"/>
    </xf>
    <xf numFmtId="176" fontId="0" fillId="0" borderId="142" xfId="0" applyNumberFormat="1" applyFont="1" applyFill="1" applyBorder="1" applyAlignment="1" applyProtection="1">
      <alignment horizontal="left" vertical="center"/>
    </xf>
    <xf numFmtId="176" fontId="0" fillId="0" borderId="142" xfId="0" applyNumberFormat="1" applyFont="1" applyFill="1" applyBorder="1" applyAlignment="1" applyProtection="1">
      <alignment horizontal="left" vertical="center" shrinkToFit="1"/>
    </xf>
    <xf numFmtId="176" fontId="2" fillId="0" borderId="73" xfId="0" quotePrefix="1" applyNumberFormat="1" applyFont="1" applyFill="1" applyBorder="1" applyAlignment="1" applyProtection="1">
      <alignment vertical="center"/>
    </xf>
    <xf numFmtId="176" fontId="2" fillId="0" borderId="68" xfId="0" quotePrefix="1" applyNumberFormat="1" applyFont="1" applyFill="1" applyBorder="1" applyAlignment="1" applyProtection="1">
      <alignment vertical="center"/>
    </xf>
    <xf numFmtId="0" fontId="19" fillId="0" borderId="0" xfId="0" applyFont="1" applyFill="1" applyBorder="1" applyAlignment="1" applyProtection="1">
      <alignment vertical="center" wrapText="1" shrinkToFit="1"/>
      <protection locked="0"/>
    </xf>
    <xf numFmtId="0" fontId="2" fillId="0" borderId="20" xfId="0" applyFont="1" applyFill="1" applyBorder="1" applyAlignment="1">
      <alignment horizontal="center"/>
    </xf>
    <xf numFmtId="0" fontId="2" fillId="4" borderId="119" xfId="0" applyFont="1" applyFill="1" applyBorder="1" applyAlignment="1" applyProtection="1">
      <alignment horizontal="center" vertical="center" shrinkToFit="1"/>
    </xf>
    <xf numFmtId="0" fontId="2" fillId="4" borderId="73" xfId="0" applyFont="1" applyFill="1" applyBorder="1" applyAlignment="1" applyProtection="1">
      <alignment horizontal="center" vertical="center" shrinkToFit="1"/>
    </xf>
    <xf numFmtId="0" fontId="8" fillId="4" borderId="119" xfId="0" applyFont="1" applyFill="1" applyBorder="1" applyAlignment="1" applyProtection="1">
      <alignment horizontal="center" vertical="center" shrinkToFit="1"/>
    </xf>
    <xf numFmtId="0" fontId="8" fillId="2" borderId="143" xfId="0" applyFont="1" applyFill="1" applyBorder="1" applyAlignment="1" applyProtection="1">
      <alignment horizontal="center" vertical="center" shrinkToFit="1"/>
      <protection locked="0"/>
    </xf>
    <xf numFmtId="0" fontId="8" fillId="2" borderId="68" xfId="0" applyFont="1" applyFill="1" applyBorder="1" applyAlignment="1" applyProtection="1">
      <alignment horizontal="center" vertical="center" shrinkToFit="1"/>
      <protection locked="0"/>
    </xf>
    <xf numFmtId="0" fontId="2" fillId="12" borderId="61" xfId="0" applyFont="1" applyFill="1" applyBorder="1" applyAlignment="1" applyProtection="1">
      <alignment horizontal="center" vertical="center" shrinkToFit="1"/>
      <protection locked="0"/>
    </xf>
    <xf numFmtId="0" fontId="0" fillId="2" borderId="143" xfId="0" applyFill="1" applyBorder="1" applyAlignment="1" applyProtection="1">
      <alignment horizontal="center" vertical="center" shrinkToFit="1"/>
      <protection locked="0"/>
    </xf>
    <xf numFmtId="0" fontId="0" fillId="2" borderId="68" xfId="0" applyFill="1" applyBorder="1" applyAlignment="1" applyProtection="1">
      <alignment horizontal="center" vertical="center" shrinkToFit="1"/>
      <protection locked="0"/>
    </xf>
    <xf numFmtId="0" fontId="8" fillId="4" borderId="144" xfId="0" applyFont="1" applyFill="1" applyBorder="1" applyAlignment="1" applyProtection="1">
      <alignment horizontal="center" vertical="center" shrinkToFit="1"/>
    </xf>
    <xf numFmtId="0" fontId="0" fillId="0" borderId="145" xfId="0" applyFill="1" applyBorder="1" applyAlignment="1">
      <alignment horizontal="center"/>
    </xf>
    <xf numFmtId="0" fontId="0" fillId="0" borderId="20" xfId="0" applyFill="1" applyBorder="1" applyAlignment="1">
      <alignment horizontal="center"/>
    </xf>
    <xf numFmtId="0" fontId="2" fillId="4" borderId="61" xfId="0" applyFont="1" applyFill="1" applyBorder="1" applyAlignment="1" applyProtection="1">
      <alignment horizontal="center" vertical="center" shrinkToFit="1"/>
    </xf>
    <xf numFmtId="0" fontId="2" fillId="4" borderId="144" xfId="0" applyFont="1" applyFill="1" applyBorder="1" applyAlignment="1" applyProtection="1">
      <alignment horizontal="center" vertical="center" shrinkToFit="1"/>
    </xf>
    <xf numFmtId="0" fontId="0" fillId="0" borderId="135" xfId="0" applyFill="1" applyBorder="1" applyAlignment="1">
      <alignment horizontal="center"/>
    </xf>
    <xf numFmtId="0" fontId="0" fillId="0" borderId="146" xfId="0" applyFill="1" applyBorder="1" applyAlignment="1">
      <alignment horizontal="center"/>
    </xf>
    <xf numFmtId="0" fontId="2" fillId="13" borderId="0" xfId="0" applyFont="1" applyFill="1" applyAlignment="1">
      <alignment shrinkToFit="1"/>
    </xf>
    <xf numFmtId="0" fontId="1" fillId="13" borderId="25" xfId="3" applyFont="1" applyFill="1" applyBorder="1" applyAlignment="1">
      <alignment horizontal="center" vertical="center" shrinkToFit="1"/>
    </xf>
    <xf numFmtId="0" fontId="0" fillId="13" borderId="25" xfId="0" applyFill="1" applyBorder="1" applyAlignment="1" applyProtection="1">
      <alignment shrinkToFit="1"/>
      <protection locked="0"/>
    </xf>
    <xf numFmtId="0" fontId="2" fillId="13" borderId="25" xfId="0" applyFont="1" applyFill="1" applyBorder="1" applyAlignment="1" applyProtection="1">
      <alignment shrinkToFit="1"/>
      <protection locked="0"/>
    </xf>
    <xf numFmtId="0" fontId="15" fillId="4" borderId="147" xfId="0" applyFont="1" applyFill="1" applyBorder="1" applyAlignment="1" applyProtection="1">
      <alignment vertical="center"/>
    </xf>
    <xf numFmtId="0" fontId="15" fillId="4" borderId="69" xfId="0" applyFont="1" applyFill="1" applyBorder="1" applyAlignment="1" applyProtection="1">
      <alignment vertical="center"/>
    </xf>
    <xf numFmtId="0" fontId="15" fillId="4" borderId="148" xfId="0" applyFont="1" applyFill="1" applyBorder="1" applyAlignment="1" applyProtection="1">
      <alignment vertical="center"/>
    </xf>
    <xf numFmtId="0" fontId="15" fillId="4" borderId="149" xfId="0" applyFont="1" applyFill="1" applyBorder="1" applyAlignment="1" applyProtection="1">
      <alignment vertical="center"/>
    </xf>
    <xf numFmtId="0" fontId="15" fillId="4" borderId="119" xfId="0" applyFont="1" applyFill="1" applyBorder="1" applyAlignment="1" applyProtection="1">
      <alignment vertical="center"/>
    </xf>
    <xf numFmtId="0" fontId="15" fillId="4" borderId="150" xfId="0" applyFont="1" applyFill="1" applyBorder="1" applyAlignment="1" applyProtection="1">
      <alignment vertical="center"/>
    </xf>
    <xf numFmtId="0" fontId="15" fillId="10" borderId="150" xfId="1" applyNumberFormat="1" applyFont="1" applyFill="1" applyBorder="1" applyAlignment="1" applyProtection="1">
      <alignment vertical="center"/>
    </xf>
    <xf numFmtId="0" fontId="15" fillId="10" borderId="9" xfId="1" applyNumberFormat="1" applyFont="1" applyFill="1" applyBorder="1" applyAlignment="1" applyProtection="1">
      <alignment vertical="center"/>
    </xf>
    <xf numFmtId="0" fontId="15" fillId="10" borderId="151" xfId="1" applyNumberFormat="1" applyFont="1" applyFill="1" applyBorder="1" applyAlignment="1" applyProtection="1">
      <alignment vertical="center"/>
    </xf>
    <xf numFmtId="0" fontId="2" fillId="0" borderId="0" xfId="0" applyFont="1" applyAlignment="1" applyProtection="1">
      <alignment shrinkToFit="1"/>
    </xf>
    <xf numFmtId="0" fontId="25" fillId="0" borderId="0" xfId="0" applyFont="1" applyBorder="1" applyProtection="1"/>
    <xf numFmtId="0" fontId="2" fillId="0" borderId="0" xfId="0" applyFont="1" applyBorder="1" applyAlignment="1" applyProtection="1">
      <alignment vertical="center" shrinkToFit="1"/>
    </xf>
    <xf numFmtId="0" fontId="25" fillId="0" borderId="0" xfId="0" applyFont="1" applyAlignment="1" applyProtection="1">
      <alignment vertical="center"/>
    </xf>
    <xf numFmtId="0" fontId="2" fillId="0" borderId="0" xfId="0" applyFont="1" applyAlignment="1" applyProtection="1">
      <alignment vertical="center" shrinkToFit="1"/>
    </xf>
    <xf numFmtId="0" fontId="11" fillId="0" borderId="0" xfId="0" applyFont="1" applyBorder="1" applyAlignment="1" applyProtection="1">
      <alignment horizontal="center" vertical="center" textRotation="255"/>
    </xf>
    <xf numFmtId="6" fontId="29" fillId="0" borderId="0" xfId="2" applyFont="1" applyBorder="1" applyAlignment="1" applyProtection="1">
      <alignment horizontal="center" vertical="center"/>
    </xf>
    <xf numFmtId="0" fontId="23" fillId="0" borderId="0" xfId="0" applyFont="1" applyFill="1" applyBorder="1" applyAlignment="1" applyProtection="1">
      <alignment vertical="center" wrapText="1" shrinkToFit="1"/>
    </xf>
    <xf numFmtId="5" fontId="15" fillId="0" borderId="0" xfId="0" applyNumberFormat="1" applyFont="1" applyFill="1" applyBorder="1" applyAlignment="1" applyProtection="1">
      <alignment vertical="center" wrapText="1" shrinkToFit="1"/>
    </xf>
    <xf numFmtId="0" fontId="23" fillId="0" borderId="0" xfId="0" applyFont="1" applyFill="1" applyBorder="1" applyAlignment="1" applyProtection="1">
      <alignment horizontal="left" vertical="center" shrinkToFit="1"/>
    </xf>
    <xf numFmtId="0" fontId="23" fillId="10" borderId="14" xfId="0" applyNumberFormat="1" applyFont="1" applyFill="1" applyBorder="1" applyAlignment="1" applyProtection="1">
      <alignment vertical="center" shrinkToFit="1"/>
    </xf>
    <xf numFmtId="0" fontId="23" fillId="0" borderId="0" xfId="0" applyFont="1" applyFill="1" applyBorder="1" applyAlignment="1" applyProtection="1">
      <alignment vertical="center" shrinkToFit="1"/>
    </xf>
    <xf numFmtId="0" fontId="23" fillId="10" borderId="19" xfId="0" applyNumberFormat="1" applyFont="1" applyFill="1" applyBorder="1" applyAlignment="1" applyProtection="1">
      <alignment vertical="center" shrinkToFit="1"/>
    </xf>
    <xf numFmtId="0" fontId="23" fillId="10" borderId="0" xfId="0" applyNumberFormat="1" applyFont="1" applyFill="1" applyBorder="1" applyAlignment="1" applyProtection="1">
      <alignment vertical="center" shrinkToFit="1"/>
    </xf>
    <xf numFmtId="0" fontId="15" fillId="10" borderId="15" xfId="0" applyFont="1" applyFill="1" applyBorder="1" applyAlignment="1" applyProtection="1">
      <alignment vertical="center" shrinkToFit="1"/>
    </xf>
    <xf numFmtId="0" fontId="23" fillId="0" borderId="8" xfId="0" applyFont="1" applyFill="1" applyBorder="1" applyAlignment="1" applyProtection="1">
      <alignment horizontal="left" vertical="center" shrinkToFit="1"/>
    </xf>
    <xf numFmtId="6" fontId="8" fillId="0" borderId="0" xfId="2" applyFont="1" applyBorder="1" applyAlignment="1" applyProtection="1">
      <alignment horizontal="center" vertical="center"/>
    </xf>
    <xf numFmtId="0" fontId="2" fillId="0" borderId="0" xfId="0" applyFont="1" applyBorder="1" applyAlignment="1" applyProtection="1">
      <alignment shrinkToFit="1"/>
    </xf>
    <xf numFmtId="0" fontId="30" fillId="0" borderId="0" xfId="0" applyFont="1" applyBorder="1" applyAlignment="1" applyProtection="1">
      <alignment shrinkToFit="1"/>
    </xf>
    <xf numFmtId="0" fontId="2" fillId="14" borderId="0" xfId="0" applyFont="1" applyFill="1" applyBorder="1" applyProtection="1"/>
    <xf numFmtId="0" fontId="5" fillId="0" borderId="107" xfId="0" applyFont="1" applyFill="1" applyBorder="1" applyAlignment="1" applyProtection="1">
      <alignment horizontal="center" vertical="center" shrinkToFit="1"/>
    </xf>
    <xf numFmtId="0" fontId="5" fillId="0" borderId="109" xfId="0" applyFont="1" applyFill="1" applyBorder="1" applyAlignment="1" applyProtection="1">
      <alignment horizontal="center" vertical="center" shrinkToFit="1"/>
    </xf>
    <xf numFmtId="0" fontId="2" fillId="4" borderId="52" xfId="0" applyFont="1" applyFill="1" applyBorder="1" applyAlignment="1" applyProtection="1">
      <alignment horizontal="center" vertical="center" shrinkToFit="1"/>
    </xf>
    <xf numFmtId="0" fontId="2" fillId="0" borderId="23" xfId="0" applyFont="1" applyBorder="1" applyAlignment="1" applyProtection="1">
      <alignment vertical="center"/>
    </xf>
    <xf numFmtId="0" fontId="2" fillId="5" borderId="26" xfId="0" applyFont="1" applyFill="1" applyBorder="1" applyAlignment="1" applyProtection="1">
      <alignment horizontal="center" vertical="center"/>
    </xf>
    <xf numFmtId="0" fontId="2" fillId="5" borderId="8" xfId="0" applyFont="1" applyFill="1" applyBorder="1" applyAlignment="1" applyProtection="1">
      <alignment horizontal="center" vertical="center"/>
    </xf>
    <xf numFmtId="0" fontId="2" fillId="5" borderId="7" xfId="0" applyFont="1" applyFill="1" applyBorder="1" applyAlignment="1" applyProtection="1">
      <alignment horizontal="center" vertical="center"/>
    </xf>
    <xf numFmtId="0" fontId="2" fillId="5" borderId="0" xfId="0" applyFont="1" applyFill="1" applyBorder="1" applyAlignment="1" applyProtection="1">
      <alignment horizontal="center" vertical="center"/>
    </xf>
    <xf numFmtId="0" fontId="2" fillId="4" borderId="8" xfId="0" applyFont="1" applyFill="1" applyBorder="1" applyAlignment="1" applyProtection="1">
      <alignment horizontal="center" vertical="center" shrinkToFit="1"/>
    </xf>
    <xf numFmtId="0" fontId="2" fillId="4" borderId="52" xfId="0" applyFont="1" applyFill="1" applyBorder="1" applyAlignment="1" applyProtection="1">
      <alignment horizontal="left" vertical="center" shrinkToFit="1"/>
    </xf>
    <xf numFmtId="0" fontId="2" fillId="4" borderId="52" xfId="0" applyFont="1" applyFill="1" applyBorder="1" applyAlignment="1" applyProtection="1">
      <alignment horizontal="center" vertical="center"/>
    </xf>
    <xf numFmtId="0" fontId="2" fillId="5" borderId="26" xfId="0" applyFont="1" applyFill="1" applyBorder="1" applyAlignment="1" applyProtection="1">
      <alignment vertical="center"/>
    </xf>
    <xf numFmtId="0" fontId="2" fillId="5" borderId="133" xfId="0" applyFont="1" applyFill="1" applyBorder="1" applyAlignment="1" applyProtection="1">
      <alignment vertical="center"/>
    </xf>
    <xf numFmtId="0" fontId="2" fillId="4" borderId="52" xfId="0" applyFont="1" applyFill="1" applyBorder="1" applyAlignment="1" applyProtection="1">
      <alignment horizontal="left" vertical="center"/>
    </xf>
    <xf numFmtId="0" fontId="2" fillId="3" borderId="0" xfId="0" applyFont="1" applyFill="1" applyBorder="1" applyAlignment="1" applyProtection="1">
      <alignment horizontal="center" vertical="center"/>
    </xf>
    <xf numFmtId="0" fontId="2" fillId="0" borderId="23" xfId="0" applyFont="1" applyBorder="1" applyAlignment="1" applyProtection="1">
      <alignment vertical="center" shrinkToFit="1"/>
    </xf>
    <xf numFmtId="0" fontId="2" fillId="5" borderId="8" xfId="0" applyFont="1" applyFill="1" applyBorder="1" applyAlignment="1" applyProtection="1">
      <alignment vertical="center"/>
    </xf>
    <xf numFmtId="0" fontId="2" fillId="5" borderId="27" xfId="0" applyFont="1" applyFill="1" applyBorder="1" applyAlignment="1" applyProtection="1">
      <alignment vertical="center"/>
    </xf>
    <xf numFmtId="0" fontId="2" fillId="5" borderId="7" xfId="0" applyFont="1" applyFill="1" applyBorder="1" applyAlignment="1" applyProtection="1">
      <alignment vertical="center"/>
    </xf>
    <xf numFmtId="0" fontId="2" fillId="5" borderId="0" xfId="0" applyFont="1" applyFill="1" applyAlignment="1" applyProtection="1">
      <alignment vertical="center"/>
    </xf>
    <xf numFmtId="0" fontId="2" fillId="5" borderId="23" xfId="0" applyFont="1" applyFill="1" applyBorder="1" applyAlignment="1" applyProtection="1">
      <alignment vertical="center"/>
    </xf>
    <xf numFmtId="0" fontId="2" fillId="5" borderId="9" xfId="0" applyFont="1" applyFill="1" applyBorder="1" applyAlignment="1" applyProtection="1">
      <alignment vertical="center"/>
    </xf>
    <xf numFmtId="0" fontId="2" fillId="4" borderId="52" xfId="0" applyFont="1" applyFill="1" applyBorder="1" applyAlignment="1" applyProtection="1">
      <alignment vertical="center" shrinkToFit="1"/>
    </xf>
    <xf numFmtId="0" fontId="2" fillId="5" borderId="21" xfId="0" applyFont="1" applyFill="1" applyBorder="1" applyAlignment="1" applyProtection="1">
      <alignment horizontal="center" vertical="center"/>
    </xf>
    <xf numFmtId="0" fontId="2" fillId="4" borderId="10" xfId="0" applyFont="1" applyFill="1" applyBorder="1" applyAlignment="1" applyProtection="1">
      <alignment horizontal="center" vertical="center" shrinkToFit="1"/>
    </xf>
    <xf numFmtId="0" fontId="2" fillId="4" borderId="27" xfId="0" applyFont="1" applyFill="1" applyBorder="1" applyAlignment="1" applyProtection="1">
      <alignment horizontal="center" vertical="center" shrinkToFit="1"/>
    </xf>
    <xf numFmtId="0" fontId="2" fillId="4" borderId="28" xfId="0" applyFont="1" applyFill="1" applyBorder="1" applyAlignment="1" applyProtection="1">
      <alignment horizontal="center" vertical="center" shrinkToFit="1"/>
    </xf>
    <xf numFmtId="0" fontId="2" fillId="3" borderId="26" xfId="0" applyFont="1" applyFill="1" applyBorder="1" applyAlignment="1" applyProtection="1">
      <alignment vertical="center"/>
      <protection locked="0"/>
    </xf>
    <xf numFmtId="0" fontId="2" fillId="3" borderId="8" xfId="0" applyFont="1" applyFill="1" applyBorder="1" applyAlignment="1" applyProtection="1">
      <alignment vertical="center"/>
      <protection locked="0"/>
    </xf>
    <xf numFmtId="0" fontId="2" fillId="3" borderId="27" xfId="0" applyFont="1" applyFill="1" applyBorder="1" applyAlignment="1" applyProtection="1">
      <alignment vertical="center"/>
      <protection locked="0"/>
    </xf>
    <xf numFmtId="0" fontId="2" fillId="3" borderId="23" xfId="0" applyFont="1" applyFill="1" applyBorder="1" applyAlignment="1" applyProtection="1">
      <alignment vertical="center"/>
      <protection locked="0"/>
    </xf>
    <xf numFmtId="0" fontId="2" fillId="3" borderId="9" xfId="0" applyFont="1" applyFill="1" applyBorder="1" applyAlignment="1" applyProtection="1">
      <alignment vertical="center"/>
      <protection locked="0"/>
    </xf>
    <xf numFmtId="0" fontId="2" fillId="3" borderId="28" xfId="0" applyFont="1" applyFill="1" applyBorder="1" applyAlignment="1" applyProtection="1">
      <alignment vertical="center"/>
      <protection locked="0"/>
    </xf>
    <xf numFmtId="0" fontId="0" fillId="0" borderId="0" xfId="0" applyBorder="1" applyAlignment="1" applyProtection="1">
      <alignment horizontal="left" vertical="center"/>
    </xf>
    <xf numFmtId="0" fontId="45" fillId="0" borderId="0" xfId="0" applyFont="1" applyAlignment="1" applyProtection="1">
      <alignment vertical="center" shrinkToFit="1"/>
    </xf>
    <xf numFmtId="0" fontId="2" fillId="5" borderId="23" xfId="0" applyFont="1" applyFill="1" applyBorder="1" applyAlignment="1" applyProtection="1">
      <alignment vertical="center" shrinkToFit="1"/>
    </xf>
    <xf numFmtId="0" fontId="2" fillId="5" borderId="9" xfId="0" applyFont="1" applyFill="1" applyBorder="1" applyAlignment="1" applyProtection="1">
      <alignment vertical="center" shrinkToFit="1"/>
    </xf>
    <xf numFmtId="0" fontId="23" fillId="10" borderId="0" xfId="0" applyNumberFormat="1" applyFont="1" applyFill="1" applyBorder="1" applyAlignment="1" applyProtection="1">
      <alignment horizontal="right" vertical="center" shrinkToFit="1"/>
    </xf>
    <xf numFmtId="0" fontId="15" fillId="10" borderId="142" xfId="1" applyNumberFormat="1" applyFont="1" applyFill="1" applyBorder="1" applyAlignment="1" applyProtection="1">
      <alignment horizontal="right" vertical="center"/>
    </xf>
    <xf numFmtId="0" fontId="23" fillId="10" borderId="8" xfId="0" applyNumberFormat="1" applyFont="1" applyFill="1" applyBorder="1" applyAlignment="1" applyProtection="1">
      <alignment horizontal="right" vertical="center" shrinkToFit="1"/>
    </xf>
    <xf numFmtId="0" fontId="15" fillId="10" borderId="0" xfId="1" applyNumberFormat="1" applyFont="1" applyFill="1" applyBorder="1" applyAlignment="1" applyProtection="1">
      <alignment horizontal="right" vertical="center"/>
    </xf>
    <xf numFmtId="0" fontId="15" fillId="4" borderId="0" xfId="0" applyFont="1" applyFill="1" applyBorder="1" applyAlignment="1" applyProtection="1">
      <alignment horizontal="left" vertical="center"/>
    </xf>
    <xf numFmtId="177" fontId="5" fillId="2" borderId="29" xfId="0" applyNumberFormat="1" applyFont="1" applyFill="1" applyBorder="1" applyAlignment="1" applyProtection="1">
      <alignment horizontal="center" vertical="center" shrinkToFit="1"/>
    </xf>
    <xf numFmtId="0" fontId="15" fillId="10" borderId="0" xfId="1" applyNumberFormat="1" applyFont="1" applyFill="1" applyBorder="1" applyAlignment="1" applyProtection="1">
      <alignment vertical="center"/>
    </xf>
    <xf numFmtId="0" fontId="0" fillId="0" borderId="0" xfId="0" applyFill="1" applyBorder="1" applyAlignment="1" applyProtection="1">
      <alignment horizontal="center" vertical="center"/>
    </xf>
    <xf numFmtId="176" fontId="2" fillId="0" borderId="68" xfId="0" quotePrefix="1" applyNumberFormat="1" applyFont="1" applyFill="1" applyBorder="1" applyAlignment="1" applyProtection="1">
      <alignment horizontal="left" vertical="center"/>
    </xf>
    <xf numFmtId="176" fontId="0" fillId="0" borderId="8" xfId="0" applyNumberFormat="1" applyFont="1" applyFill="1" applyBorder="1" applyAlignment="1" applyProtection="1">
      <alignment horizontal="left" vertical="center"/>
    </xf>
    <xf numFmtId="176" fontId="0" fillId="0" borderId="7" xfId="0" applyNumberFormat="1" applyFill="1" applyBorder="1" applyAlignment="1" applyProtection="1">
      <alignment horizontal="left" vertical="center"/>
    </xf>
    <xf numFmtId="0" fontId="2" fillId="0" borderId="18" xfId="0" applyFont="1" applyFill="1" applyBorder="1" applyAlignment="1" applyProtection="1">
      <alignment horizontal="left" vertical="center"/>
    </xf>
    <xf numFmtId="0" fontId="2" fillId="0" borderId="8" xfId="0" applyFont="1" applyFill="1" applyBorder="1" applyAlignment="1" applyProtection="1">
      <alignment vertical="center"/>
    </xf>
    <xf numFmtId="176" fontId="2" fillId="0" borderId="0" xfId="0" quotePrefix="1" applyNumberFormat="1" applyFont="1" applyFill="1" applyBorder="1" applyAlignment="1" applyProtection="1">
      <alignment horizontal="left" vertical="center"/>
    </xf>
    <xf numFmtId="0" fontId="15" fillId="4" borderId="14" xfId="0" applyFont="1" applyFill="1" applyBorder="1" applyAlignment="1" applyProtection="1">
      <alignment horizontal="center" vertical="center"/>
    </xf>
    <xf numFmtId="0" fontId="15" fillId="0" borderId="0" xfId="0" applyNumberFormat="1" applyFont="1" applyFill="1" applyBorder="1" applyAlignment="1" applyProtection="1">
      <alignment horizontal="center" vertical="center"/>
    </xf>
    <xf numFmtId="176" fontId="0" fillId="0" borderId="0" xfId="0" applyNumberFormat="1" applyFill="1" applyBorder="1" applyAlignment="1" applyProtection="1">
      <alignment horizontal="left" vertical="center"/>
    </xf>
    <xf numFmtId="0" fontId="15" fillId="4" borderId="152" xfId="0" applyFont="1" applyFill="1" applyBorder="1" applyAlignment="1" applyProtection="1">
      <alignment horizontal="center" vertical="center"/>
    </xf>
    <xf numFmtId="176" fontId="0" fillId="0" borderId="0" xfId="0" applyNumberFormat="1" applyFill="1" applyBorder="1" applyAlignment="1" applyProtection="1">
      <alignment vertical="center"/>
    </xf>
    <xf numFmtId="0" fontId="2" fillId="0" borderId="0" xfId="0" applyFont="1" applyFill="1" applyBorder="1" applyAlignment="1" applyProtection="1">
      <alignment horizontal="left" vertical="center"/>
    </xf>
    <xf numFmtId="0" fontId="0" fillId="0" borderId="0" xfId="0" applyBorder="1" applyAlignment="1" applyProtection="1">
      <alignment horizontal="center" vertical="center"/>
    </xf>
    <xf numFmtId="0" fontId="15" fillId="10" borderId="0" xfId="0" applyFont="1" applyFill="1" applyBorder="1" applyAlignment="1" applyProtection="1">
      <alignment vertical="center" shrinkToFit="1"/>
    </xf>
    <xf numFmtId="38" fontId="15" fillId="10" borderId="0" xfId="1" applyFont="1" applyFill="1" applyBorder="1" applyAlignment="1" applyProtection="1">
      <alignment horizontal="center" vertical="center"/>
    </xf>
    <xf numFmtId="0" fontId="0" fillId="0" borderId="0" xfId="0" applyFont="1" applyFill="1" applyBorder="1" applyAlignment="1" applyProtection="1">
      <alignment vertical="center"/>
    </xf>
    <xf numFmtId="0" fontId="15" fillId="10" borderId="0" xfId="0" applyFont="1" applyFill="1" applyBorder="1" applyAlignment="1" applyProtection="1">
      <alignment horizontal="left" vertical="center"/>
    </xf>
    <xf numFmtId="0" fontId="0" fillId="0" borderId="0" xfId="0" applyFont="1" applyFill="1" applyBorder="1" applyAlignment="1" applyProtection="1">
      <alignment horizontal="left" vertical="center" shrinkToFit="1"/>
    </xf>
    <xf numFmtId="0" fontId="0" fillId="0" borderId="0" xfId="0" applyBorder="1" applyAlignment="1" applyProtection="1">
      <alignment horizontal="center" vertical="center" wrapText="1"/>
    </xf>
    <xf numFmtId="0" fontId="15" fillId="10" borderId="0" xfId="1" applyNumberFormat="1" applyFont="1" applyFill="1" applyBorder="1" applyAlignment="1" applyProtection="1">
      <alignment horizontal="center" vertical="center"/>
    </xf>
    <xf numFmtId="0" fontId="0" fillId="0" borderId="0" xfId="0" applyBorder="1" applyAlignment="1" applyProtection="1">
      <alignment horizontal="center" vertical="center" shrinkToFit="1"/>
    </xf>
    <xf numFmtId="0" fontId="2" fillId="0" borderId="0" xfId="0" applyFont="1" applyFill="1" applyBorder="1" applyAlignment="1" applyProtection="1">
      <alignment horizontal="center" vertical="center" wrapText="1"/>
    </xf>
    <xf numFmtId="176" fontId="2" fillId="0" borderId="0" xfId="0" quotePrefix="1" applyNumberFormat="1" applyFont="1" applyFill="1" applyBorder="1" applyAlignment="1" applyProtection="1">
      <alignment vertical="center"/>
    </xf>
    <xf numFmtId="0" fontId="0" fillId="0" borderId="25" xfId="0" applyNumberFormat="1" applyBorder="1" applyAlignment="1">
      <alignment vertical="center" shrinkToFit="1"/>
    </xf>
    <xf numFmtId="0" fontId="0" fillId="0" borderId="25" xfId="1" applyNumberFormat="1" applyFont="1" applyBorder="1" applyAlignment="1">
      <alignment vertical="center" wrapText="1" shrinkToFit="1"/>
    </xf>
    <xf numFmtId="0" fontId="0" fillId="0" borderId="25" xfId="1" applyNumberFormat="1" applyFont="1" applyBorder="1" applyAlignment="1">
      <alignment vertical="center" shrinkToFit="1"/>
    </xf>
    <xf numFmtId="0" fontId="0" fillId="0" borderId="6" xfId="0" applyBorder="1" applyAlignment="1">
      <alignment horizontal="center"/>
    </xf>
    <xf numFmtId="0" fontId="0" fillId="0" borderId="3" xfId="0" applyBorder="1" applyAlignment="1">
      <alignment horizontal="center"/>
    </xf>
    <xf numFmtId="0" fontId="0" fillId="0" borderId="1" xfId="0" applyFill="1" applyBorder="1" applyAlignment="1">
      <alignment horizontal="center"/>
    </xf>
    <xf numFmtId="0" fontId="15" fillId="10" borderId="0" xfId="0" applyFont="1" applyFill="1" applyBorder="1" applyAlignment="1" applyProtection="1">
      <alignment horizontal="center" vertical="center"/>
    </xf>
    <xf numFmtId="0" fontId="15" fillId="10" borderId="0" xfId="0" applyFont="1" applyFill="1" applyBorder="1" applyAlignment="1" applyProtection="1">
      <alignment horizontal="left" vertical="center"/>
    </xf>
    <xf numFmtId="0" fontId="15" fillId="10" borderId="68" xfId="0" applyFont="1" applyFill="1" applyBorder="1" applyAlignment="1" applyProtection="1">
      <alignment horizontal="center" vertical="center"/>
    </xf>
    <xf numFmtId="0" fontId="0" fillId="0" borderId="0" xfId="0" applyFill="1" applyBorder="1" applyAlignment="1" applyProtection="1">
      <alignment horizontal="center" vertical="center" wrapText="1"/>
    </xf>
    <xf numFmtId="0" fontId="0" fillId="0" borderId="0" xfId="0" applyFill="1" applyBorder="1" applyAlignment="1" applyProtection="1">
      <alignment horizontal="center" vertical="center" textRotation="255"/>
    </xf>
    <xf numFmtId="0" fontId="5" fillId="0" borderId="153" xfId="0" applyFont="1" applyFill="1" applyBorder="1" applyAlignment="1" applyProtection="1">
      <alignment horizontal="center" vertical="center" shrinkToFit="1"/>
      <protection locked="0"/>
    </xf>
    <xf numFmtId="0" fontId="5" fillId="0" borderId="126" xfId="0" applyFont="1" applyFill="1" applyBorder="1" applyAlignment="1" applyProtection="1">
      <alignment horizontal="center" vertical="center" shrinkToFit="1"/>
      <protection locked="0"/>
    </xf>
    <xf numFmtId="0" fontId="5" fillId="0" borderId="109" xfId="0" applyFont="1" applyFill="1" applyBorder="1" applyAlignment="1" applyProtection="1">
      <alignment horizontal="center" vertical="center" shrinkToFit="1"/>
      <protection locked="0"/>
    </xf>
    <xf numFmtId="0" fontId="5" fillId="0" borderId="110" xfId="0" applyFont="1" applyFill="1" applyBorder="1" applyAlignment="1" applyProtection="1">
      <alignment horizontal="center" vertical="center" shrinkToFit="1"/>
      <protection locked="0"/>
    </xf>
    <xf numFmtId="0" fontId="5" fillId="0" borderId="111" xfId="0" applyFont="1" applyFill="1" applyBorder="1" applyAlignment="1" applyProtection="1">
      <alignment horizontal="center" vertical="center" shrinkToFit="1"/>
      <protection locked="0"/>
    </xf>
    <xf numFmtId="0" fontId="5" fillId="0" borderId="112" xfId="0" applyFont="1" applyFill="1" applyBorder="1" applyAlignment="1" applyProtection="1">
      <alignment horizontal="center" vertical="center" shrinkToFit="1"/>
      <protection locked="0"/>
    </xf>
    <xf numFmtId="0" fontId="5" fillId="0" borderId="107" xfId="0" applyFont="1" applyFill="1" applyBorder="1" applyAlignment="1" applyProtection="1">
      <alignment horizontal="center" vertical="center" shrinkToFit="1"/>
      <protection locked="0"/>
    </xf>
    <xf numFmtId="0" fontId="5" fillId="0" borderId="108" xfId="0" applyFont="1" applyFill="1" applyBorder="1" applyAlignment="1" applyProtection="1">
      <alignment horizontal="center" vertical="center" shrinkToFit="1"/>
      <protection locked="0"/>
    </xf>
    <xf numFmtId="0" fontId="5" fillId="0" borderId="113" xfId="0" applyFont="1" applyFill="1" applyBorder="1" applyAlignment="1" applyProtection="1">
      <alignment horizontal="center" vertical="center" shrinkToFit="1"/>
      <protection locked="0"/>
    </xf>
    <xf numFmtId="0" fontId="5" fillId="0" borderId="154" xfId="0" applyFont="1" applyFill="1" applyBorder="1" applyAlignment="1" applyProtection="1">
      <alignment horizontal="center" vertical="center" shrinkToFit="1"/>
      <protection locked="0"/>
    </xf>
    <xf numFmtId="0" fontId="5" fillId="0" borderId="115" xfId="0" applyFont="1" applyFill="1" applyBorder="1" applyAlignment="1" applyProtection="1">
      <alignment horizontal="center" vertical="center" shrinkToFit="1"/>
      <protection locked="0"/>
    </xf>
    <xf numFmtId="0" fontId="5" fillId="0" borderId="114" xfId="0" applyFont="1" applyFill="1" applyBorder="1" applyAlignment="1" applyProtection="1">
      <alignment horizontal="center" vertical="center" shrinkToFit="1"/>
      <protection locked="0"/>
    </xf>
    <xf numFmtId="177" fontId="0" fillId="0" borderId="155" xfId="0" applyNumberFormat="1" applyFill="1" applyBorder="1" applyAlignment="1" applyProtection="1">
      <alignment horizontal="center" vertical="center" wrapText="1"/>
    </xf>
    <xf numFmtId="0" fontId="5" fillId="2" borderId="153" xfId="0" applyFont="1" applyFill="1" applyBorder="1" applyAlignment="1" applyProtection="1">
      <alignment horizontal="center" vertical="center" shrinkToFit="1"/>
      <protection locked="0"/>
    </xf>
    <xf numFmtId="0" fontId="5" fillId="0" borderId="108" xfId="0" applyFont="1" applyFill="1" applyBorder="1" applyAlignment="1" applyProtection="1">
      <alignment horizontal="center" vertical="center" shrinkToFit="1"/>
    </xf>
    <xf numFmtId="0" fontId="5" fillId="0" borderId="110" xfId="0" applyFont="1" applyFill="1" applyBorder="1" applyAlignment="1" applyProtection="1">
      <alignment horizontal="center" vertical="center" shrinkToFit="1"/>
    </xf>
    <xf numFmtId="0" fontId="5" fillId="12" borderId="153" xfId="0" applyFont="1" applyFill="1" applyBorder="1" applyAlignment="1" applyProtection="1">
      <alignment horizontal="center" vertical="center" shrinkToFit="1"/>
      <protection locked="0"/>
    </xf>
    <xf numFmtId="0" fontId="5" fillId="12" borderId="114" xfId="0" applyFont="1" applyFill="1" applyBorder="1" applyAlignment="1" applyProtection="1">
      <alignment horizontal="center" vertical="center" shrinkToFit="1"/>
      <protection locked="0"/>
    </xf>
    <xf numFmtId="0" fontId="5" fillId="12" borderId="111" xfId="0" applyFont="1" applyFill="1" applyBorder="1" applyAlignment="1" applyProtection="1">
      <alignment horizontal="center" vertical="center" shrinkToFit="1"/>
      <protection locked="0"/>
    </xf>
    <xf numFmtId="0" fontId="15" fillId="10" borderId="9" xfId="0" applyFont="1" applyFill="1" applyBorder="1" applyAlignment="1" applyProtection="1">
      <alignment vertical="center"/>
    </xf>
    <xf numFmtId="0" fontId="15" fillId="10" borderId="150" xfId="0" applyFont="1" applyFill="1" applyBorder="1" applyAlignment="1" applyProtection="1">
      <alignment vertical="center"/>
    </xf>
    <xf numFmtId="176" fontId="0" fillId="0" borderId="73" xfId="0" applyNumberFormat="1" applyFont="1" applyFill="1" applyBorder="1" applyAlignment="1" applyProtection="1">
      <alignment horizontal="left" vertical="center"/>
    </xf>
    <xf numFmtId="176" fontId="0" fillId="0" borderId="68" xfId="0" applyNumberFormat="1" applyFont="1" applyFill="1" applyBorder="1" applyAlignment="1" applyProtection="1">
      <alignment horizontal="left" vertical="center"/>
    </xf>
    <xf numFmtId="0" fontId="15" fillId="4" borderId="151" xfId="0" applyFont="1" applyFill="1" applyBorder="1" applyAlignment="1" applyProtection="1">
      <alignment vertical="center"/>
    </xf>
    <xf numFmtId="0" fontId="15" fillId="4" borderId="156" xfId="0" applyFont="1" applyFill="1" applyBorder="1" applyAlignment="1" applyProtection="1">
      <alignment vertical="center"/>
    </xf>
    <xf numFmtId="176" fontId="0" fillId="0" borderId="141" xfId="0" applyNumberFormat="1" applyFill="1" applyBorder="1" applyAlignment="1" applyProtection="1">
      <alignment horizontal="center" vertical="center"/>
    </xf>
    <xf numFmtId="176" fontId="0" fillId="0" borderId="156" xfId="0" applyNumberFormat="1" applyFont="1" applyFill="1" applyBorder="1" applyAlignment="1" applyProtection="1">
      <alignment horizontal="left" vertical="center"/>
    </xf>
    <xf numFmtId="0" fontId="15" fillId="10" borderId="151" xfId="0" applyFont="1" applyFill="1" applyBorder="1" applyAlignment="1" applyProtection="1">
      <alignment vertical="center"/>
    </xf>
    <xf numFmtId="0" fontId="15" fillId="10" borderId="142" xfId="0" applyFont="1" applyFill="1" applyBorder="1" applyAlignment="1" applyProtection="1">
      <alignment vertical="center"/>
    </xf>
    <xf numFmtId="0" fontId="15" fillId="10" borderId="156" xfId="0" applyFont="1" applyFill="1" applyBorder="1" applyAlignment="1" applyProtection="1">
      <alignment vertical="center"/>
    </xf>
    <xf numFmtId="0" fontId="0" fillId="0" borderId="157" xfId="0" applyFill="1" applyBorder="1" applyAlignment="1" applyProtection="1">
      <alignment vertical="center"/>
    </xf>
    <xf numFmtId="0" fontId="2" fillId="0" borderId="158" xfId="0" applyFont="1" applyFill="1" applyBorder="1" applyAlignment="1" applyProtection="1">
      <alignment vertical="center"/>
    </xf>
    <xf numFmtId="0" fontId="2" fillId="0" borderId="134" xfId="0" applyFont="1" applyFill="1" applyBorder="1" applyAlignment="1" applyProtection="1">
      <alignment horizontal="left" vertical="center"/>
    </xf>
    <xf numFmtId="0" fontId="15" fillId="10" borderId="159" xfId="0" applyFont="1" applyFill="1" applyBorder="1" applyAlignment="1" applyProtection="1">
      <alignment horizontal="center" vertical="center"/>
    </xf>
    <xf numFmtId="0" fontId="15" fillId="10" borderId="158" xfId="0" applyFont="1" applyFill="1" applyBorder="1" applyAlignment="1" applyProtection="1">
      <alignment horizontal="center" vertical="center"/>
    </xf>
    <xf numFmtId="0" fontId="15" fillId="10" borderId="134" xfId="0" applyFont="1" applyFill="1" applyBorder="1" applyAlignment="1" applyProtection="1">
      <alignment vertical="center"/>
    </xf>
    <xf numFmtId="0" fontId="15" fillId="4" borderId="151" xfId="0" applyFont="1" applyFill="1" applyBorder="1" applyAlignment="1" applyProtection="1">
      <alignment horizontal="center" vertical="center"/>
    </xf>
    <xf numFmtId="0" fontId="15" fillId="4" borderId="142" xfId="0" applyFont="1" applyFill="1" applyBorder="1" applyAlignment="1" applyProtection="1">
      <alignment horizontal="right" vertical="center"/>
    </xf>
    <xf numFmtId="0" fontId="0" fillId="0" borderId="160" xfId="0" applyFill="1" applyBorder="1" applyAlignment="1" applyProtection="1">
      <alignment horizontal="center" vertical="center"/>
    </xf>
    <xf numFmtId="176" fontId="0" fillId="0" borderId="161" xfId="0" applyNumberFormat="1" applyFont="1" applyFill="1" applyBorder="1" applyAlignment="1" applyProtection="1">
      <alignment horizontal="left" vertical="center"/>
    </xf>
    <xf numFmtId="176" fontId="0" fillId="0" borderId="162" xfId="0" applyNumberFormat="1" applyFont="1" applyFill="1" applyBorder="1" applyAlignment="1" applyProtection="1">
      <alignment horizontal="left" vertical="center"/>
    </xf>
    <xf numFmtId="0" fontId="15" fillId="4" borderId="163" xfId="0" applyFont="1" applyFill="1" applyBorder="1" applyAlignment="1" applyProtection="1">
      <alignment horizontal="center" vertical="center"/>
    </xf>
    <xf numFmtId="0" fontId="15" fillId="4" borderId="161" xfId="0" applyFont="1" applyFill="1" applyBorder="1" applyAlignment="1" applyProtection="1">
      <alignment horizontal="right" vertical="center"/>
    </xf>
    <xf numFmtId="0" fontId="15" fillId="4" borderId="162" xfId="0" applyFont="1" applyFill="1" applyBorder="1" applyAlignment="1" applyProtection="1">
      <alignment vertical="center"/>
    </xf>
    <xf numFmtId="0" fontId="15" fillId="10" borderId="16" xfId="0" applyFont="1" applyFill="1" applyBorder="1" applyAlignment="1" applyProtection="1">
      <alignment vertical="center"/>
    </xf>
    <xf numFmtId="0" fontId="0" fillId="0" borderId="26" xfId="0" applyFill="1" applyBorder="1" applyAlignment="1" applyProtection="1">
      <alignment vertical="center"/>
    </xf>
    <xf numFmtId="0" fontId="2" fillId="0" borderId="11" xfId="0" applyFont="1" applyFill="1" applyBorder="1" applyAlignment="1" applyProtection="1">
      <alignment horizontal="left" vertical="center"/>
    </xf>
    <xf numFmtId="0" fontId="15" fillId="10" borderId="11" xfId="0" applyFont="1" applyFill="1" applyBorder="1" applyAlignment="1" applyProtection="1">
      <alignment vertical="center"/>
    </xf>
    <xf numFmtId="176" fontId="0" fillId="0" borderId="19" xfId="0" applyNumberFormat="1" applyFill="1" applyBorder="1" applyAlignment="1" applyProtection="1">
      <alignment vertical="center" wrapText="1" shrinkToFit="1"/>
    </xf>
    <xf numFmtId="176" fontId="0" fillId="0" borderId="142" xfId="0" applyNumberFormat="1" applyFont="1" applyBorder="1" applyAlignment="1" applyProtection="1">
      <alignment vertical="center" shrinkToFit="1"/>
    </xf>
    <xf numFmtId="0" fontId="15" fillId="10" borderId="151" xfId="1" applyNumberFormat="1" applyFont="1" applyFill="1" applyBorder="1" applyAlignment="1" applyProtection="1">
      <alignment horizontal="center" vertical="center"/>
    </xf>
    <xf numFmtId="38" fontId="15" fillId="10" borderId="156" xfId="1" applyFont="1" applyFill="1" applyBorder="1" applyAlignment="1" applyProtection="1">
      <alignment horizontal="center" vertical="center"/>
    </xf>
    <xf numFmtId="0" fontId="15" fillId="10" borderId="142" xfId="1" applyNumberFormat="1" applyFont="1" applyFill="1" applyBorder="1" applyAlignment="1" applyProtection="1">
      <alignment vertical="center"/>
    </xf>
    <xf numFmtId="176" fontId="0" fillId="0" borderId="160" xfId="0" applyNumberFormat="1" applyFill="1" applyBorder="1" applyAlignment="1" applyProtection="1">
      <alignment horizontal="center" vertical="center"/>
    </xf>
    <xf numFmtId="176" fontId="0" fillId="0" borderId="161" xfId="0" applyNumberFormat="1" applyFont="1" applyFill="1" applyBorder="1" applyAlignment="1" applyProtection="1">
      <alignment horizontal="left" vertical="center" shrinkToFit="1"/>
    </xf>
    <xf numFmtId="176" fontId="0" fillId="0" borderId="161" xfId="0" applyNumberFormat="1" applyFont="1" applyBorder="1" applyAlignment="1" applyProtection="1">
      <alignment vertical="center" shrinkToFit="1"/>
    </xf>
    <xf numFmtId="0" fontId="15" fillId="10" borderId="163" xfId="1" applyNumberFormat="1" applyFont="1" applyFill="1" applyBorder="1" applyAlignment="1" applyProtection="1">
      <alignment vertical="center"/>
    </xf>
    <xf numFmtId="0" fontId="15" fillId="10" borderId="161" xfId="1" applyNumberFormat="1" applyFont="1" applyFill="1" applyBorder="1" applyAlignment="1" applyProtection="1">
      <alignment vertical="center"/>
    </xf>
    <xf numFmtId="176" fontId="0" fillId="0" borderId="164" xfId="0" applyNumberFormat="1" applyFill="1" applyBorder="1" applyAlignment="1" applyProtection="1">
      <alignment horizontal="center" vertical="center"/>
    </xf>
    <xf numFmtId="176" fontId="0" fillId="0" borderId="165" xfId="0" applyNumberFormat="1" applyFont="1" applyFill="1" applyBorder="1" applyAlignment="1" applyProtection="1">
      <alignment horizontal="left" vertical="center" shrinkToFit="1"/>
    </xf>
    <xf numFmtId="176" fontId="0" fillId="0" borderId="165" xfId="0" applyNumberFormat="1" applyFont="1" applyBorder="1" applyAlignment="1" applyProtection="1">
      <alignment vertical="center" shrinkToFit="1"/>
    </xf>
    <xf numFmtId="0" fontId="15" fillId="10" borderId="166" xfId="1" applyNumberFormat="1" applyFont="1" applyFill="1" applyBorder="1" applyAlignment="1" applyProtection="1">
      <alignment vertical="center"/>
    </xf>
    <xf numFmtId="0" fontId="15" fillId="10" borderId="165" xfId="1" applyNumberFormat="1" applyFont="1" applyFill="1" applyBorder="1" applyAlignment="1" applyProtection="1">
      <alignment vertical="center"/>
    </xf>
    <xf numFmtId="38" fontId="15" fillId="10" borderId="167" xfId="1" applyFont="1" applyFill="1" applyBorder="1" applyAlignment="1" applyProtection="1">
      <alignment horizontal="center" vertical="center"/>
    </xf>
    <xf numFmtId="176" fontId="0" fillId="0" borderId="157" xfId="0" applyNumberFormat="1" applyFill="1" applyBorder="1" applyAlignment="1" applyProtection="1">
      <alignment horizontal="center" vertical="center"/>
    </xf>
    <xf numFmtId="176" fontId="0" fillId="0" borderId="158" xfId="0" applyNumberFormat="1" applyFont="1" applyFill="1" applyBorder="1" applyAlignment="1" applyProtection="1">
      <alignment horizontal="left" vertical="center" shrinkToFit="1"/>
    </xf>
    <xf numFmtId="176" fontId="0" fillId="0" borderId="158" xfId="0" applyNumberFormat="1" applyFont="1" applyBorder="1" applyAlignment="1" applyProtection="1">
      <alignment vertical="center" shrinkToFit="1"/>
    </xf>
    <xf numFmtId="0" fontId="15" fillId="10" borderId="159" xfId="1" applyNumberFormat="1" applyFont="1" applyFill="1" applyBorder="1" applyAlignment="1" applyProtection="1">
      <alignment vertical="center"/>
    </xf>
    <xf numFmtId="0" fontId="15" fillId="10" borderId="158" xfId="1" applyNumberFormat="1" applyFont="1" applyFill="1" applyBorder="1" applyAlignment="1" applyProtection="1">
      <alignment vertical="center"/>
    </xf>
    <xf numFmtId="38" fontId="15" fillId="10" borderId="134" xfId="1" applyFont="1" applyFill="1" applyBorder="1" applyAlignment="1" applyProtection="1">
      <alignment horizontal="center" vertical="center"/>
    </xf>
    <xf numFmtId="0" fontId="0" fillId="0" borderId="156" xfId="0" applyFill="1" applyBorder="1" applyAlignment="1" applyProtection="1">
      <alignment horizontal="left" vertical="center" shrinkToFit="1"/>
    </xf>
    <xf numFmtId="176" fontId="0" fillId="0" borderId="17" xfId="0" applyNumberFormat="1" applyFill="1" applyBorder="1" applyAlignment="1" applyProtection="1">
      <alignment horizontal="left" vertical="center"/>
    </xf>
    <xf numFmtId="176" fontId="0" fillId="0" borderId="152" xfId="0" applyNumberFormat="1" applyFill="1" applyBorder="1" applyAlignment="1" applyProtection="1">
      <alignment horizontal="left" vertical="center"/>
    </xf>
    <xf numFmtId="0" fontId="0" fillId="0" borderId="168" xfId="0" applyBorder="1" applyAlignment="1" applyProtection="1">
      <alignment horizontal="center" vertical="center" wrapText="1"/>
    </xf>
    <xf numFmtId="0" fontId="15" fillId="0" borderId="0" xfId="1" applyNumberFormat="1" applyFont="1" applyFill="1" applyBorder="1" applyAlignment="1" applyProtection="1">
      <alignment vertical="center"/>
    </xf>
    <xf numFmtId="0" fontId="23" fillId="0" borderId="0" xfId="0" applyNumberFormat="1" applyFont="1" applyFill="1" applyBorder="1" applyAlignment="1" applyProtection="1">
      <alignment vertical="center" shrinkToFit="1"/>
    </xf>
    <xf numFmtId="0" fontId="23" fillId="0" borderId="0" xfId="0" applyNumberFormat="1" applyFont="1" applyFill="1" applyBorder="1" applyAlignment="1" applyProtection="1">
      <alignment horizontal="right" vertical="center" shrinkToFit="1"/>
    </xf>
    <xf numFmtId="0" fontId="15" fillId="0" borderId="0" xfId="1" applyNumberFormat="1" applyFont="1" applyFill="1" applyBorder="1" applyAlignment="1" applyProtection="1">
      <alignment horizontal="center" vertical="center"/>
    </xf>
    <xf numFmtId="0" fontId="15" fillId="0" borderId="0" xfId="1" applyNumberFormat="1" applyFont="1" applyFill="1" applyBorder="1" applyAlignment="1" applyProtection="1">
      <alignment horizontal="right" vertical="center"/>
    </xf>
    <xf numFmtId="0" fontId="23" fillId="0" borderId="0" xfId="0" applyFont="1" applyFill="1" applyBorder="1" applyAlignment="1" applyProtection="1">
      <alignment vertical="center" wrapText="1"/>
    </xf>
    <xf numFmtId="0" fontId="0" fillId="0" borderId="23" xfId="0" applyBorder="1" applyAlignment="1" applyProtection="1">
      <alignment horizontal="center" vertical="center" wrapText="1"/>
    </xf>
    <xf numFmtId="0" fontId="15" fillId="0" borderId="0" xfId="0" applyFont="1" applyFill="1" applyBorder="1" applyAlignment="1" applyProtection="1">
      <alignment vertical="center" shrinkToFit="1"/>
    </xf>
    <xf numFmtId="0" fontId="15" fillId="10" borderId="13" xfId="1" applyNumberFormat="1" applyFont="1" applyFill="1" applyBorder="1" applyAlignment="1" applyProtection="1">
      <alignment vertical="center"/>
    </xf>
    <xf numFmtId="0" fontId="15" fillId="10" borderId="66" xfId="1" applyNumberFormat="1" applyFont="1" applyFill="1" applyBorder="1" applyAlignment="1" applyProtection="1">
      <alignment vertical="center"/>
    </xf>
    <xf numFmtId="38" fontId="15" fillId="10" borderId="11" xfId="1" applyFont="1" applyFill="1" applyBorder="1" applyAlignment="1" applyProtection="1">
      <alignment horizontal="center" vertical="center"/>
    </xf>
    <xf numFmtId="0" fontId="5" fillId="2" borderId="4" xfId="0" applyFont="1" applyFill="1" applyBorder="1" applyAlignment="1" applyProtection="1">
      <alignment horizontal="center" vertical="center" shrinkToFit="1"/>
      <protection locked="0"/>
    </xf>
    <xf numFmtId="0" fontId="5" fillId="2" borderId="64" xfId="0" applyFont="1" applyFill="1" applyBorder="1" applyAlignment="1" applyProtection="1">
      <alignment horizontal="center" vertical="center" shrinkToFit="1"/>
      <protection locked="0"/>
    </xf>
    <xf numFmtId="0" fontId="5" fillId="2" borderId="67" xfId="0" applyFont="1" applyFill="1" applyBorder="1" applyAlignment="1" applyProtection="1">
      <alignment horizontal="center" vertical="center" shrinkToFit="1"/>
      <protection locked="0"/>
    </xf>
    <xf numFmtId="0" fontId="5" fillId="2" borderId="8" xfId="0" applyFont="1" applyFill="1" applyBorder="1" applyAlignment="1" applyProtection="1">
      <alignment horizontal="center" vertical="center" shrinkToFit="1"/>
      <protection locked="0"/>
    </xf>
    <xf numFmtId="0" fontId="5" fillId="0" borderId="25" xfId="0" applyFont="1" applyFill="1" applyBorder="1" applyAlignment="1" applyProtection="1">
      <alignment horizontal="center" vertical="center" shrinkToFit="1"/>
    </xf>
    <xf numFmtId="0" fontId="5" fillId="2" borderId="25" xfId="0" applyFont="1" applyFill="1" applyBorder="1" applyAlignment="1" applyProtection="1">
      <alignment horizontal="center" vertical="center" shrinkToFit="1"/>
      <protection locked="0"/>
    </xf>
    <xf numFmtId="0" fontId="5" fillId="12" borderId="169" xfId="0" applyFont="1" applyFill="1" applyBorder="1" applyAlignment="1" applyProtection="1">
      <alignment horizontal="center" vertical="center" shrinkToFit="1"/>
      <protection locked="0"/>
    </xf>
    <xf numFmtId="0" fontId="5" fillId="12" borderId="55" xfId="0" applyFont="1" applyFill="1" applyBorder="1" applyAlignment="1" applyProtection="1">
      <alignment horizontal="center" vertical="center" shrinkToFit="1"/>
      <protection locked="0"/>
    </xf>
    <xf numFmtId="177" fontId="0" fillId="0" borderId="63" xfId="0" applyNumberFormat="1" applyFont="1" applyFill="1" applyBorder="1" applyAlignment="1" applyProtection="1">
      <alignment horizontal="center" vertical="center" shrinkToFit="1"/>
    </xf>
    <xf numFmtId="0" fontId="5" fillId="2" borderId="19" xfId="0" applyFont="1" applyFill="1" applyBorder="1" applyAlignment="1" applyProtection="1">
      <alignment horizontal="center" vertical="center" shrinkToFit="1"/>
      <protection locked="0"/>
    </xf>
    <xf numFmtId="0" fontId="5" fillId="2" borderId="150" xfId="0" applyFont="1" applyFill="1" applyBorder="1" applyAlignment="1" applyProtection="1">
      <alignment horizontal="center" vertical="center" shrinkToFit="1"/>
      <protection locked="0"/>
    </xf>
    <xf numFmtId="0" fontId="5" fillId="0" borderId="14" xfId="0" applyFont="1" applyBorder="1" applyAlignment="1" applyProtection="1">
      <alignment horizontal="center" vertical="center" shrinkToFit="1"/>
    </xf>
    <xf numFmtId="177" fontId="0" fillId="0" borderId="170" xfId="0" applyNumberFormat="1" applyFont="1" applyFill="1" applyBorder="1" applyAlignment="1" applyProtection="1">
      <alignment horizontal="center" vertical="center" shrinkToFit="1"/>
    </xf>
    <xf numFmtId="0" fontId="5" fillId="2" borderId="16" xfId="0" applyFont="1" applyFill="1" applyBorder="1" applyAlignment="1" applyProtection="1">
      <alignment horizontal="center" vertical="center" shrinkToFit="1"/>
      <protection locked="0"/>
    </xf>
    <xf numFmtId="0" fontId="5" fillId="2" borderId="66" xfId="0" applyFont="1" applyFill="1" applyBorder="1" applyAlignment="1" applyProtection="1">
      <alignment horizontal="center" vertical="center" shrinkToFit="1"/>
      <protection locked="0"/>
    </xf>
    <xf numFmtId="177" fontId="0" fillId="0" borderId="171" xfId="0" applyNumberFormat="1" applyFont="1" applyFill="1" applyBorder="1" applyAlignment="1" applyProtection="1">
      <alignment horizontal="center" vertical="center" shrinkToFit="1"/>
    </xf>
    <xf numFmtId="0" fontId="5" fillId="2" borderId="106" xfId="0" applyFont="1" applyFill="1" applyBorder="1" applyAlignment="1" applyProtection="1">
      <alignment horizontal="center" vertical="center" shrinkToFit="1"/>
      <protection locked="0"/>
    </xf>
    <xf numFmtId="0" fontId="5" fillId="2" borderId="172" xfId="0" applyFont="1" applyFill="1" applyBorder="1" applyAlignment="1" applyProtection="1">
      <alignment horizontal="center" vertical="center" shrinkToFit="1"/>
      <protection locked="0"/>
    </xf>
    <xf numFmtId="0" fontId="5" fillId="2" borderId="173" xfId="0" applyFont="1" applyFill="1" applyBorder="1" applyAlignment="1" applyProtection="1">
      <alignment horizontal="center" vertical="center" shrinkToFit="1"/>
      <protection locked="0"/>
    </xf>
    <xf numFmtId="0" fontId="5" fillId="2" borderId="174" xfId="0" applyFont="1" applyFill="1" applyBorder="1" applyAlignment="1" applyProtection="1">
      <alignment horizontal="center" vertical="center" shrinkToFit="1"/>
      <protection locked="0"/>
    </xf>
    <xf numFmtId="0" fontId="5" fillId="4" borderId="173" xfId="0" applyFont="1" applyFill="1" applyBorder="1" applyAlignment="1" applyProtection="1">
      <alignment horizontal="center" vertical="center" shrinkToFit="1"/>
    </xf>
    <xf numFmtId="0" fontId="5" fillId="4" borderId="25" xfId="0" applyFont="1" applyFill="1" applyBorder="1" applyAlignment="1" applyProtection="1">
      <alignment horizontal="center" vertical="center" shrinkToFit="1"/>
    </xf>
    <xf numFmtId="0" fontId="5" fillId="4" borderId="175" xfId="0" applyFont="1" applyFill="1" applyBorder="1" applyAlignment="1" applyProtection="1">
      <alignment horizontal="center" vertical="center" shrinkToFit="1"/>
    </xf>
    <xf numFmtId="0" fontId="5" fillId="2" borderId="133" xfId="0" applyFont="1" applyFill="1" applyBorder="1" applyAlignment="1" applyProtection="1">
      <alignment horizontal="center" vertical="center" shrinkToFit="1"/>
      <protection locked="0"/>
    </xf>
    <xf numFmtId="0" fontId="5" fillId="2" borderId="175" xfId="0" applyFont="1" applyFill="1" applyBorder="1" applyAlignment="1" applyProtection="1">
      <alignment horizontal="center" vertical="center" shrinkToFit="1"/>
      <protection locked="0"/>
    </xf>
    <xf numFmtId="0" fontId="5" fillId="0" borderId="172" xfId="0" applyFont="1" applyBorder="1" applyAlignment="1" applyProtection="1">
      <alignment horizontal="center" vertical="center" shrinkToFit="1"/>
    </xf>
    <xf numFmtId="177" fontId="0" fillId="0" borderId="171" xfId="0" applyNumberFormat="1" applyFill="1" applyBorder="1" applyAlignment="1" applyProtection="1">
      <alignment horizontal="center" vertical="center" wrapText="1"/>
    </xf>
    <xf numFmtId="0" fontId="5" fillId="2" borderId="154" xfId="0" applyFont="1" applyFill="1" applyBorder="1" applyAlignment="1" applyProtection="1">
      <alignment horizontal="center" vertical="center" shrinkToFit="1"/>
      <protection locked="0"/>
    </xf>
    <xf numFmtId="0" fontId="5" fillId="2" borderId="176" xfId="0" applyFont="1" applyFill="1" applyBorder="1" applyAlignment="1" applyProtection="1">
      <alignment horizontal="center" vertical="center" shrinkToFit="1"/>
      <protection locked="0"/>
    </xf>
    <xf numFmtId="0" fontId="5" fillId="0" borderId="173" xfId="0" applyFont="1" applyFill="1" applyBorder="1" applyAlignment="1" applyProtection="1">
      <alignment horizontal="center" vertical="center" shrinkToFit="1"/>
      <protection locked="0"/>
    </xf>
    <xf numFmtId="0" fontId="5" fillId="0" borderId="25" xfId="0" applyFont="1" applyFill="1" applyBorder="1" applyAlignment="1" applyProtection="1">
      <alignment horizontal="center" vertical="center" shrinkToFit="1"/>
      <protection locked="0"/>
    </xf>
    <xf numFmtId="0" fontId="5" fillId="0" borderId="175" xfId="0" applyFont="1" applyFill="1" applyBorder="1" applyAlignment="1" applyProtection="1">
      <alignment horizontal="center" vertical="center" shrinkToFit="1"/>
      <protection locked="0"/>
    </xf>
    <xf numFmtId="0" fontId="5" fillId="0" borderId="174" xfId="0" applyFont="1" applyFill="1" applyBorder="1" applyAlignment="1" applyProtection="1">
      <alignment horizontal="center" vertical="center" shrinkToFit="1"/>
      <protection locked="0"/>
    </xf>
    <xf numFmtId="0" fontId="5" fillId="0" borderId="133" xfId="0" applyFont="1" applyFill="1" applyBorder="1" applyAlignment="1" applyProtection="1">
      <alignment horizontal="center" vertical="center" shrinkToFit="1"/>
      <protection locked="0"/>
    </xf>
    <xf numFmtId="0" fontId="5" fillId="12" borderId="173" xfId="0" applyFont="1" applyFill="1" applyBorder="1" applyAlignment="1" applyProtection="1">
      <alignment horizontal="center" vertical="center" shrinkToFit="1"/>
      <protection locked="0"/>
    </xf>
    <xf numFmtId="0" fontId="5" fillId="0" borderId="172" xfId="0" applyFont="1" applyFill="1" applyBorder="1" applyAlignment="1" applyProtection="1">
      <alignment horizontal="center" vertical="center" shrinkToFit="1"/>
      <protection locked="0"/>
    </xf>
    <xf numFmtId="0" fontId="5" fillId="0" borderId="174" xfId="0" applyFont="1" applyFill="1" applyBorder="1" applyAlignment="1" applyProtection="1">
      <alignment horizontal="center" vertical="center" shrinkToFit="1"/>
    </xf>
    <xf numFmtId="0" fontId="5" fillId="12" borderId="172" xfId="0" applyFont="1" applyFill="1" applyBorder="1" applyAlignment="1" applyProtection="1">
      <alignment horizontal="center" vertical="center" shrinkToFit="1"/>
      <protection locked="0"/>
    </xf>
    <xf numFmtId="0" fontId="5" fillId="12" borderId="175" xfId="0" applyFont="1" applyFill="1" applyBorder="1" applyAlignment="1" applyProtection="1">
      <alignment horizontal="center" vertical="center" shrinkToFit="1"/>
      <protection locked="0"/>
    </xf>
    <xf numFmtId="0" fontId="5" fillId="2" borderId="177" xfId="0"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xf>
    <xf numFmtId="0" fontId="5" fillId="2" borderId="105" xfId="0" applyFont="1" applyFill="1" applyBorder="1" applyAlignment="1" applyProtection="1">
      <alignment horizontal="center" vertical="center" shrinkToFit="1"/>
      <protection locked="0"/>
    </xf>
    <xf numFmtId="0" fontId="5" fillId="12" borderId="154" xfId="0" applyFont="1" applyFill="1" applyBorder="1" applyAlignment="1" applyProtection="1">
      <alignment horizontal="center" vertical="center" shrinkToFit="1"/>
      <protection locked="0"/>
    </xf>
    <xf numFmtId="0" fontId="5" fillId="12" borderId="107" xfId="0" applyFont="1" applyFill="1" applyBorder="1" applyAlignment="1" applyProtection="1">
      <alignment horizontal="center" vertical="center" shrinkToFit="1"/>
      <protection locked="0"/>
    </xf>
    <xf numFmtId="0" fontId="5" fillId="12" borderId="109" xfId="0" applyFont="1" applyFill="1" applyBorder="1" applyAlignment="1" applyProtection="1">
      <alignment horizontal="center" vertical="center" shrinkToFit="1"/>
      <protection locked="0"/>
    </xf>
    <xf numFmtId="0" fontId="5" fillId="0" borderId="105" xfId="0" applyFont="1" applyFill="1" applyBorder="1" applyAlignment="1" applyProtection="1">
      <alignment horizontal="center" vertical="center" shrinkToFit="1"/>
      <protection locked="0"/>
    </xf>
    <xf numFmtId="176" fontId="0" fillId="0" borderId="157" xfId="0" applyNumberFormat="1" applyFill="1" applyBorder="1" applyAlignment="1" applyProtection="1">
      <alignment horizontal="left" vertical="center"/>
    </xf>
    <xf numFmtId="176" fontId="0" fillId="0" borderId="158" xfId="0" applyNumberFormat="1" applyFont="1" applyFill="1" applyBorder="1" applyAlignment="1" applyProtection="1">
      <alignment horizontal="left" vertical="center"/>
    </xf>
    <xf numFmtId="176" fontId="0" fillId="0" borderId="134" xfId="0" applyNumberFormat="1" applyFont="1" applyFill="1" applyBorder="1" applyAlignment="1" applyProtection="1">
      <alignment horizontal="left" vertical="center"/>
    </xf>
    <xf numFmtId="0" fontId="5" fillId="4" borderId="174" xfId="0" applyFont="1" applyFill="1" applyBorder="1" applyAlignment="1" applyProtection="1">
      <alignment horizontal="center" vertical="center" shrinkToFit="1"/>
    </xf>
    <xf numFmtId="0" fontId="5" fillId="4" borderId="133" xfId="0" applyFont="1" applyFill="1" applyBorder="1" applyAlignment="1" applyProtection="1">
      <alignment horizontal="center" vertical="center" shrinkToFit="1"/>
    </xf>
    <xf numFmtId="0" fontId="5" fillId="12" borderId="133" xfId="0" applyFont="1" applyFill="1" applyBorder="1" applyAlignment="1" applyProtection="1">
      <alignment horizontal="center" vertical="center" shrinkToFit="1"/>
      <protection locked="0"/>
    </xf>
    <xf numFmtId="176" fontId="0" fillId="0" borderId="23" xfId="0" applyNumberFormat="1" applyFill="1" applyBorder="1" applyAlignment="1" applyProtection="1">
      <alignment vertical="center"/>
    </xf>
    <xf numFmtId="176" fontId="2" fillId="0" borderId="9" xfId="0" quotePrefix="1" applyNumberFormat="1" applyFont="1" applyFill="1" applyBorder="1" applyAlignment="1" applyProtection="1">
      <alignment horizontal="left" vertical="center"/>
    </xf>
    <xf numFmtId="176" fontId="2" fillId="0" borderId="16" xfId="0" quotePrefix="1" applyNumberFormat="1" applyFont="1" applyFill="1" applyBorder="1" applyAlignment="1" applyProtection="1">
      <alignment horizontal="left" vertical="center"/>
    </xf>
    <xf numFmtId="0" fontId="0" fillId="0" borderId="7" xfId="0" applyFill="1" applyBorder="1" applyAlignment="1" applyProtection="1">
      <alignment horizontal="left" vertical="center"/>
    </xf>
    <xf numFmtId="0" fontId="0" fillId="0" borderId="15" xfId="0" applyFont="1" applyFill="1" applyBorder="1" applyAlignment="1" applyProtection="1">
      <alignment horizontal="left" vertical="center"/>
    </xf>
    <xf numFmtId="176" fontId="0" fillId="0" borderId="168" xfId="0" applyNumberFormat="1" applyFill="1" applyBorder="1" applyAlignment="1" applyProtection="1">
      <alignment vertical="center"/>
    </xf>
    <xf numFmtId="0" fontId="15" fillId="4" borderId="73" xfId="0" applyFont="1" applyFill="1" applyBorder="1" applyAlignment="1" applyProtection="1">
      <alignment vertical="center"/>
    </xf>
    <xf numFmtId="0" fontId="15" fillId="4" borderId="68" xfId="0" applyFont="1" applyFill="1" applyBorder="1" applyAlignment="1" applyProtection="1">
      <alignment vertical="center"/>
    </xf>
    <xf numFmtId="0" fontId="5" fillId="0" borderId="170" xfId="0" applyFont="1" applyBorder="1"/>
    <xf numFmtId="0" fontId="5" fillId="0" borderId="178" xfId="0" applyFont="1" applyBorder="1" applyAlignment="1" applyProtection="1">
      <alignment horizontal="center" vertical="center" shrinkToFit="1"/>
    </xf>
    <xf numFmtId="0" fontId="0" fillId="0" borderId="25" xfId="0" applyBorder="1" applyAlignment="1">
      <alignment vertical="center" shrinkToFit="1"/>
    </xf>
    <xf numFmtId="0" fontId="0" fillId="3" borderId="0" xfId="0" applyFill="1" applyAlignment="1">
      <alignment horizontal="left" vertical="center" wrapText="1" shrinkToFit="1"/>
    </xf>
    <xf numFmtId="0" fontId="0" fillId="3" borderId="0" xfId="0" applyFill="1" applyAlignment="1">
      <alignment horizontal="left" vertical="center" shrinkToFit="1"/>
    </xf>
    <xf numFmtId="0" fontId="8" fillId="2" borderId="9" xfId="0" applyFont="1" applyFill="1" applyBorder="1" applyAlignment="1" applyProtection="1">
      <alignment horizontal="center"/>
      <protection locked="0"/>
    </xf>
    <xf numFmtId="0" fontId="8" fillId="4" borderId="8" xfId="0" applyFont="1" applyFill="1" applyBorder="1" applyAlignment="1" applyProtection="1">
      <alignment horizontal="center" vertical="center" shrinkToFit="1"/>
    </xf>
    <xf numFmtId="0" fontId="8" fillId="4" borderId="9" xfId="0" applyFont="1" applyFill="1" applyBorder="1" applyAlignment="1" applyProtection="1">
      <alignment horizontal="center" vertical="center" shrinkToFit="1"/>
    </xf>
    <xf numFmtId="0" fontId="15" fillId="3" borderId="0" xfId="0" applyFont="1" applyFill="1" applyAlignment="1">
      <alignment horizontal="center"/>
    </xf>
    <xf numFmtId="0" fontId="0" fillId="3" borderId="26" xfId="0" applyFont="1" applyFill="1" applyBorder="1" applyAlignment="1">
      <alignment horizontal="center" vertical="center" wrapText="1"/>
    </xf>
    <xf numFmtId="0" fontId="0" fillId="3" borderId="27" xfId="0" applyFont="1"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21"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3" borderId="28" xfId="0" applyFont="1" applyFill="1" applyBorder="1" applyAlignment="1">
      <alignment horizontal="center" vertical="center" wrapText="1"/>
    </xf>
    <xf numFmtId="0" fontId="9" fillId="3" borderId="172" xfId="0" applyFont="1" applyFill="1" applyBorder="1" applyAlignment="1">
      <alignment horizontal="center" vertical="center" wrapText="1"/>
    </xf>
    <xf numFmtId="0" fontId="9" fillId="3" borderId="106" xfId="0" applyFont="1" applyFill="1" applyBorder="1" applyAlignment="1">
      <alignment horizontal="center" vertical="center" wrapText="1"/>
    </xf>
    <xf numFmtId="0" fontId="9" fillId="3" borderId="179" xfId="0" applyFont="1" applyFill="1" applyBorder="1" applyAlignment="1">
      <alignment horizontal="center" vertical="center" wrapText="1"/>
    </xf>
    <xf numFmtId="0" fontId="0" fillId="2" borderId="9" xfId="0" applyFont="1" applyFill="1" applyBorder="1" applyAlignment="1" applyProtection="1">
      <alignment horizontal="center"/>
      <protection locked="0"/>
    </xf>
    <xf numFmtId="0" fontId="2" fillId="2" borderId="9" xfId="0" applyFont="1" applyFill="1" applyBorder="1" applyAlignment="1" applyProtection="1">
      <alignment horizontal="center"/>
      <protection locked="0"/>
    </xf>
    <xf numFmtId="0" fontId="8" fillId="3" borderId="8" xfId="0" applyFont="1" applyFill="1" applyBorder="1" applyAlignment="1">
      <alignment horizontal="center"/>
    </xf>
    <xf numFmtId="0" fontId="8" fillId="3" borderId="9" xfId="0" applyFont="1" applyFill="1" applyBorder="1" applyAlignment="1">
      <alignment horizontal="center"/>
    </xf>
    <xf numFmtId="0" fontId="15" fillId="3" borderId="0" xfId="0" applyFont="1" applyFill="1" applyAlignment="1">
      <alignment horizontal="left" vertical="center" wrapText="1"/>
    </xf>
    <xf numFmtId="0" fontId="0" fillId="3" borderId="172" xfId="0" applyFont="1" applyFill="1" applyBorder="1" applyAlignment="1">
      <alignment horizontal="center" vertical="center" wrapText="1"/>
    </xf>
    <xf numFmtId="0" fontId="0" fillId="3" borderId="106"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0" xfId="0" applyFill="1" applyAlignment="1">
      <alignment horizontal="left" indent="1" shrinkToFit="1"/>
    </xf>
    <xf numFmtId="0" fontId="2" fillId="3" borderId="0" xfId="0" applyFont="1" applyFill="1" applyAlignment="1">
      <alignment horizontal="left" indent="1" shrinkToFit="1"/>
    </xf>
    <xf numFmtId="0" fontId="15" fillId="3" borderId="0" xfId="0" applyFont="1" applyFill="1" applyAlignment="1">
      <alignment horizontal="left"/>
    </xf>
    <xf numFmtId="0" fontId="0" fillId="3" borderId="0" xfId="0" applyFill="1" applyAlignment="1">
      <alignment horizontal="left" indent="1"/>
    </xf>
    <xf numFmtId="0" fontId="0" fillId="15" borderId="0" xfId="0" applyFont="1" applyFill="1" applyAlignment="1" applyProtection="1">
      <alignment horizontal="center"/>
      <protection locked="0"/>
    </xf>
    <xf numFmtId="0" fontId="2" fillId="15" borderId="0" xfId="0" applyFont="1" applyFill="1" applyAlignment="1" applyProtection="1">
      <alignment horizontal="center"/>
      <protection locked="0"/>
    </xf>
    <xf numFmtId="0" fontId="2" fillId="15" borderId="9" xfId="0" applyFont="1" applyFill="1" applyBorder="1" applyAlignment="1" applyProtection="1">
      <alignment horizontal="center"/>
      <protection locked="0"/>
    </xf>
    <xf numFmtId="0" fontId="8" fillId="10" borderId="0" xfId="0" applyFont="1" applyFill="1" applyBorder="1" applyAlignment="1" applyProtection="1">
      <alignment horizontal="center" shrinkToFit="1"/>
    </xf>
    <xf numFmtId="0" fontId="8" fillId="10" borderId="9" xfId="0" applyFont="1" applyFill="1" applyBorder="1" applyAlignment="1" applyProtection="1">
      <alignment horizontal="center" shrinkToFit="1"/>
    </xf>
    <xf numFmtId="0" fontId="2" fillId="2" borderId="0" xfId="0" applyFont="1" applyFill="1" applyAlignment="1" applyProtection="1">
      <alignment horizontal="center"/>
      <protection locked="0"/>
    </xf>
    <xf numFmtId="0" fontId="8" fillId="3" borderId="0" xfId="0" applyFont="1" applyFill="1" applyBorder="1" applyAlignment="1">
      <alignment horizontal="right" vertical="center"/>
    </xf>
    <xf numFmtId="0" fontId="8" fillId="12" borderId="0"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2" fillId="3" borderId="52" xfId="0" applyFont="1" applyFill="1" applyBorder="1" applyAlignment="1">
      <alignment horizontal="center" vertical="center"/>
    </xf>
    <xf numFmtId="0" fontId="0" fillId="3" borderId="24" xfId="0" applyFont="1" applyFill="1" applyBorder="1" applyAlignment="1">
      <alignment horizontal="center" vertical="center" shrinkToFit="1"/>
    </xf>
    <xf numFmtId="0" fontId="2" fillId="3" borderId="52" xfId="0" applyFont="1" applyFill="1" applyBorder="1" applyAlignment="1">
      <alignment horizontal="center" vertical="center" shrinkToFit="1"/>
    </xf>
    <xf numFmtId="0" fontId="8" fillId="3" borderId="0" xfId="0" applyFont="1" applyFill="1" applyAlignment="1">
      <alignment horizontal="distributed" vertical="center"/>
    </xf>
    <xf numFmtId="0" fontId="8" fillId="3" borderId="0" xfId="0" applyFont="1" applyFill="1" applyBorder="1" applyAlignment="1" applyProtection="1">
      <alignment horizontal="right" vertical="center" shrinkToFit="1"/>
      <protection locked="0"/>
    </xf>
    <xf numFmtId="0" fontId="8" fillId="3" borderId="0" xfId="0" applyFont="1" applyFill="1" applyAlignment="1">
      <alignment horizontal="center" vertical="center"/>
    </xf>
    <xf numFmtId="0" fontId="27" fillId="4" borderId="0" xfId="0" applyFont="1" applyFill="1" applyAlignment="1">
      <alignment horizontal="center" vertical="center"/>
    </xf>
    <xf numFmtId="0" fontId="0" fillId="0" borderId="7" xfId="0" applyFill="1" applyBorder="1" applyAlignment="1" applyProtection="1">
      <alignment horizontal="left" vertical="center" shrinkToFit="1"/>
    </xf>
    <xf numFmtId="0" fontId="0" fillId="0" borderId="0" xfId="0" applyFill="1" applyBorder="1" applyAlignment="1" applyProtection="1">
      <alignment horizontal="left" vertical="center" shrinkToFit="1"/>
    </xf>
    <xf numFmtId="0" fontId="0" fillId="0" borderId="15" xfId="0" applyFill="1" applyBorder="1" applyAlignment="1" applyProtection="1">
      <alignment horizontal="left" vertical="center" shrinkToFit="1"/>
    </xf>
    <xf numFmtId="0" fontId="23" fillId="16" borderId="180" xfId="0" applyFont="1" applyFill="1" applyBorder="1" applyAlignment="1" applyProtection="1">
      <alignment horizontal="center" vertical="center" wrapText="1"/>
    </xf>
    <xf numFmtId="0" fontId="2" fillId="16" borderId="181" xfId="0" applyFont="1" applyFill="1" applyBorder="1" applyAlignment="1" applyProtection="1">
      <alignment horizontal="center" vertical="center"/>
    </xf>
    <xf numFmtId="0" fontId="2" fillId="16" borderId="182" xfId="0" applyFont="1" applyFill="1" applyBorder="1" applyAlignment="1" applyProtection="1">
      <alignment horizontal="center" vertical="center"/>
    </xf>
    <xf numFmtId="0" fontId="2" fillId="16" borderId="183" xfId="0" applyFont="1" applyFill="1" applyBorder="1" applyAlignment="1" applyProtection="1">
      <alignment horizontal="center" vertical="center"/>
    </xf>
    <xf numFmtId="0" fontId="2" fillId="16" borderId="0" xfId="0" applyFont="1" applyFill="1" applyBorder="1" applyAlignment="1" applyProtection="1">
      <alignment horizontal="center" vertical="center"/>
    </xf>
    <xf numFmtId="0" fontId="2" fillId="16" borderId="184" xfId="0" applyFont="1" applyFill="1" applyBorder="1" applyAlignment="1" applyProtection="1">
      <alignment horizontal="center" vertical="center"/>
    </xf>
    <xf numFmtId="0" fontId="2" fillId="16" borderId="185" xfId="0" applyFont="1" applyFill="1" applyBorder="1" applyAlignment="1" applyProtection="1">
      <alignment horizontal="center" vertical="center"/>
    </xf>
    <xf numFmtId="0" fontId="2" fillId="16" borderId="186" xfId="0" applyFont="1" applyFill="1" applyBorder="1" applyAlignment="1" applyProtection="1">
      <alignment horizontal="center" vertical="center"/>
    </xf>
    <xf numFmtId="0" fontId="2" fillId="16" borderId="187" xfId="0" applyFont="1" applyFill="1" applyBorder="1" applyAlignment="1" applyProtection="1">
      <alignment horizontal="center" vertical="center"/>
    </xf>
    <xf numFmtId="176" fontId="0" fillId="0" borderId="19" xfId="0" applyNumberFormat="1" applyFill="1" applyBorder="1" applyAlignment="1" applyProtection="1">
      <alignment horizontal="center" vertical="center" wrapText="1" shrinkToFit="1"/>
    </xf>
    <xf numFmtId="0" fontId="0" fillId="0" borderId="63" xfId="0" applyFill="1" applyBorder="1" applyAlignment="1" applyProtection="1">
      <alignment horizontal="center" vertical="center" shrinkToFit="1"/>
    </xf>
    <xf numFmtId="0" fontId="0" fillId="0" borderId="65" xfId="0" applyFill="1" applyBorder="1" applyAlignment="1" applyProtection="1">
      <alignment horizontal="center" vertical="center" shrinkToFit="1"/>
    </xf>
    <xf numFmtId="0" fontId="0" fillId="0" borderId="170" xfId="0" applyFill="1" applyBorder="1" applyAlignment="1" applyProtection="1">
      <alignment horizontal="center" vertical="center" shrinkToFit="1"/>
    </xf>
    <xf numFmtId="0" fontId="0" fillId="0" borderId="100" xfId="0" applyFill="1" applyBorder="1" applyAlignment="1" applyProtection="1">
      <alignment horizontal="center" vertical="center" shrinkToFit="1"/>
    </xf>
    <xf numFmtId="0" fontId="0" fillId="0" borderId="188" xfId="0" applyBorder="1" applyAlignment="1">
      <alignment shrinkToFit="1"/>
    </xf>
    <xf numFmtId="0" fontId="0" fillId="0" borderId="143" xfId="0" applyBorder="1" applyAlignment="1">
      <alignment shrinkToFit="1"/>
    </xf>
    <xf numFmtId="0" fontId="0" fillId="0" borderId="95" xfId="0" applyFill="1" applyBorder="1" applyAlignment="1" applyProtection="1">
      <alignment horizontal="center" vertical="center" shrinkToFit="1"/>
    </xf>
    <xf numFmtId="0" fontId="0" fillId="0" borderId="189" xfId="0" applyBorder="1" applyAlignment="1">
      <alignment shrinkToFit="1"/>
    </xf>
    <xf numFmtId="0" fontId="0" fillId="0" borderId="144" xfId="0" applyBorder="1" applyAlignment="1">
      <alignment shrinkToFit="1"/>
    </xf>
    <xf numFmtId="0" fontId="5" fillId="0" borderId="4" xfId="0" applyFont="1" applyFill="1" applyBorder="1" applyAlignment="1" applyProtection="1">
      <alignment horizontal="center" vertical="center" shrinkToFit="1"/>
    </xf>
    <xf numFmtId="0" fontId="5" fillId="0" borderId="54" xfId="0" applyFont="1" applyFill="1" applyBorder="1" applyAlignment="1" applyProtection="1">
      <alignment horizontal="center" vertical="center" shrinkToFit="1"/>
    </xf>
    <xf numFmtId="0" fontId="5" fillId="2" borderId="4" xfId="0" applyFont="1" applyFill="1" applyBorder="1" applyAlignment="1" applyProtection="1">
      <alignment horizontal="center" vertical="center" shrinkToFit="1"/>
      <protection locked="0"/>
    </xf>
    <xf numFmtId="0" fontId="5" fillId="12" borderId="54" xfId="0" applyFont="1" applyFill="1" applyBorder="1" applyAlignment="1" applyProtection="1">
      <alignment horizontal="center" vertical="center" shrinkToFit="1"/>
      <protection locked="0"/>
    </xf>
    <xf numFmtId="0" fontId="5" fillId="14" borderId="4" xfId="0" applyFont="1" applyFill="1" applyBorder="1" applyAlignment="1" applyProtection="1">
      <alignment horizontal="center" vertical="center" shrinkToFit="1"/>
      <protection locked="0"/>
    </xf>
    <xf numFmtId="0" fontId="5" fillId="14" borderId="10" xfId="0" applyFont="1" applyFill="1" applyBorder="1" applyAlignment="1" applyProtection="1">
      <alignment horizontal="center" vertical="center" shrinkToFit="1"/>
      <protection locked="0"/>
    </xf>
    <xf numFmtId="0" fontId="5" fillId="14" borderId="54" xfId="0" applyFont="1" applyFill="1" applyBorder="1" applyAlignment="1" applyProtection="1">
      <alignment horizontal="center" vertical="center" shrinkToFit="1"/>
      <protection locked="0"/>
    </xf>
    <xf numFmtId="0" fontId="5" fillId="14" borderId="67" xfId="0" applyFont="1" applyFill="1" applyBorder="1" applyAlignment="1" applyProtection="1">
      <alignment horizontal="center" vertical="center" shrinkToFit="1"/>
      <protection locked="0"/>
    </xf>
    <xf numFmtId="0" fontId="5" fillId="14" borderId="191" xfId="0" applyFont="1" applyFill="1" applyBorder="1" applyAlignment="1" applyProtection="1">
      <alignment horizontal="center" vertical="center" shrinkToFit="1"/>
      <protection locked="0"/>
    </xf>
    <xf numFmtId="0" fontId="5" fillId="14" borderId="169" xfId="0" applyFont="1" applyFill="1" applyBorder="1" applyAlignment="1" applyProtection="1">
      <alignment horizontal="center" vertical="center" shrinkToFit="1"/>
      <protection locked="0"/>
    </xf>
    <xf numFmtId="0" fontId="2" fillId="0" borderId="13" xfId="0" applyFont="1" applyFill="1" applyBorder="1" applyAlignment="1" applyProtection="1">
      <alignment horizontal="center" vertical="center"/>
    </xf>
    <xf numFmtId="0" fontId="2" fillId="0" borderId="66" xfId="0" applyFont="1" applyFill="1" applyBorder="1" applyAlignment="1" applyProtection="1">
      <alignment horizontal="center" vertical="center"/>
    </xf>
    <xf numFmtId="0" fontId="2" fillId="0" borderId="18" xfId="0" applyFont="1" applyFill="1" applyBorder="1" applyAlignment="1" applyProtection="1">
      <alignment horizontal="center" vertical="center"/>
    </xf>
    <xf numFmtId="0" fontId="2" fillId="0" borderId="119" xfId="0" applyFont="1" applyFill="1" applyBorder="1" applyAlignment="1" applyProtection="1">
      <alignment horizontal="center" vertical="center"/>
    </xf>
    <xf numFmtId="0" fontId="2" fillId="0" borderId="73" xfId="0" applyFont="1" applyFill="1" applyBorder="1" applyAlignment="1" applyProtection="1">
      <alignment horizontal="center" vertical="center"/>
    </xf>
    <xf numFmtId="0" fontId="2" fillId="0" borderId="68" xfId="0" applyFont="1" applyFill="1" applyBorder="1" applyAlignment="1" applyProtection="1">
      <alignment horizontal="center" vertical="center"/>
    </xf>
    <xf numFmtId="0" fontId="24" fillId="0" borderId="1" xfId="0" applyFont="1" applyFill="1" applyBorder="1" applyAlignment="1" applyProtection="1">
      <alignment horizontal="center" vertical="center" wrapText="1"/>
    </xf>
    <xf numFmtId="0" fontId="24" fillId="0" borderId="60" xfId="0" applyFont="1" applyFill="1" applyBorder="1" applyAlignment="1" applyProtection="1">
      <alignment horizontal="center" vertical="center" wrapText="1"/>
    </xf>
    <xf numFmtId="0" fontId="24" fillId="0" borderId="61" xfId="0" applyFont="1" applyFill="1" applyBorder="1" applyAlignment="1" applyProtection="1">
      <alignment horizontal="center" vertical="center" wrapText="1"/>
    </xf>
    <xf numFmtId="0" fontId="46" fillId="0" borderId="19" xfId="0" applyFont="1" applyFill="1" applyBorder="1" applyAlignment="1">
      <alignment horizontal="center" vertical="center" wrapText="1"/>
    </xf>
    <xf numFmtId="0" fontId="46" fillId="0" borderId="0" xfId="0" applyFont="1" applyFill="1" applyBorder="1" applyAlignment="1">
      <alignment horizontal="center" vertical="center"/>
    </xf>
    <xf numFmtId="0" fontId="46" fillId="0" borderId="19" xfId="0" applyFont="1" applyFill="1" applyBorder="1" applyAlignment="1">
      <alignment horizontal="center" vertical="center"/>
    </xf>
    <xf numFmtId="0" fontId="2" fillId="0" borderId="135" xfId="0" applyFont="1" applyFill="1" applyBorder="1" applyAlignment="1">
      <alignment horizontal="center"/>
    </xf>
    <xf numFmtId="0" fontId="2" fillId="0" borderId="93" xfId="0" applyFont="1" applyFill="1" applyBorder="1" applyAlignment="1">
      <alignment horizontal="center"/>
    </xf>
    <xf numFmtId="0" fontId="0" fillId="12" borderId="119" xfId="0" applyFill="1" applyBorder="1" applyAlignment="1" applyProtection="1">
      <alignment horizontal="center" vertical="center" shrinkToFit="1"/>
      <protection locked="0"/>
    </xf>
    <xf numFmtId="0" fontId="2" fillId="12" borderId="68" xfId="0" applyFont="1" applyFill="1" applyBorder="1" applyAlignment="1" applyProtection="1">
      <alignment horizontal="center" vertical="center" shrinkToFit="1"/>
      <protection locked="0"/>
    </xf>
    <xf numFmtId="0" fontId="0" fillId="0" borderId="13" xfId="0" applyFont="1" applyFill="1" applyBorder="1" applyAlignment="1" applyProtection="1">
      <alignment horizontal="center" vertical="center"/>
    </xf>
    <xf numFmtId="0" fontId="0" fillId="0" borderId="66" xfId="0" applyFont="1" applyFill="1" applyBorder="1" applyAlignment="1" applyProtection="1">
      <alignment horizontal="center" vertical="center"/>
    </xf>
    <xf numFmtId="0" fontId="0" fillId="0" borderId="119" xfId="0" applyFont="1" applyFill="1" applyBorder="1" applyAlignment="1" applyProtection="1">
      <alignment horizontal="center" vertical="center"/>
    </xf>
    <xf numFmtId="0" fontId="0" fillId="0" borderId="73" xfId="0" applyFont="1" applyFill="1" applyBorder="1" applyAlignment="1" applyProtection="1">
      <alignment horizontal="center" vertical="center"/>
    </xf>
    <xf numFmtId="0" fontId="0" fillId="0" borderId="66" xfId="0" applyFill="1" applyBorder="1" applyAlignment="1" applyProtection="1">
      <alignment horizontal="center" vertical="center"/>
    </xf>
    <xf numFmtId="0" fontId="0" fillId="0" borderId="18" xfId="0" applyFill="1" applyBorder="1" applyAlignment="1" applyProtection="1">
      <alignment horizontal="center" vertical="center"/>
    </xf>
    <xf numFmtId="0" fontId="0" fillId="0" borderId="0" xfId="0" applyFill="1" applyBorder="1" applyAlignment="1" applyProtection="1">
      <alignment horizontal="center" vertical="center"/>
    </xf>
    <xf numFmtId="0" fontId="0" fillId="0" borderId="15" xfId="0" applyFill="1" applyBorder="1" applyAlignment="1" applyProtection="1">
      <alignment horizontal="center" vertical="center"/>
    </xf>
    <xf numFmtId="0" fontId="0" fillId="0" borderId="73" xfId="0" applyFill="1" applyBorder="1" applyAlignment="1" applyProtection="1">
      <alignment horizontal="center" vertical="center"/>
    </xf>
    <xf numFmtId="0" fontId="0" fillId="0" borderId="68" xfId="0" applyFill="1" applyBorder="1" applyAlignment="1" applyProtection="1">
      <alignment horizontal="center" vertical="center"/>
    </xf>
    <xf numFmtId="0" fontId="0" fillId="0" borderId="13" xfId="0" applyFill="1" applyBorder="1" applyAlignment="1" applyProtection="1">
      <alignment horizontal="center" vertical="center" wrapText="1"/>
    </xf>
    <xf numFmtId="0" fontId="0" fillId="0" borderId="66" xfId="0" applyFill="1" applyBorder="1" applyAlignment="1" applyProtection="1">
      <alignment horizontal="center" vertical="center" wrapText="1"/>
    </xf>
    <xf numFmtId="0" fontId="0" fillId="0" borderId="119" xfId="0" applyFill="1" applyBorder="1" applyAlignment="1" applyProtection="1">
      <alignment horizontal="center" vertical="center" wrapText="1"/>
    </xf>
    <xf numFmtId="0" fontId="0" fillId="0" borderId="73" xfId="0" applyFill="1" applyBorder="1" applyAlignment="1" applyProtection="1">
      <alignment horizontal="center" vertical="center" wrapText="1"/>
    </xf>
    <xf numFmtId="0" fontId="5" fillId="14" borderId="64" xfId="0" applyFont="1" applyFill="1" applyBorder="1" applyAlignment="1" applyProtection="1">
      <alignment horizontal="center" vertical="center" shrinkToFit="1"/>
      <protection locked="0"/>
    </xf>
    <xf numFmtId="0" fontId="5" fillId="14" borderId="190" xfId="0" applyFont="1" applyFill="1" applyBorder="1" applyAlignment="1" applyProtection="1">
      <alignment horizontal="center" vertical="center" shrinkToFit="1"/>
      <protection locked="0"/>
    </xf>
    <xf numFmtId="0" fontId="5" fillId="14" borderId="55" xfId="0" applyFont="1" applyFill="1" applyBorder="1" applyAlignment="1" applyProtection="1">
      <alignment horizontal="center" vertical="center" shrinkToFit="1"/>
      <protection locked="0"/>
    </xf>
    <xf numFmtId="0" fontId="7" fillId="0" borderId="73" xfId="0" applyFont="1" applyBorder="1" applyAlignment="1">
      <alignment vertical="center"/>
    </xf>
    <xf numFmtId="0" fontId="2" fillId="0" borderId="20" xfId="0" applyFont="1" applyFill="1" applyBorder="1" applyAlignment="1">
      <alignment horizontal="center"/>
    </xf>
    <xf numFmtId="0" fontId="2" fillId="0" borderId="1" xfId="0" applyFont="1" applyFill="1" applyBorder="1" applyAlignment="1" applyProtection="1">
      <alignment horizontal="center" vertical="center" shrinkToFit="1"/>
    </xf>
    <xf numFmtId="0" fontId="2" fillId="0" borderId="60" xfId="0" applyFont="1" applyFill="1" applyBorder="1" applyAlignment="1" applyProtection="1">
      <alignment horizontal="center" vertical="center" shrinkToFit="1"/>
    </xf>
    <xf numFmtId="0" fontId="2" fillId="0" borderId="61" xfId="0" applyFont="1" applyFill="1" applyBorder="1" applyAlignment="1" applyProtection="1">
      <alignment horizontal="center" vertical="center" shrinkToFit="1"/>
    </xf>
    <xf numFmtId="0" fontId="0" fillId="0" borderId="1"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0" fontId="0" fillId="0" borderId="61" xfId="0" applyFont="1" applyFill="1" applyBorder="1" applyAlignment="1" applyProtection="1">
      <alignment horizontal="center" vertical="center" wrapText="1"/>
    </xf>
    <xf numFmtId="0" fontId="0" fillId="0" borderId="1" xfId="0" applyFont="1" applyFill="1" applyBorder="1" applyAlignment="1" applyProtection="1">
      <alignment horizontal="center" vertical="center"/>
    </xf>
    <xf numFmtId="0" fontId="0" fillId="0" borderId="60" xfId="0" applyFont="1" applyFill="1" applyBorder="1" applyAlignment="1" applyProtection="1">
      <alignment horizontal="center" vertical="center"/>
    </xf>
    <xf numFmtId="0" fontId="0" fillId="0" borderId="61" xfId="0" applyFont="1" applyFill="1" applyBorder="1" applyAlignment="1" applyProtection="1">
      <alignment horizontal="center" vertical="center"/>
    </xf>
    <xf numFmtId="0" fontId="2" fillId="0" borderId="1" xfId="0" applyFont="1" applyFill="1" applyBorder="1" applyAlignment="1" applyProtection="1">
      <alignment horizontal="center" vertical="center"/>
    </xf>
    <xf numFmtId="0" fontId="2" fillId="0" borderId="60" xfId="0" applyFont="1" applyFill="1" applyBorder="1" applyAlignment="1" applyProtection="1">
      <alignment horizontal="center" vertical="center"/>
    </xf>
    <xf numFmtId="0" fontId="2" fillId="0" borderId="61" xfId="0" applyFont="1" applyFill="1" applyBorder="1" applyAlignment="1" applyProtection="1">
      <alignment horizontal="center" vertical="center"/>
    </xf>
    <xf numFmtId="0" fontId="2" fillId="0" borderId="1" xfId="0" applyFont="1" applyFill="1" applyBorder="1" applyAlignment="1" applyProtection="1">
      <alignment horizontal="center" vertical="center" wrapText="1"/>
    </xf>
    <xf numFmtId="0" fontId="2" fillId="0" borderId="60" xfId="0" applyFont="1" applyFill="1" applyBorder="1" applyAlignment="1" applyProtection="1">
      <alignment horizontal="center" vertical="center" wrapText="1"/>
    </xf>
    <xf numFmtId="0" fontId="2" fillId="0" borderId="61" xfId="0" applyFont="1" applyFill="1" applyBorder="1" applyAlignment="1" applyProtection="1">
      <alignment horizontal="center" vertical="center" wrapText="1"/>
    </xf>
    <xf numFmtId="0" fontId="2" fillId="4" borderId="119" xfId="0" applyFont="1" applyFill="1" applyBorder="1" applyAlignment="1" applyProtection="1">
      <alignment horizontal="center" vertical="center" shrinkToFit="1"/>
    </xf>
    <xf numFmtId="0" fontId="2" fillId="4" borderId="68" xfId="0" applyFont="1" applyFill="1" applyBorder="1" applyAlignment="1" applyProtection="1">
      <alignment horizontal="center" vertical="center" shrinkToFit="1"/>
    </xf>
    <xf numFmtId="0" fontId="2" fillId="4" borderId="119" xfId="0" applyFont="1" applyFill="1" applyBorder="1" applyAlignment="1" applyProtection="1">
      <alignment horizontal="left" vertical="center" indent="2" shrinkToFit="1"/>
    </xf>
    <xf numFmtId="0" fontId="2" fillId="4" borderId="73" xfId="0" applyFont="1" applyFill="1" applyBorder="1" applyAlignment="1" applyProtection="1">
      <alignment horizontal="left" vertical="center" indent="2" shrinkToFit="1"/>
    </xf>
    <xf numFmtId="0" fontId="2" fillId="4" borderId="68" xfId="0" applyFont="1" applyFill="1" applyBorder="1" applyAlignment="1" applyProtection="1">
      <alignment horizontal="left" vertical="center" indent="2" shrinkToFit="1"/>
    </xf>
    <xf numFmtId="0" fontId="8" fillId="12" borderId="119" xfId="0" applyFont="1" applyFill="1" applyBorder="1" applyAlignment="1" applyProtection="1">
      <alignment horizontal="center" vertical="center" shrinkToFit="1"/>
      <protection locked="0"/>
    </xf>
    <xf numFmtId="0" fontId="8" fillId="12" borderId="73" xfId="0" applyFont="1" applyFill="1" applyBorder="1" applyAlignment="1" applyProtection="1">
      <alignment horizontal="center" vertical="center" shrinkToFit="1"/>
      <protection locked="0"/>
    </xf>
    <xf numFmtId="0" fontId="8" fillId="12" borderId="68" xfId="0" applyFont="1" applyFill="1" applyBorder="1" applyAlignment="1" applyProtection="1">
      <alignment horizontal="center" vertical="center" shrinkToFit="1"/>
      <protection locked="0"/>
    </xf>
    <xf numFmtId="0" fontId="10" fillId="6" borderId="1" xfId="0" applyFont="1" applyFill="1" applyBorder="1" applyAlignment="1" applyProtection="1">
      <alignment horizontal="center" vertical="center" shrinkToFit="1"/>
    </xf>
    <xf numFmtId="0" fontId="10" fillId="6" borderId="60" xfId="0" applyFont="1" applyFill="1" applyBorder="1" applyAlignment="1" applyProtection="1">
      <alignment horizontal="center" vertical="center" shrinkToFit="1"/>
    </xf>
    <xf numFmtId="0" fontId="0" fillId="0" borderId="1" xfId="0" applyFont="1" applyFill="1" applyBorder="1" applyAlignment="1" applyProtection="1">
      <alignment horizontal="center" vertical="center" shrinkToFit="1"/>
    </xf>
    <xf numFmtId="0" fontId="0" fillId="0" borderId="60" xfId="0" applyFont="1" applyFill="1" applyBorder="1" applyAlignment="1" applyProtection="1">
      <alignment horizontal="center" vertical="center" shrinkToFit="1"/>
    </xf>
    <xf numFmtId="0" fontId="0" fillId="0" borderId="61" xfId="0" applyFont="1" applyFill="1" applyBorder="1" applyAlignment="1" applyProtection="1">
      <alignment horizontal="center" vertical="center" shrinkToFit="1"/>
    </xf>
    <xf numFmtId="0" fontId="26" fillId="0" borderId="60" xfId="0" applyFont="1" applyBorder="1" applyAlignment="1" applyProtection="1">
      <alignment horizontal="left" vertical="top" wrapText="1" shrinkToFit="1"/>
    </xf>
    <xf numFmtId="0" fontId="26" fillId="0" borderId="61" xfId="0" applyFont="1" applyBorder="1" applyAlignment="1" applyProtection="1">
      <alignment horizontal="left" vertical="top" wrapText="1" shrinkToFit="1"/>
    </xf>
    <xf numFmtId="0" fontId="8" fillId="4" borderId="119" xfId="0" applyFont="1" applyFill="1" applyBorder="1" applyAlignment="1" applyProtection="1">
      <alignment horizontal="center" vertical="center" shrinkToFit="1"/>
    </xf>
    <xf numFmtId="0" fontId="8" fillId="4" borderId="73" xfId="0" applyFont="1" applyFill="1" applyBorder="1" applyAlignment="1" applyProtection="1">
      <alignment horizontal="center" vertical="center" shrinkToFit="1"/>
    </xf>
    <xf numFmtId="0" fontId="8" fillId="4" borderId="68" xfId="0" applyFont="1" applyFill="1" applyBorder="1" applyAlignment="1" applyProtection="1">
      <alignment horizontal="center" vertical="center" shrinkToFit="1"/>
    </xf>
    <xf numFmtId="0" fontId="5" fillId="2" borderId="64" xfId="0" applyFont="1" applyFill="1" applyBorder="1" applyAlignment="1" applyProtection="1">
      <alignment horizontal="center" vertical="center" shrinkToFit="1"/>
      <protection locked="0"/>
    </xf>
    <xf numFmtId="0" fontId="5" fillId="12" borderId="55" xfId="0" applyFont="1" applyFill="1" applyBorder="1" applyAlignment="1" applyProtection="1">
      <alignment horizontal="center" vertical="center" shrinkToFit="1"/>
      <protection locked="0"/>
    </xf>
    <xf numFmtId="0" fontId="5" fillId="0" borderId="67" xfId="0" applyFont="1" applyFill="1" applyBorder="1" applyAlignment="1" applyProtection="1">
      <alignment horizontal="center" vertical="center" shrinkToFit="1"/>
    </xf>
    <xf numFmtId="0" fontId="5" fillId="0" borderId="169" xfId="0" applyFont="1" applyFill="1" applyBorder="1" applyAlignment="1" applyProtection="1">
      <alignment horizontal="center" vertical="center" shrinkToFit="1"/>
    </xf>
    <xf numFmtId="0" fontId="2" fillId="0" borderId="13" xfId="0" applyFont="1" applyFill="1" applyBorder="1" applyAlignment="1" applyProtection="1">
      <alignment horizontal="center" vertical="center" wrapText="1"/>
    </xf>
    <xf numFmtId="0" fontId="2" fillId="0" borderId="18" xfId="0" applyFont="1" applyFill="1" applyBorder="1" applyAlignment="1" applyProtection="1">
      <alignment horizontal="center" vertical="center" wrapText="1"/>
    </xf>
    <xf numFmtId="0" fontId="2" fillId="0" borderId="19" xfId="0" applyFont="1" applyFill="1" applyBorder="1" applyAlignment="1" applyProtection="1">
      <alignment horizontal="center" vertical="center" wrapText="1"/>
    </xf>
    <xf numFmtId="0" fontId="2" fillId="0" borderId="15" xfId="0" applyFont="1" applyFill="1" applyBorder="1" applyAlignment="1" applyProtection="1">
      <alignment horizontal="center" vertical="center" wrapText="1"/>
    </xf>
    <xf numFmtId="0" fontId="2" fillId="0" borderId="119" xfId="0" applyFont="1" applyFill="1" applyBorder="1" applyAlignment="1" applyProtection="1">
      <alignment horizontal="center" vertical="center" wrapText="1"/>
    </xf>
    <xf numFmtId="0" fontId="2" fillId="0" borderId="68" xfId="0" applyFont="1" applyFill="1" applyBorder="1" applyAlignment="1" applyProtection="1">
      <alignment horizontal="center" vertical="center" wrapText="1"/>
    </xf>
    <xf numFmtId="0" fontId="12" fillId="0" borderId="60" xfId="0" applyFont="1" applyBorder="1" applyAlignment="1" applyProtection="1">
      <alignment horizontal="center" vertical="center" shrinkToFit="1"/>
    </xf>
    <xf numFmtId="0" fontId="12" fillId="0" borderId="61" xfId="0" applyFont="1" applyBorder="1" applyAlignment="1" applyProtection="1">
      <alignment horizontal="center" vertical="center" shrinkToFit="1"/>
    </xf>
    <xf numFmtId="0" fontId="11" fillId="0" borderId="60" xfId="0" applyFont="1" applyBorder="1" applyAlignment="1" applyProtection="1">
      <alignment horizontal="center" vertical="center" shrinkToFit="1"/>
    </xf>
    <xf numFmtId="0" fontId="11" fillId="0" borderId="61" xfId="0" applyFont="1" applyBorder="1" applyAlignment="1" applyProtection="1">
      <alignment horizontal="center" vertical="center" shrinkToFit="1"/>
    </xf>
    <xf numFmtId="0" fontId="5" fillId="0" borderId="150" xfId="0" applyFont="1" applyFill="1" applyBorder="1" applyAlignment="1" applyProtection="1">
      <alignment horizontal="center" vertical="center" shrinkToFit="1"/>
    </xf>
    <xf numFmtId="0" fontId="5" fillId="0" borderId="16" xfId="0" applyFont="1" applyFill="1" applyBorder="1" applyAlignment="1" applyProtection="1">
      <alignment horizontal="center" vertical="center" shrinkToFit="1"/>
    </xf>
    <xf numFmtId="0" fontId="13" fillId="6" borderId="1" xfId="0" applyFont="1" applyFill="1" applyBorder="1" applyAlignment="1" applyProtection="1">
      <alignment horizontal="center" vertical="center" shrinkToFit="1"/>
    </xf>
    <xf numFmtId="0" fontId="13" fillId="6" borderId="60" xfId="0" applyFont="1" applyFill="1" applyBorder="1" applyAlignment="1" applyProtection="1">
      <alignment horizontal="center" vertical="center" shrinkToFit="1"/>
    </xf>
    <xf numFmtId="0" fontId="42" fillId="0" borderId="60" xfId="0" applyFont="1" applyBorder="1" applyAlignment="1" applyProtection="1">
      <alignment horizontal="left" vertical="top" wrapText="1" shrinkToFit="1"/>
    </xf>
    <xf numFmtId="0" fontId="9" fillId="0" borderId="60" xfId="0" applyFont="1" applyBorder="1"/>
    <xf numFmtId="0" fontId="9" fillId="0" borderId="61" xfId="0" applyFont="1" applyBorder="1"/>
    <xf numFmtId="0" fontId="5" fillId="0" borderId="14" xfId="0" applyFont="1" applyFill="1" applyBorder="1" applyAlignment="1" applyProtection="1">
      <alignment horizontal="center" vertical="center" shrinkToFit="1"/>
    </xf>
    <xf numFmtId="0" fontId="5" fillId="0" borderId="11" xfId="0" applyFont="1" applyFill="1" applyBorder="1" applyAlignment="1" applyProtection="1">
      <alignment horizontal="center" vertical="center" shrinkToFit="1"/>
    </xf>
    <xf numFmtId="0" fontId="5" fillId="12" borderId="5" xfId="0" applyFont="1" applyFill="1" applyBorder="1" applyAlignment="1" applyProtection="1">
      <alignment horizontal="center" vertical="center" shrinkToFit="1"/>
      <protection locked="0"/>
    </xf>
    <xf numFmtId="0" fontId="5" fillId="12" borderId="60" xfId="0" applyFont="1" applyFill="1" applyBorder="1" applyAlignment="1" applyProtection="1">
      <alignment horizontal="center" vertical="center" shrinkToFit="1"/>
      <protection locked="0"/>
    </xf>
    <xf numFmtId="0" fontId="10" fillId="13" borderId="1" xfId="0" applyFont="1" applyFill="1" applyBorder="1" applyAlignment="1" applyProtection="1">
      <alignment horizontal="center" vertical="center" wrapText="1" shrinkToFit="1"/>
    </xf>
    <xf numFmtId="0" fontId="10" fillId="13" borderId="60" xfId="0" applyFont="1" applyFill="1" applyBorder="1" applyAlignment="1" applyProtection="1">
      <alignment horizontal="center" vertical="center" shrinkToFit="1"/>
    </xf>
    <xf numFmtId="0" fontId="5" fillId="12" borderId="3" xfId="0" applyFont="1" applyFill="1" applyBorder="1" applyAlignment="1" applyProtection="1">
      <alignment horizontal="center" vertical="center" shrinkToFit="1"/>
      <protection locked="0"/>
    </xf>
    <xf numFmtId="0" fontId="47" fillId="0" borderId="60" xfId="0" applyFont="1" applyBorder="1" applyAlignment="1" applyProtection="1">
      <alignment horizontal="left" vertical="top" wrapText="1"/>
    </xf>
    <xf numFmtId="0" fontId="47" fillId="0" borderId="61" xfId="0" applyFont="1" applyBorder="1" applyAlignment="1" applyProtection="1">
      <alignment horizontal="left" vertical="top" wrapText="1"/>
    </xf>
    <xf numFmtId="0" fontId="14" fillId="6" borderId="1" xfId="0" applyFont="1" applyFill="1" applyBorder="1" applyAlignment="1" applyProtection="1">
      <alignment horizontal="center" vertical="center" shrinkToFit="1"/>
    </xf>
    <xf numFmtId="0" fontId="14" fillId="6" borderId="60" xfId="0" applyFont="1" applyFill="1" applyBorder="1" applyAlignment="1" applyProtection="1">
      <alignment horizontal="center" vertical="center" shrinkToFit="1"/>
    </xf>
    <xf numFmtId="0" fontId="5" fillId="0" borderId="3" xfId="0" applyFont="1" applyFill="1" applyBorder="1" applyAlignment="1" applyProtection="1">
      <alignment horizontal="center" vertical="center" shrinkToFit="1"/>
    </xf>
    <xf numFmtId="0" fontId="5" fillId="0" borderId="9" xfId="0" applyFont="1" applyFill="1" applyBorder="1" applyAlignment="1" applyProtection="1">
      <alignment horizontal="center" vertical="center" shrinkToFit="1"/>
      <protection locked="0"/>
    </xf>
    <xf numFmtId="0" fontId="5" fillId="0" borderId="16" xfId="0" applyFont="1" applyFill="1" applyBorder="1" applyAlignment="1" applyProtection="1">
      <alignment horizontal="center" vertical="center" shrinkToFit="1"/>
      <protection locked="0"/>
    </xf>
    <xf numFmtId="0" fontId="5" fillId="0" borderId="8" xfId="0" applyFont="1" applyFill="1" applyBorder="1" applyAlignment="1" applyProtection="1">
      <alignment horizontal="center" vertical="center" shrinkToFit="1"/>
      <protection locked="0"/>
    </xf>
    <xf numFmtId="0" fontId="5" fillId="0" borderId="11" xfId="0" applyFont="1" applyFill="1" applyBorder="1" applyAlignment="1" applyProtection="1">
      <alignment horizontal="center" vertical="center" shrinkToFit="1"/>
      <protection locked="0"/>
    </xf>
    <xf numFmtId="0" fontId="5" fillId="2" borderId="67" xfId="0" applyFont="1" applyFill="1" applyBorder="1" applyAlignment="1" applyProtection="1">
      <alignment horizontal="center" vertical="center" shrinkToFit="1"/>
      <protection locked="0"/>
    </xf>
    <xf numFmtId="0" fontId="5" fillId="12" borderId="169" xfId="0" applyFont="1" applyFill="1" applyBorder="1" applyAlignment="1" applyProtection="1">
      <alignment horizontal="center" vertical="center" shrinkToFit="1"/>
      <protection locked="0"/>
    </xf>
    <xf numFmtId="0" fontId="0" fillId="0" borderId="60" xfId="0" applyFont="1" applyBorder="1"/>
    <xf numFmtId="0" fontId="10" fillId="8" borderId="1" xfId="0" applyFont="1" applyFill="1" applyBorder="1" applyAlignment="1" applyProtection="1">
      <alignment horizontal="center" vertical="center" wrapText="1" shrinkToFit="1"/>
    </xf>
    <xf numFmtId="0" fontId="10" fillId="8" borderId="60" xfId="0" applyFont="1" applyFill="1" applyBorder="1" applyAlignment="1" applyProtection="1">
      <alignment horizontal="center" vertical="center" wrapText="1" shrinkToFit="1"/>
    </xf>
    <xf numFmtId="0" fontId="5" fillId="2" borderId="190" xfId="0" applyFont="1" applyFill="1" applyBorder="1" applyAlignment="1" applyProtection="1">
      <alignment horizontal="center" vertical="center" shrinkToFit="1"/>
      <protection locked="0"/>
    </xf>
    <xf numFmtId="0" fontId="5" fillId="2" borderId="10" xfId="0" applyFont="1" applyFill="1" applyBorder="1" applyAlignment="1" applyProtection="1">
      <alignment horizontal="center" vertical="center" shrinkToFit="1"/>
      <protection locked="0"/>
    </xf>
    <xf numFmtId="0" fontId="26" fillId="0" borderId="60" xfId="0" applyFont="1" applyBorder="1" applyAlignment="1">
      <alignment horizontal="left" vertical="top" wrapText="1" shrinkToFit="1"/>
    </xf>
    <xf numFmtId="0" fontId="26" fillId="0" borderId="60" xfId="0" applyFont="1" applyFill="1" applyBorder="1" applyAlignment="1" applyProtection="1">
      <alignment horizontal="left" vertical="top" wrapText="1" shrinkToFit="1"/>
    </xf>
    <xf numFmtId="0" fontId="26" fillId="0" borderId="61" xfId="0" applyFont="1" applyFill="1" applyBorder="1" applyAlignment="1" applyProtection="1">
      <alignment horizontal="left" vertical="top" wrapText="1" shrinkToFit="1"/>
    </xf>
    <xf numFmtId="0" fontId="5" fillId="2" borderId="14" xfId="0" applyFont="1" applyFill="1" applyBorder="1" applyAlignment="1" applyProtection="1">
      <alignment horizontal="center" vertical="center" shrinkToFit="1"/>
      <protection locked="0"/>
    </xf>
    <xf numFmtId="0" fontId="5" fillId="2" borderId="11" xfId="0" applyFont="1" applyFill="1" applyBorder="1" applyAlignment="1" applyProtection="1">
      <alignment horizontal="center" vertical="center" shrinkToFit="1"/>
      <protection locked="0"/>
    </xf>
    <xf numFmtId="0" fontId="0" fillId="0" borderId="26" xfId="0" applyFill="1" applyBorder="1" applyAlignment="1" applyProtection="1">
      <alignment horizontal="left" vertical="center"/>
    </xf>
    <xf numFmtId="0" fontId="0" fillId="0" borderId="8" xfId="0" applyFont="1" applyFill="1" applyBorder="1" applyAlignment="1" applyProtection="1">
      <alignment horizontal="left" vertical="center"/>
    </xf>
    <xf numFmtId="0" fontId="15" fillId="4" borderId="18" xfId="0" applyFont="1" applyFill="1" applyBorder="1" applyAlignment="1" applyProtection="1">
      <alignment horizontal="center" vertical="center"/>
    </xf>
    <xf numFmtId="0" fontId="15" fillId="10" borderId="68" xfId="0" applyFont="1" applyFill="1" applyBorder="1" applyAlignment="1" applyProtection="1">
      <alignment horizontal="center" vertical="center"/>
    </xf>
    <xf numFmtId="0" fontId="15" fillId="10" borderId="15" xfId="0" applyFont="1" applyFill="1" applyBorder="1" applyAlignment="1" applyProtection="1">
      <alignment horizontal="center" vertical="center"/>
    </xf>
    <xf numFmtId="0" fontId="0" fillId="0" borderId="19" xfId="0" applyFill="1" applyBorder="1" applyAlignment="1" applyProtection="1">
      <alignment horizontal="center" vertical="center"/>
    </xf>
    <xf numFmtId="0" fontId="0" fillId="0" borderId="0" xfId="0" applyFill="1" applyBorder="1" applyAlignment="1" applyProtection="1">
      <alignment horizontal="center" vertical="center" shrinkToFit="1"/>
    </xf>
    <xf numFmtId="0" fontId="0" fillId="0" borderId="0" xfId="0" applyFont="1" applyFill="1" applyBorder="1" applyAlignment="1" applyProtection="1">
      <alignment horizontal="center" vertical="center" shrinkToFit="1"/>
    </xf>
    <xf numFmtId="0" fontId="21" fillId="0" borderId="13" xfId="0" applyFont="1" applyBorder="1" applyAlignment="1" applyProtection="1">
      <alignment horizontal="center" vertical="center" wrapText="1" shrinkToFit="1"/>
    </xf>
    <xf numFmtId="0" fontId="21" fillId="0" borderId="66" xfId="0" applyFont="1" applyBorder="1" applyAlignment="1" applyProtection="1">
      <alignment horizontal="center" vertical="center" wrapText="1" shrinkToFit="1"/>
    </xf>
    <xf numFmtId="0" fontId="21" fillId="0" borderId="18" xfId="0" applyFont="1" applyBorder="1" applyAlignment="1" applyProtection="1">
      <alignment horizontal="center" vertical="center" wrapText="1" shrinkToFit="1"/>
    </xf>
    <xf numFmtId="0" fontId="21" fillId="0" borderId="19" xfId="0" applyFont="1" applyBorder="1" applyAlignment="1" applyProtection="1">
      <alignment horizontal="center" vertical="center" wrapText="1" shrinkToFit="1"/>
    </xf>
    <xf numFmtId="0" fontId="21" fillId="0" borderId="0" xfId="0" applyFont="1" applyBorder="1" applyAlignment="1" applyProtection="1">
      <alignment horizontal="center" vertical="center" wrapText="1" shrinkToFit="1"/>
    </xf>
    <xf numFmtId="0" fontId="21" fillId="0" borderId="15" xfId="0" applyFont="1" applyBorder="1" applyAlignment="1" applyProtection="1">
      <alignment horizontal="center" vertical="center" wrapText="1" shrinkToFit="1"/>
    </xf>
    <xf numFmtId="0" fontId="21" fillId="0" borderId="119" xfId="0" applyFont="1" applyBorder="1" applyAlignment="1" applyProtection="1">
      <alignment horizontal="center" vertical="center" wrapText="1" shrinkToFit="1"/>
    </xf>
    <xf numFmtId="0" fontId="21" fillId="0" borderId="73" xfId="0" applyFont="1" applyBorder="1" applyAlignment="1" applyProtection="1">
      <alignment horizontal="center" vertical="center" wrapText="1" shrinkToFit="1"/>
    </xf>
    <xf numFmtId="0" fontId="21" fillId="0" borderId="68" xfId="0" applyFont="1" applyBorder="1" applyAlignment="1" applyProtection="1">
      <alignment horizontal="center" vertical="center" wrapText="1" shrinkToFit="1"/>
    </xf>
    <xf numFmtId="0" fontId="0" fillId="0" borderId="153" xfId="0" applyFill="1" applyBorder="1" applyAlignment="1" applyProtection="1">
      <alignment horizontal="center" vertical="center" wrapText="1"/>
    </xf>
    <xf numFmtId="0" fontId="2" fillId="0" borderId="192" xfId="0" applyFont="1" applyFill="1" applyBorder="1" applyAlignment="1" applyProtection="1">
      <alignment horizontal="center" vertical="center" wrapText="1"/>
    </xf>
    <xf numFmtId="0" fontId="0" fillId="0" borderId="66" xfId="0" applyFill="1" applyBorder="1" applyAlignment="1" applyProtection="1">
      <alignment horizontal="left" vertical="center"/>
    </xf>
    <xf numFmtId="0" fontId="0" fillId="0" borderId="66" xfId="0" applyFont="1" applyFill="1" applyBorder="1" applyAlignment="1" applyProtection="1">
      <alignment horizontal="left" vertical="center"/>
    </xf>
    <xf numFmtId="0" fontId="0" fillId="0" borderId="105" xfId="0" applyFill="1" applyBorder="1" applyAlignment="1" applyProtection="1">
      <alignment horizontal="center" vertical="center" wrapText="1"/>
    </xf>
    <xf numFmtId="0" fontId="0" fillId="0" borderId="8" xfId="0" applyFill="1" applyBorder="1" applyAlignment="1" applyProtection="1">
      <alignment horizontal="left" vertical="center"/>
    </xf>
    <xf numFmtId="0" fontId="0" fillId="0" borderId="63" xfId="0" applyFill="1" applyBorder="1" applyAlignment="1">
      <alignment horizontal="center" shrinkToFit="1"/>
    </xf>
    <xf numFmtId="0" fontId="0" fillId="0" borderId="65" xfId="0" applyFill="1" applyBorder="1" applyAlignment="1">
      <alignment horizontal="center" shrinkToFit="1"/>
    </xf>
    <xf numFmtId="0" fontId="0" fillId="0" borderId="170" xfId="0" applyFill="1" applyBorder="1" applyAlignment="1">
      <alignment horizontal="center" shrinkToFit="1"/>
    </xf>
    <xf numFmtId="0" fontId="2" fillId="4" borderId="196" xfId="0" applyFont="1" applyFill="1" applyBorder="1" applyAlignment="1" applyProtection="1">
      <alignment horizontal="center" vertical="center" shrinkToFit="1"/>
    </xf>
    <xf numFmtId="0" fontId="2" fillId="4" borderId="197" xfId="0" applyFont="1" applyFill="1" applyBorder="1" applyAlignment="1" applyProtection="1">
      <alignment horizontal="center" vertical="center" shrinkToFit="1"/>
    </xf>
    <xf numFmtId="0" fontId="2" fillId="4" borderId="198" xfId="0" applyFont="1" applyFill="1" applyBorder="1" applyAlignment="1" applyProtection="1">
      <alignment horizontal="center" vertical="center" shrinkToFit="1"/>
    </xf>
    <xf numFmtId="0" fontId="2" fillId="0" borderId="199" xfId="0" applyFont="1" applyFill="1" applyBorder="1" applyAlignment="1">
      <alignment horizontal="center" shrinkToFit="1"/>
    </xf>
    <xf numFmtId="0" fontId="2" fillId="0" borderId="200" xfId="0" applyFont="1" applyFill="1" applyBorder="1" applyAlignment="1">
      <alignment horizontal="center" shrinkToFit="1"/>
    </xf>
    <xf numFmtId="0" fontId="11" fillId="0" borderId="0" xfId="0" applyFont="1" applyBorder="1" applyAlignment="1" applyProtection="1">
      <alignment horizontal="center" vertical="center" textRotation="255"/>
    </xf>
    <xf numFmtId="0" fontId="15" fillId="10" borderId="14" xfId="0" applyFont="1" applyFill="1" applyBorder="1" applyAlignment="1" applyProtection="1">
      <alignment horizontal="center" vertical="center"/>
    </xf>
    <xf numFmtId="0" fontId="15" fillId="10" borderId="8" xfId="0" applyFont="1" applyFill="1" applyBorder="1" applyAlignment="1" applyProtection="1">
      <alignment horizontal="center" vertical="center"/>
    </xf>
    <xf numFmtId="176" fontId="0" fillId="0" borderId="7" xfId="0" applyNumberFormat="1" applyFill="1" applyBorder="1" applyAlignment="1" applyProtection="1">
      <alignment horizontal="left" vertical="center" shrinkToFit="1"/>
    </xf>
    <xf numFmtId="176" fontId="0" fillId="0" borderId="0" xfId="0" applyNumberFormat="1" applyFill="1" applyBorder="1" applyAlignment="1" applyProtection="1">
      <alignment horizontal="left" vertical="center" shrinkToFit="1"/>
    </xf>
    <xf numFmtId="176" fontId="0" fillId="0" borderId="15" xfId="0" applyNumberFormat="1" applyFill="1" applyBorder="1" applyAlignment="1" applyProtection="1">
      <alignment horizontal="left" vertical="center" shrinkToFit="1"/>
    </xf>
    <xf numFmtId="0" fontId="15" fillId="10" borderId="13" xfId="0" applyFont="1" applyFill="1" applyBorder="1" applyAlignment="1" applyProtection="1">
      <alignment horizontal="center" vertical="center"/>
    </xf>
    <xf numFmtId="0" fontId="15" fillId="10" borderId="66" xfId="0" applyFont="1" applyFill="1" applyBorder="1" applyAlignment="1" applyProtection="1">
      <alignment horizontal="center" vertical="center"/>
    </xf>
    <xf numFmtId="0" fontId="0" fillId="0" borderId="135" xfId="0" applyFont="1" applyFill="1" applyBorder="1" applyAlignment="1">
      <alignment horizontal="center"/>
    </xf>
    <xf numFmtId="0" fontId="2" fillId="4" borderId="73" xfId="0" applyFont="1" applyFill="1" applyBorder="1" applyAlignment="1" applyProtection="1">
      <alignment horizontal="center" vertical="center" shrinkToFit="1"/>
    </xf>
    <xf numFmtId="0" fontId="0" fillId="0" borderId="192" xfId="0" applyFill="1" applyBorder="1" applyAlignment="1" applyProtection="1">
      <alignment horizontal="center" vertical="center" wrapText="1"/>
    </xf>
    <xf numFmtId="0" fontId="2" fillId="0" borderId="117" xfId="0" applyFont="1" applyBorder="1" applyAlignment="1" applyProtection="1">
      <alignment horizontal="center" vertical="center" shrinkToFit="1"/>
    </xf>
    <xf numFmtId="0" fontId="2" fillId="0" borderId="118" xfId="0" applyFont="1" applyBorder="1" applyAlignment="1" applyProtection="1">
      <alignment horizontal="center" vertical="center" shrinkToFit="1"/>
    </xf>
    <xf numFmtId="0" fontId="2" fillId="0" borderId="19" xfId="0" applyFont="1" applyBorder="1" applyAlignment="1" applyProtection="1">
      <alignment horizontal="center" vertical="center" shrinkToFit="1"/>
    </xf>
    <xf numFmtId="0" fontId="2" fillId="0" borderId="15" xfId="0" applyFont="1" applyBorder="1" applyAlignment="1" applyProtection="1">
      <alignment horizontal="center" vertical="center" shrinkToFit="1"/>
    </xf>
    <xf numFmtId="0" fontId="2" fillId="0" borderId="119" xfId="0" applyFont="1" applyBorder="1" applyAlignment="1" applyProtection="1">
      <alignment horizontal="center" vertical="center" shrinkToFit="1"/>
    </xf>
    <xf numFmtId="0" fontId="2" fillId="0" borderId="68" xfId="0" applyFont="1" applyBorder="1" applyAlignment="1" applyProtection="1">
      <alignment horizontal="center" vertical="center" shrinkToFit="1"/>
    </xf>
    <xf numFmtId="0" fontId="15" fillId="0" borderId="117" xfId="0" applyFont="1" applyBorder="1" applyAlignment="1" applyProtection="1">
      <alignment horizontal="left" vertical="center" shrinkToFit="1"/>
      <protection locked="0"/>
    </xf>
    <xf numFmtId="0" fontId="15" fillId="0" borderId="78" xfId="0" applyFont="1" applyBorder="1" applyAlignment="1" applyProtection="1">
      <alignment horizontal="left" vertical="center" shrinkToFit="1"/>
      <protection locked="0"/>
    </xf>
    <xf numFmtId="0" fontId="15" fillId="0" borderId="118" xfId="0" applyFont="1" applyBorder="1" applyAlignment="1" applyProtection="1">
      <alignment horizontal="left" vertical="center" shrinkToFit="1"/>
      <protection locked="0"/>
    </xf>
    <xf numFmtId="0" fontId="15" fillId="0" borderId="19" xfId="0" applyFont="1" applyBorder="1" applyAlignment="1" applyProtection="1">
      <alignment horizontal="left" vertical="center" shrinkToFit="1"/>
      <protection locked="0"/>
    </xf>
    <xf numFmtId="0" fontId="15" fillId="0" borderId="0" xfId="0" applyFont="1" applyBorder="1" applyAlignment="1" applyProtection="1">
      <alignment horizontal="left" vertical="center" shrinkToFit="1"/>
      <protection locked="0"/>
    </xf>
    <xf numFmtId="0" fontId="15" fillId="0" borderId="15" xfId="0" applyFont="1" applyBorder="1" applyAlignment="1" applyProtection="1">
      <alignment horizontal="left" vertical="center" shrinkToFit="1"/>
      <protection locked="0"/>
    </xf>
    <xf numFmtId="0" fontId="15" fillId="0" borderId="119" xfId="0" applyFont="1" applyBorder="1" applyAlignment="1" applyProtection="1">
      <alignment horizontal="left" vertical="center" shrinkToFit="1"/>
      <protection locked="0"/>
    </xf>
    <xf numFmtId="0" fontId="15" fillId="0" borderId="73" xfId="0" applyFont="1" applyBorder="1" applyAlignment="1" applyProtection="1">
      <alignment horizontal="left" vertical="center" shrinkToFit="1"/>
      <protection locked="0"/>
    </xf>
    <xf numFmtId="0" fontId="15" fillId="0" borderId="68" xfId="0" applyFont="1" applyBorder="1" applyAlignment="1" applyProtection="1">
      <alignment horizontal="left" vertical="center" shrinkToFit="1"/>
      <protection locked="0"/>
    </xf>
    <xf numFmtId="0" fontId="2" fillId="0" borderId="14" xfId="0" applyFont="1" applyBorder="1" applyAlignment="1" applyProtection="1">
      <alignment horizontal="center" vertical="center" shrinkToFit="1"/>
    </xf>
    <xf numFmtId="0" fontId="2" fillId="0" borderId="11" xfId="0" applyFont="1" applyBorder="1" applyAlignment="1" applyProtection="1">
      <alignment horizontal="center" vertical="center" shrinkToFit="1"/>
    </xf>
    <xf numFmtId="0" fontId="2" fillId="0" borderId="150" xfId="0" applyFont="1" applyBorder="1" applyAlignment="1" applyProtection="1">
      <alignment horizontal="center" vertical="center" shrinkToFit="1"/>
    </xf>
    <xf numFmtId="0" fontId="2" fillId="0" borderId="16" xfId="0" applyFont="1" applyBorder="1" applyAlignment="1" applyProtection="1">
      <alignment horizontal="center" vertical="center" shrinkToFit="1"/>
    </xf>
    <xf numFmtId="0" fontId="15" fillId="0" borderId="14" xfId="0" applyFont="1" applyBorder="1" applyAlignment="1" applyProtection="1">
      <alignment horizontal="left" vertical="center" shrinkToFit="1"/>
      <protection locked="0"/>
    </xf>
    <xf numFmtId="0" fontId="15" fillId="0" borderId="8" xfId="0" applyFont="1" applyBorder="1" applyAlignment="1" applyProtection="1">
      <alignment horizontal="left" vertical="center" shrinkToFit="1"/>
      <protection locked="0"/>
    </xf>
    <xf numFmtId="0" fontId="15" fillId="0" borderId="11" xfId="0" applyFont="1" applyBorder="1" applyAlignment="1" applyProtection="1">
      <alignment horizontal="left" vertical="center" shrinkToFit="1"/>
      <protection locked="0"/>
    </xf>
    <xf numFmtId="0" fontId="15" fillId="0" borderId="150" xfId="0" applyFont="1" applyBorder="1" applyAlignment="1" applyProtection="1">
      <alignment horizontal="left" vertical="center" shrinkToFit="1"/>
      <protection locked="0"/>
    </xf>
    <xf numFmtId="0" fontId="15" fillId="0" borderId="9" xfId="0" applyFont="1" applyBorder="1" applyAlignment="1" applyProtection="1">
      <alignment horizontal="left" vertical="center" shrinkToFit="1"/>
      <protection locked="0"/>
    </xf>
    <xf numFmtId="0" fontId="15" fillId="0" borderId="16" xfId="0" applyFont="1" applyBorder="1" applyAlignment="1" applyProtection="1">
      <alignment horizontal="left" vertical="center" shrinkToFit="1"/>
      <protection locked="0"/>
    </xf>
    <xf numFmtId="0" fontId="19" fillId="0" borderId="0" xfId="0" applyFont="1" applyBorder="1" applyAlignment="1">
      <alignment horizontal="center"/>
    </xf>
    <xf numFmtId="0" fontId="41" fillId="0" borderId="0" xfId="0" applyFont="1" applyBorder="1" applyAlignment="1">
      <alignment horizontal="center"/>
    </xf>
    <xf numFmtId="0" fontId="2" fillId="0" borderId="193" xfId="0" applyFont="1" applyBorder="1" applyAlignment="1" applyProtection="1">
      <alignment horizontal="center" vertical="center" shrinkToFit="1"/>
    </xf>
    <xf numFmtId="0" fontId="2" fillId="0" borderId="194" xfId="0" applyFont="1" applyBorder="1" applyAlignment="1" applyProtection="1">
      <alignment horizontal="center" vertical="center" shrinkToFit="1"/>
    </xf>
    <xf numFmtId="0" fontId="2" fillId="0" borderId="13" xfId="0" applyFont="1" applyBorder="1" applyAlignment="1" applyProtection="1">
      <alignment horizontal="center" vertical="center" shrinkToFit="1"/>
    </xf>
    <xf numFmtId="0" fontId="2" fillId="0" borderId="18" xfId="0" applyFont="1" applyBorder="1" applyAlignment="1" applyProtection="1">
      <alignment horizontal="center" vertical="center" shrinkToFit="1"/>
    </xf>
    <xf numFmtId="0" fontId="15" fillId="0" borderId="13" xfId="0" applyFont="1" applyBorder="1" applyAlignment="1" applyProtection="1">
      <alignment horizontal="left" vertical="center" shrinkToFit="1"/>
      <protection locked="0"/>
    </xf>
    <xf numFmtId="0" fontId="15" fillId="0" borderId="66" xfId="0" applyFont="1" applyBorder="1" applyAlignment="1" applyProtection="1">
      <alignment horizontal="left" vertical="center" shrinkToFit="1"/>
      <protection locked="0"/>
    </xf>
    <xf numFmtId="0" fontId="15" fillId="0" borderId="18" xfId="0" applyFont="1" applyBorder="1" applyAlignment="1" applyProtection="1">
      <alignment horizontal="left" vertical="center" shrinkToFit="1"/>
      <protection locked="0"/>
    </xf>
    <xf numFmtId="176" fontId="0" fillId="0" borderId="26" xfId="0" applyNumberFormat="1" applyFill="1" applyBorder="1" applyAlignment="1" applyProtection="1">
      <alignment horizontal="left" vertical="center"/>
    </xf>
    <xf numFmtId="176" fontId="0" fillId="0" borderId="8" xfId="0" applyNumberFormat="1" applyFont="1" applyFill="1" applyBorder="1" applyAlignment="1" applyProtection="1">
      <alignment horizontal="left" vertical="center"/>
    </xf>
    <xf numFmtId="0" fontId="15" fillId="10" borderId="0" xfId="0" applyFont="1" applyFill="1" applyBorder="1" applyAlignment="1" applyProtection="1">
      <alignment horizontal="right" vertical="center"/>
    </xf>
    <xf numFmtId="0" fontId="0" fillId="0" borderId="0" xfId="0" applyFont="1" applyFill="1" applyBorder="1" applyAlignment="1" applyProtection="1">
      <alignment horizontal="left" vertical="center"/>
    </xf>
    <xf numFmtId="176" fontId="0" fillId="0" borderId="153" xfId="0" applyNumberFormat="1" applyFill="1" applyBorder="1" applyAlignment="1" applyProtection="1">
      <alignment horizontal="center" vertical="center"/>
    </xf>
    <xf numFmtId="176" fontId="0" fillId="0" borderId="192" xfId="0" applyNumberFormat="1" applyFill="1" applyBorder="1" applyAlignment="1" applyProtection="1">
      <alignment horizontal="center" vertical="center"/>
    </xf>
    <xf numFmtId="0" fontId="15" fillId="10" borderId="13" xfId="0" applyFont="1" applyFill="1" applyBorder="1" applyAlignment="1" applyProtection="1">
      <alignment horizontal="right" vertical="center"/>
    </xf>
    <xf numFmtId="0" fontId="15" fillId="10" borderId="66" xfId="0" applyFont="1" applyFill="1" applyBorder="1" applyAlignment="1" applyProtection="1">
      <alignment horizontal="right" vertical="center"/>
    </xf>
    <xf numFmtId="0" fontId="15" fillId="10" borderId="119" xfId="0" applyFont="1" applyFill="1" applyBorder="1" applyAlignment="1" applyProtection="1">
      <alignment horizontal="right" vertical="center"/>
    </xf>
    <xf numFmtId="0" fontId="15" fillId="10" borderId="73" xfId="0" applyFont="1" applyFill="1" applyBorder="1" applyAlignment="1" applyProtection="1">
      <alignment horizontal="right" vertical="center"/>
    </xf>
    <xf numFmtId="0" fontId="15" fillId="4" borderId="0" xfId="2" applyNumberFormat="1" applyFont="1" applyFill="1" applyBorder="1" applyAlignment="1" applyProtection="1">
      <alignment horizontal="right" vertical="center"/>
    </xf>
    <xf numFmtId="0" fontId="0" fillId="0" borderId="0" xfId="0" applyBorder="1" applyAlignment="1" applyProtection="1">
      <alignment horizontal="right"/>
    </xf>
    <xf numFmtId="176" fontId="2" fillId="0" borderId="119" xfId="0" quotePrefix="1" applyNumberFormat="1" applyFont="1" applyFill="1" applyBorder="1" applyAlignment="1" applyProtection="1">
      <alignment horizontal="left" vertical="center"/>
    </xf>
    <xf numFmtId="176" fontId="2" fillId="0" borderId="73" xfId="0" quotePrefix="1" applyNumberFormat="1" applyFont="1" applyFill="1" applyBorder="1" applyAlignment="1" applyProtection="1">
      <alignment horizontal="left" vertical="center"/>
    </xf>
    <xf numFmtId="176" fontId="2" fillId="0" borderId="68" xfId="0" quotePrefix="1" applyNumberFormat="1" applyFont="1" applyFill="1" applyBorder="1" applyAlignment="1" applyProtection="1">
      <alignment horizontal="left" vertical="center"/>
    </xf>
    <xf numFmtId="0" fontId="0" fillId="0" borderId="13" xfId="0" applyFill="1" applyBorder="1" applyAlignment="1" applyProtection="1">
      <alignment horizontal="center" vertical="center" textRotation="255"/>
    </xf>
    <xf numFmtId="0" fontId="0" fillId="0" borderId="19" xfId="0" applyFill="1" applyBorder="1" applyAlignment="1" applyProtection="1">
      <alignment horizontal="center" vertical="center" textRotation="255"/>
    </xf>
    <xf numFmtId="0" fontId="15" fillId="4" borderId="13" xfId="2" applyNumberFormat="1" applyFont="1" applyFill="1" applyBorder="1" applyAlignment="1" applyProtection="1">
      <alignment horizontal="center" vertical="center"/>
    </xf>
    <xf numFmtId="0" fontId="0" fillId="0" borderId="66" xfId="0" applyBorder="1" applyProtection="1"/>
    <xf numFmtId="0" fontId="0" fillId="0" borderId="119" xfId="0" applyBorder="1" applyProtection="1"/>
    <xf numFmtId="0" fontId="0" fillId="0" borderId="73" xfId="0" applyBorder="1" applyProtection="1"/>
    <xf numFmtId="176" fontId="2" fillId="0" borderId="13" xfId="0" applyNumberFormat="1" applyFont="1" applyFill="1" applyBorder="1" applyAlignment="1" applyProtection="1">
      <alignment horizontal="left" vertical="center"/>
    </xf>
    <xf numFmtId="176" fontId="2" fillId="0" borderId="66" xfId="0" applyNumberFormat="1" applyFont="1" applyFill="1" applyBorder="1" applyAlignment="1" applyProtection="1">
      <alignment horizontal="left" vertical="center"/>
    </xf>
    <xf numFmtId="176" fontId="2" fillId="0" borderId="18" xfId="0" applyNumberFormat="1" applyFont="1" applyFill="1" applyBorder="1" applyAlignment="1" applyProtection="1">
      <alignment horizontal="left" vertical="center"/>
    </xf>
    <xf numFmtId="176" fontId="2" fillId="0" borderId="119" xfId="0" applyNumberFormat="1" applyFont="1" applyFill="1" applyBorder="1" applyAlignment="1" applyProtection="1">
      <alignment horizontal="left" vertical="center"/>
    </xf>
    <xf numFmtId="176" fontId="2" fillId="0" borderId="73" xfId="0" applyNumberFormat="1" applyFont="1" applyFill="1" applyBorder="1" applyAlignment="1" applyProtection="1">
      <alignment horizontal="left" vertical="center"/>
    </xf>
    <xf numFmtId="176" fontId="2" fillId="0" borderId="68" xfId="0" applyNumberFormat="1" applyFont="1" applyFill="1" applyBorder="1" applyAlignment="1" applyProtection="1">
      <alignment horizontal="left" vertical="center"/>
    </xf>
    <xf numFmtId="0" fontId="2" fillId="0" borderId="13" xfId="0" applyFont="1" applyFill="1" applyBorder="1" applyAlignment="1" applyProtection="1">
      <alignment vertical="center"/>
    </xf>
    <xf numFmtId="0" fontId="2" fillId="0" borderId="66" xfId="0" applyFont="1" applyFill="1" applyBorder="1" applyAlignment="1" applyProtection="1">
      <alignment vertical="center"/>
    </xf>
    <xf numFmtId="0" fontId="0" fillId="0" borderId="18" xfId="0" applyBorder="1" applyAlignment="1" applyProtection="1">
      <alignment vertical="center"/>
    </xf>
    <xf numFmtId="0" fontId="0" fillId="0" borderId="63" xfId="0" applyFill="1" applyBorder="1" applyAlignment="1" applyProtection="1">
      <alignment horizontal="center" vertical="center"/>
    </xf>
    <xf numFmtId="0" fontId="0" fillId="0" borderId="65" xfId="0" applyFill="1" applyBorder="1" applyAlignment="1" applyProtection="1">
      <alignment horizontal="center" vertical="center"/>
    </xf>
    <xf numFmtId="0" fontId="0" fillId="0" borderId="170" xfId="0" applyFill="1" applyBorder="1" applyAlignment="1" applyProtection="1">
      <alignment horizontal="center" vertical="center"/>
    </xf>
    <xf numFmtId="176" fontId="0" fillId="0" borderId="153" xfId="0" applyNumberFormat="1" applyFill="1" applyBorder="1" applyAlignment="1" applyProtection="1">
      <alignment horizontal="center" vertical="center" wrapText="1" shrinkToFit="1"/>
    </xf>
    <xf numFmtId="176" fontId="0" fillId="0" borderId="105" xfId="0" applyNumberFormat="1" applyFill="1" applyBorder="1" applyAlignment="1" applyProtection="1">
      <alignment horizontal="center" vertical="center" wrapText="1" shrinkToFit="1"/>
    </xf>
    <xf numFmtId="176" fontId="0" fillId="0" borderId="192" xfId="0" applyNumberFormat="1" applyFill="1" applyBorder="1" applyAlignment="1" applyProtection="1">
      <alignment horizontal="center" vertical="center" wrapText="1" shrinkToFit="1"/>
    </xf>
    <xf numFmtId="0" fontId="15" fillId="10" borderId="0" xfId="0" applyFont="1" applyFill="1" applyBorder="1" applyAlignment="1" applyProtection="1">
      <alignment horizontal="left" vertical="center"/>
    </xf>
    <xf numFmtId="0" fontId="2" fillId="0" borderId="0" xfId="0" applyFont="1" applyFill="1" applyBorder="1" applyAlignment="1" applyProtection="1">
      <alignment horizontal="left" vertical="center"/>
    </xf>
    <xf numFmtId="176" fontId="0" fillId="0" borderId="0" xfId="0" quotePrefix="1" applyNumberFormat="1" applyFont="1" applyFill="1" applyBorder="1" applyAlignment="1" applyProtection="1">
      <alignment horizontal="left" vertical="center"/>
    </xf>
    <xf numFmtId="176" fontId="2" fillId="0" borderId="0" xfId="0" quotePrefix="1" applyNumberFormat="1" applyFont="1" applyFill="1" applyBorder="1" applyAlignment="1" applyProtection="1">
      <alignment horizontal="left" vertical="center"/>
    </xf>
    <xf numFmtId="0" fontId="2" fillId="0" borderId="0" xfId="0" applyFont="1" applyFill="1" applyBorder="1" applyAlignment="1" applyProtection="1">
      <alignment vertical="center"/>
    </xf>
    <xf numFmtId="0" fontId="0" fillId="0" borderId="0" xfId="0" applyBorder="1" applyAlignment="1" applyProtection="1">
      <alignment vertical="center"/>
    </xf>
    <xf numFmtId="0" fontId="15" fillId="10" borderId="0" xfId="0" applyFont="1" applyFill="1" applyBorder="1" applyAlignment="1" applyProtection="1">
      <alignment horizontal="center" vertical="center"/>
    </xf>
    <xf numFmtId="0" fontId="0" fillId="0" borderId="0" xfId="0" applyBorder="1" applyProtection="1"/>
    <xf numFmtId="176" fontId="2"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vertical="center"/>
    </xf>
    <xf numFmtId="0" fontId="24" fillId="0" borderId="0" xfId="0" applyFont="1" applyFill="1" applyBorder="1" applyAlignment="1" applyProtection="1">
      <alignment horizontal="center" vertical="center" wrapText="1"/>
    </xf>
    <xf numFmtId="0" fontId="15" fillId="4" borderId="0" xfId="0" applyNumberFormat="1" applyFont="1" applyFill="1" applyBorder="1" applyAlignment="1" applyProtection="1">
      <alignment horizontal="right" vertical="center"/>
    </xf>
    <xf numFmtId="0" fontId="0" fillId="0" borderId="0" xfId="0" applyNumberFormat="1" applyBorder="1" applyAlignment="1" applyProtection="1">
      <alignment horizontal="right"/>
    </xf>
    <xf numFmtId="176" fontId="0" fillId="0" borderId="0" xfId="0" applyNumberFormat="1" applyFont="1" applyFill="1" applyBorder="1" applyAlignment="1" applyProtection="1">
      <alignment horizontal="left" vertical="center"/>
    </xf>
    <xf numFmtId="176" fontId="0" fillId="0" borderId="0" xfId="0" applyNumberFormat="1" applyFill="1" applyBorder="1" applyAlignment="1" applyProtection="1">
      <alignment horizontal="left" vertical="center"/>
    </xf>
    <xf numFmtId="176" fontId="0" fillId="0" borderId="0" xfId="0" applyNumberFormat="1" applyFill="1" applyBorder="1" applyAlignment="1" applyProtection="1">
      <alignment horizontal="center" vertical="center" wrapText="1" shrinkToFit="1"/>
    </xf>
    <xf numFmtId="176" fontId="0" fillId="0" borderId="0" xfId="0" quotePrefix="1" applyNumberFormat="1" applyFill="1" applyBorder="1" applyAlignment="1" applyProtection="1">
      <alignment horizontal="left" vertical="center"/>
    </xf>
    <xf numFmtId="0" fontId="0" fillId="0" borderId="0" xfId="0" applyFill="1" applyBorder="1" applyAlignment="1" applyProtection="1">
      <alignment horizontal="center" vertical="center" textRotation="255"/>
    </xf>
    <xf numFmtId="0" fontId="0" fillId="0" borderId="0" xfId="0"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0" fillId="0" borderId="0" xfId="0" applyBorder="1" applyAlignment="1" applyProtection="1">
      <alignment horizontal="center" vertical="center" wrapText="1"/>
    </xf>
    <xf numFmtId="0" fontId="46" fillId="0" borderId="0" xfId="0" applyFont="1" applyFill="1" applyBorder="1" applyAlignment="1">
      <alignment horizontal="center" vertical="center" wrapText="1"/>
    </xf>
    <xf numFmtId="0" fontId="2" fillId="0" borderId="13" xfId="0" applyFont="1" applyFill="1" applyBorder="1" applyAlignment="1" applyProtection="1">
      <alignment horizontal="left" vertical="center"/>
    </xf>
    <xf numFmtId="0" fontId="2" fillId="0" borderId="66" xfId="0" applyFont="1" applyFill="1" applyBorder="1" applyAlignment="1" applyProtection="1">
      <alignment horizontal="left" vertical="center"/>
    </xf>
    <xf numFmtId="0" fontId="2" fillId="0" borderId="18" xfId="0" applyFont="1" applyFill="1" applyBorder="1" applyAlignment="1" applyProtection="1">
      <alignment horizontal="left" vertical="center"/>
    </xf>
    <xf numFmtId="0" fontId="0" fillId="0" borderId="19" xfId="0" applyBorder="1" applyProtection="1"/>
    <xf numFmtId="176" fontId="2" fillId="0" borderId="19" xfId="0" quotePrefix="1" applyNumberFormat="1" applyFont="1" applyFill="1" applyBorder="1" applyAlignment="1" applyProtection="1">
      <alignment horizontal="left" vertical="center"/>
    </xf>
    <xf numFmtId="176" fontId="2" fillId="0" borderId="15" xfId="0" quotePrefix="1" applyNumberFormat="1" applyFont="1" applyFill="1" applyBorder="1" applyAlignment="1" applyProtection="1">
      <alignment horizontal="left" vertical="center"/>
    </xf>
    <xf numFmtId="0" fontId="2" fillId="2" borderId="195" xfId="0" applyFont="1" applyFill="1" applyBorder="1" applyAlignment="1" applyProtection="1">
      <alignment horizontal="center"/>
      <protection locked="0"/>
    </xf>
    <xf numFmtId="0" fontId="2" fillId="2" borderId="138" xfId="0" applyFont="1" applyFill="1" applyBorder="1" applyAlignment="1" applyProtection="1">
      <alignment horizontal="center"/>
      <protection locked="0"/>
    </xf>
    <xf numFmtId="0" fontId="2" fillId="0" borderId="65" xfId="0" applyFont="1" applyFill="1" applyBorder="1" applyAlignment="1" applyProtection="1">
      <alignment horizontal="center" vertical="center"/>
    </xf>
    <xf numFmtId="0" fontId="2" fillId="0" borderId="170" xfId="0" applyFont="1" applyFill="1" applyBorder="1" applyAlignment="1" applyProtection="1">
      <alignment horizontal="center" vertical="center"/>
    </xf>
    <xf numFmtId="0" fontId="0" fillId="0" borderId="65" xfId="0" applyFont="1" applyFill="1" applyBorder="1" applyAlignment="1" applyProtection="1">
      <alignment horizontal="center" vertical="center" shrinkToFit="1"/>
    </xf>
    <xf numFmtId="0" fontId="2" fillId="0" borderId="170" xfId="0" applyFont="1" applyFill="1" applyBorder="1" applyAlignment="1" applyProtection="1">
      <alignment horizontal="center" vertical="center" shrinkToFit="1"/>
    </xf>
    <xf numFmtId="0" fontId="2" fillId="0" borderId="13" xfId="0" applyFont="1" applyFill="1" applyBorder="1" applyAlignment="1" applyProtection="1">
      <alignment horizontal="center" vertical="center" shrinkToFit="1"/>
    </xf>
    <xf numFmtId="0" fontId="2" fillId="0" borderId="66" xfId="0" applyFont="1" applyFill="1" applyBorder="1" applyAlignment="1" applyProtection="1">
      <alignment horizontal="center" vertical="center" shrinkToFit="1"/>
    </xf>
    <xf numFmtId="0" fontId="2" fillId="0" borderId="18" xfId="0" applyFont="1" applyFill="1" applyBorder="1" applyAlignment="1" applyProtection="1">
      <alignment horizontal="center" vertical="center" shrinkToFit="1"/>
    </xf>
    <xf numFmtId="0" fontId="2" fillId="0" borderId="119" xfId="0" applyFont="1" applyFill="1" applyBorder="1" applyAlignment="1" applyProtection="1">
      <alignment horizontal="center" vertical="center" shrinkToFit="1"/>
    </xf>
    <xf numFmtId="0" fontId="2" fillId="0" borderId="73" xfId="0" applyFont="1" applyFill="1" applyBorder="1" applyAlignment="1" applyProtection="1">
      <alignment horizontal="center" vertical="center" shrinkToFit="1"/>
    </xf>
    <xf numFmtId="0" fontId="2" fillId="0" borderId="68" xfId="0" applyFont="1" applyFill="1" applyBorder="1" applyAlignment="1" applyProtection="1">
      <alignment horizontal="center" vertical="center" shrinkToFit="1"/>
    </xf>
    <xf numFmtId="0" fontId="2" fillId="4" borderId="195" xfId="0" applyFont="1" applyFill="1" applyBorder="1" applyAlignment="1" applyProtection="1">
      <alignment horizontal="center"/>
    </xf>
    <xf numFmtId="0" fontId="2" fillId="4" borderId="138" xfId="0" applyFont="1" applyFill="1" applyBorder="1" applyAlignment="1" applyProtection="1">
      <alignment horizontal="center"/>
    </xf>
    <xf numFmtId="0" fontId="20" fillId="5" borderId="24" xfId="0" applyFont="1" applyFill="1" applyBorder="1" applyAlignment="1" applyProtection="1">
      <alignment horizontal="center" vertical="center"/>
    </xf>
    <xf numFmtId="0" fontId="20" fillId="5" borderId="10" xfId="0" applyFont="1" applyFill="1" applyBorder="1" applyAlignment="1" applyProtection="1">
      <alignment horizontal="center" vertical="center"/>
    </xf>
    <xf numFmtId="0" fontId="20" fillId="5" borderId="52" xfId="0" applyFont="1" applyFill="1" applyBorder="1" applyAlignment="1" applyProtection="1">
      <alignment horizontal="center" vertical="center"/>
    </xf>
    <xf numFmtId="0" fontId="2" fillId="4" borderId="24" xfId="0" applyFont="1" applyFill="1" applyBorder="1" applyAlignment="1" applyProtection="1">
      <alignment horizontal="left" vertical="center" shrinkToFit="1"/>
    </xf>
    <xf numFmtId="0" fontId="2" fillId="4" borderId="10" xfId="0" applyFont="1" applyFill="1" applyBorder="1" applyAlignment="1" applyProtection="1">
      <alignment horizontal="left" vertical="center" shrinkToFit="1"/>
    </xf>
    <xf numFmtId="0" fontId="2" fillId="4" borderId="52" xfId="0" applyFont="1" applyFill="1" applyBorder="1" applyAlignment="1" applyProtection="1">
      <alignment horizontal="left" vertical="center" shrinkToFit="1"/>
    </xf>
    <xf numFmtId="0" fontId="2" fillId="4" borderId="8" xfId="0" applyFont="1" applyFill="1" applyBorder="1" applyAlignment="1" applyProtection="1">
      <alignment horizontal="left" vertical="center" shrinkToFit="1"/>
    </xf>
    <xf numFmtId="0" fontId="2" fillId="4" borderId="27" xfId="0" applyFont="1" applyFill="1" applyBorder="1" applyAlignment="1" applyProtection="1">
      <alignment horizontal="left" vertical="center" shrinkToFit="1"/>
    </xf>
    <xf numFmtId="0" fontId="15" fillId="4" borderId="7" xfId="0" applyFont="1" applyFill="1" applyBorder="1" applyAlignment="1" applyProtection="1">
      <alignment horizontal="center" vertical="center" shrinkToFit="1"/>
    </xf>
    <xf numFmtId="0" fontId="15" fillId="4" borderId="0" xfId="0" applyFont="1" applyFill="1" applyBorder="1" applyAlignment="1" applyProtection="1">
      <alignment horizontal="center" vertical="center" shrinkToFit="1"/>
    </xf>
    <xf numFmtId="0" fontId="15" fillId="4" borderId="21" xfId="0" applyFont="1" applyFill="1" applyBorder="1" applyAlignment="1" applyProtection="1">
      <alignment horizontal="center" vertical="center" shrinkToFit="1"/>
    </xf>
    <xf numFmtId="0" fontId="15" fillId="4" borderId="23" xfId="0" applyFont="1" applyFill="1" applyBorder="1" applyAlignment="1" applyProtection="1">
      <alignment horizontal="center" vertical="center" shrinkToFit="1"/>
    </xf>
    <xf numFmtId="0" fontId="15" fillId="4" borderId="9" xfId="0" applyFont="1" applyFill="1" applyBorder="1" applyAlignment="1" applyProtection="1">
      <alignment horizontal="center" vertical="center" shrinkToFit="1"/>
    </xf>
    <xf numFmtId="0" fontId="15" fillId="4" borderId="28" xfId="0" applyFont="1" applyFill="1" applyBorder="1" applyAlignment="1" applyProtection="1">
      <alignment horizontal="center" vertical="center" shrinkToFit="1"/>
    </xf>
    <xf numFmtId="0" fontId="2" fillId="4" borderId="26" xfId="0" applyFont="1" applyFill="1" applyBorder="1" applyAlignment="1" applyProtection="1">
      <alignment horizontal="center" vertical="center" shrinkToFit="1"/>
    </xf>
    <xf numFmtId="0" fontId="2" fillId="4" borderId="8" xfId="0" applyFont="1" applyFill="1" applyBorder="1" applyAlignment="1" applyProtection="1">
      <alignment horizontal="center" vertical="center" shrinkToFit="1"/>
    </xf>
    <xf numFmtId="0" fontId="20" fillId="12" borderId="27" xfId="0" applyFont="1" applyFill="1" applyBorder="1" applyAlignment="1" applyProtection="1">
      <alignment horizontal="center" vertical="center"/>
      <protection locked="0"/>
    </xf>
    <xf numFmtId="0" fontId="20" fillId="12" borderId="28" xfId="0" applyFont="1" applyFill="1" applyBorder="1" applyAlignment="1" applyProtection="1">
      <alignment horizontal="center" vertical="center"/>
      <protection locked="0"/>
    </xf>
    <xf numFmtId="0" fontId="2" fillId="4" borderId="23" xfId="0" applyFont="1" applyFill="1" applyBorder="1" applyAlignment="1" applyProtection="1">
      <alignment horizontal="center" vertical="center" shrinkToFit="1"/>
    </xf>
    <xf numFmtId="0" fontId="2" fillId="4" borderId="9" xfId="0" applyFont="1" applyFill="1" applyBorder="1" applyAlignment="1" applyProtection="1">
      <alignment horizontal="center" vertical="center" shrinkToFit="1"/>
    </xf>
    <xf numFmtId="0" fontId="2" fillId="4" borderId="28" xfId="0" applyFont="1" applyFill="1" applyBorder="1" applyAlignment="1" applyProtection="1">
      <alignment horizontal="center" vertical="center" shrinkToFit="1"/>
    </xf>
    <xf numFmtId="0" fontId="2" fillId="5" borderId="26" xfId="0" applyFont="1" applyFill="1" applyBorder="1" applyAlignment="1" applyProtection="1">
      <alignment horizontal="left" vertical="center"/>
    </xf>
    <xf numFmtId="0" fontId="2" fillId="5" borderId="8" xfId="0" applyFont="1" applyFill="1" applyBorder="1" applyAlignment="1" applyProtection="1">
      <alignment horizontal="left" vertical="center"/>
    </xf>
    <xf numFmtId="0" fontId="2" fillId="5" borderId="27" xfId="0" applyFont="1" applyFill="1" applyBorder="1" applyAlignment="1" applyProtection="1">
      <alignment horizontal="left" vertical="center"/>
    </xf>
    <xf numFmtId="0" fontId="0" fillId="0" borderId="0" xfId="0"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2" fillId="4" borderId="24" xfId="0" applyFont="1" applyFill="1" applyBorder="1" applyAlignment="1" applyProtection="1">
      <alignment horizontal="center" vertical="center" shrinkToFit="1"/>
    </xf>
    <xf numFmtId="0" fontId="2" fillId="4" borderId="10" xfId="0" applyFont="1" applyFill="1" applyBorder="1" applyAlignment="1" applyProtection="1">
      <alignment horizontal="center" vertical="center" shrinkToFit="1"/>
    </xf>
    <xf numFmtId="0" fontId="2" fillId="5" borderId="24" xfId="0" applyFont="1" applyFill="1" applyBorder="1" applyAlignment="1" applyProtection="1">
      <alignment horizontal="center" vertical="center"/>
    </xf>
    <xf numFmtId="0" fontId="2" fillId="5" borderId="10" xfId="0" applyFont="1" applyFill="1" applyBorder="1" applyAlignment="1" applyProtection="1">
      <alignment horizontal="center" vertical="center"/>
    </xf>
    <xf numFmtId="0" fontId="2" fillId="5" borderId="52" xfId="0" applyFont="1" applyFill="1" applyBorder="1" applyAlignment="1" applyProtection="1">
      <alignment horizontal="center" vertical="center"/>
    </xf>
    <xf numFmtId="0" fontId="0" fillId="4" borderId="24" xfId="0" applyFill="1" applyBorder="1" applyAlignment="1" applyProtection="1">
      <alignment horizontal="center" vertical="center"/>
    </xf>
    <xf numFmtId="0" fontId="2" fillId="4" borderId="10" xfId="0" applyFont="1" applyFill="1" applyBorder="1" applyAlignment="1" applyProtection="1">
      <alignment horizontal="center" vertical="center"/>
    </xf>
    <xf numFmtId="0" fontId="2" fillId="4" borderId="52" xfId="0" applyFont="1" applyFill="1" applyBorder="1" applyAlignment="1" applyProtection="1">
      <alignment horizontal="center" vertical="center"/>
    </xf>
    <xf numFmtId="0" fontId="20" fillId="5" borderId="26" xfId="0" applyFont="1" applyFill="1" applyBorder="1" applyAlignment="1" applyProtection="1">
      <alignment horizontal="center" vertical="center"/>
    </xf>
    <xf numFmtId="0" fontId="20" fillId="5" borderId="8" xfId="0" applyFont="1" applyFill="1" applyBorder="1" applyAlignment="1" applyProtection="1">
      <alignment horizontal="center" vertical="center"/>
    </xf>
    <xf numFmtId="0" fontId="20" fillId="5" borderId="27" xfId="0" applyFont="1" applyFill="1" applyBorder="1" applyAlignment="1" applyProtection="1">
      <alignment horizontal="center" vertical="center"/>
    </xf>
    <xf numFmtId="0" fontId="20" fillId="5" borderId="23" xfId="0" applyFont="1" applyFill="1" applyBorder="1" applyAlignment="1" applyProtection="1">
      <alignment horizontal="center" vertical="center"/>
    </xf>
    <xf numFmtId="0" fontId="20" fillId="5" borderId="9" xfId="0" applyFont="1" applyFill="1" applyBorder="1" applyAlignment="1" applyProtection="1">
      <alignment horizontal="center" vertical="center"/>
    </xf>
    <xf numFmtId="0" fontId="20" fillId="5" borderId="28" xfId="0" applyFont="1" applyFill="1" applyBorder="1" applyAlignment="1" applyProtection="1">
      <alignment horizontal="center" vertical="center"/>
    </xf>
    <xf numFmtId="0" fontId="20" fillId="0" borderId="10" xfId="0" applyFont="1" applyFill="1" applyBorder="1" applyAlignment="1" applyProtection="1">
      <alignment horizontal="center" vertical="center"/>
    </xf>
    <xf numFmtId="0" fontId="20" fillId="2" borderId="26" xfId="0" applyFont="1" applyFill="1" applyBorder="1" applyAlignment="1" applyProtection="1">
      <alignment vertical="center"/>
      <protection locked="0"/>
    </xf>
    <xf numFmtId="0" fontId="20" fillId="2" borderId="8" xfId="0" applyFont="1" applyFill="1" applyBorder="1" applyAlignment="1" applyProtection="1">
      <alignment vertical="center"/>
      <protection locked="0"/>
    </xf>
    <xf numFmtId="0" fontId="20" fillId="2" borderId="27" xfId="0" applyFont="1" applyFill="1" applyBorder="1" applyAlignment="1" applyProtection="1">
      <alignment vertical="center"/>
      <protection locked="0"/>
    </xf>
    <xf numFmtId="0" fontId="20" fillId="2" borderId="23" xfId="0" applyFont="1" applyFill="1" applyBorder="1" applyAlignment="1" applyProtection="1">
      <alignment vertical="center"/>
      <protection locked="0"/>
    </xf>
    <xf numFmtId="0" fontId="20" fillId="2" borderId="9" xfId="0" applyFont="1" applyFill="1" applyBorder="1" applyAlignment="1" applyProtection="1">
      <alignment vertical="center"/>
      <protection locked="0"/>
    </xf>
    <xf numFmtId="0" fontId="20" fillId="2" borderId="28" xfId="0" applyFont="1" applyFill="1" applyBorder="1" applyAlignment="1" applyProtection="1">
      <alignment vertical="center"/>
      <protection locked="0"/>
    </xf>
    <xf numFmtId="0" fontId="28" fillId="0" borderId="10" xfId="0" applyFont="1" applyBorder="1" applyAlignment="1" applyProtection="1">
      <alignment horizontal="left" vertical="center"/>
    </xf>
    <xf numFmtId="0" fontId="28" fillId="0" borderId="9" xfId="0" applyFont="1" applyBorder="1" applyAlignment="1" applyProtection="1">
      <alignment horizontal="left" vertical="center"/>
    </xf>
    <xf numFmtId="0" fontId="20" fillId="5" borderId="26" xfId="0" applyFont="1" applyFill="1" applyBorder="1" applyAlignment="1" applyProtection="1">
      <alignment horizontal="center" vertical="center" wrapText="1"/>
    </xf>
    <xf numFmtId="0" fontId="20" fillId="5" borderId="8" xfId="0" applyFont="1" applyFill="1" applyBorder="1" applyAlignment="1" applyProtection="1">
      <alignment horizontal="center" vertical="center" wrapText="1"/>
    </xf>
    <xf numFmtId="0" fontId="20" fillId="5" borderId="27" xfId="0" applyFont="1" applyFill="1" applyBorder="1" applyAlignment="1" applyProtection="1">
      <alignment horizontal="center" vertical="center" wrapText="1"/>
    </xf>
    <xf numFmtId="0" fontId="20" fillId="5" borderId="23" xfId="0" applyFont="1" applyFill="1" applyBorder="1" applyAlignment="1" applyProtection="1">
      <alignment horizontal="center" vertical="center" wrapText="1"/>
    </xf>
    <xf numFmtId="0" fontId="20" fillId="5" borderId="9" xfId="0" applyFont="1" applyFill="1" applyBorder="1" applyAlignment="1" applyProtection="1">
      <alignment horizontal="center" vertical="center" wrapText="1"/>
    </xf>
    <xf numFmtId="0" fontId="20" fillId="5" borderId="28" xfId="0" applyFont="1" applyFill="1" applyBorder="1" applyAlignment="1" applyProtection="1">
      <alignment horizontal="center" vertical="center" wrapText="1"/>
    </xf>
    <xf numFmtId="0" fontId="2" fillId="5" borderId="7" xfId="0" applyFont="1" applyFill="1" applyBorder="1" applyAlignment="1" applyProtection="1">
      <alignment horizontal="center" vertical="center"/>
    </xf>
    <xf numFmtId="0" fontId="2" fillId="5" borderId="0" xfId="0" applyFont="1" applyFill="1" applyBorder="1" applyAlignment="1" applyProtection="1">
      <alignment horizontal="center" vertical="center"/>
    </xf>
    <xf numFmtId="0" fontId="2" fillId="5" borderId="21" xfId="0" applyFont="1" applyFill="1" applyBorder="1" applyAlignment="1" applyProtection="1">
      <alignment horizontal="center" vertical="center"/>
    </xf>
    <xf numFmtId="0" fontId="2" fillId="5" borderId="23" xfId="0" applyFont="1" applyFill="1" applyBorder="1" applyAlignment="1" applyProtection="1">
      <alignment horizontal="center" vertical="center"/>
    </xf>
    <xf numFmtId="0" fontId="2" fillId="5" borderId="9" xfId="0" applyFont="1" applyFill="1" applyBorder="1" applyAlignment="1" applyProtection="1">
      <alignment horizontal="center" vertical="center"/>
    </xf>
    <xf numFmtId="0" fontId="2" fillId="5" borderId="28" xfId="0" applyFont="1" applyFill="1" applyBorder="1" applyAlignment="1" applyProtection="1">
      <alignment horizontal="center" vertical="center"/>
    </xf>
    <xf numFmtId="0" fontId="2" fillId="4" borderId="52" xfId="0" applyFont="1" applyFill="1" applyBorder="1" applyAlignment="1" applyProtection="1">
      <alignment horizontal="center" vertical="center" shrinkToFit="1"/>
    </xf>
    <xf numFmtId="0" fontId="2" fillId="3" borderId="26" xfId="0" applyFont="1" applyFill="1" applyBorder="1" applyAlignment="1" applyProtection="1">
      <alignment horizontal="center" vertical="center"/>
      <protection locked="0"/>
    </xf>
    <xf numFmtId="0" fontId="2" fillId="3" borderId="8" xfId="0" applyFont="1" applyFill="1" applyBorder="1" applyAlignment="1" applyProtection="1">
      <alignment horizontal="center" vertical="center"/>
      <protection locked="0"/>
    </xf>
    <xf numFmtId="0" fontId="2" fillId="3" borderId="27" xfId="0" applyFont="1" applyFill="1" applyBorder="1" applyAlignment="1" applyProtection="1">
      <alignment horizontal="center" vertical="center"/>
      <protection locked="0"/>
    </xf>
    <xf numFmtId="0" fontId="2" fillId="3" borderId="7" xfId="0" applyFont="1" applyFill="1" applyBorder="1" applyAlignment="1" applyProtection="1">
      <alignment horizontal="center" vertical="center"/>
      <protection locked="0"/>
    </xf>
    <xf numFmtId="0" fontId="2" fillId="3" borderId="0" xfId="0" applyFont="1" applyFill="1" applyBorder="1" applyAlignment="1" applyProtection="1">
      <alignment horizontal="center" vertical="center"/>
      <protection locked="0"/>
    </xf>
    <xf numFmtId="0" fontId="2" fillId="3" borderId="21" xfId="0" applyFont="1" applyFill="1" applyBorder="1" applyAlignment="1" applyProtection="1">
      <alignment horizontal="center" vertical="center"/>
      <protection locked="0"/>
    </xf>
    <xf numFmtId="0" fontId="2" fillId="3" borderId="23" xfId="0" applyFont="1" applyFill="1" applyBorder="1" applyAlignment="1" applyProtection="1">
      <alignment horizontal="center" vertical="center"/>
      <protection locked="0"/>
    </xf>
    <xf numFmtId="0" fontId="2" fillId="3" borderId="9" xfId="0" applyFont="1" applyFill="1" applyBorder="1" applyAlignment="1" applyProtection="1">
      <alignment horizontal="center" vertical="center"/>
      <protection locked="0"/>
    </xf>
    <xf numFmtId="0" fontId="2" fillId="3" borderId="28" xfId="0" applyFont="1" applyFill="1" applyBorder="1" applyAlignment="1" applyProtection="1">
      <alignment horizontal="center" vertical="center"/>
      <protection locked="0"/>
    </xf>
    <xf numFmtId="0" fontId="0" fillId="4" borderId="27" xfId="0" applyFont="1" applyFill="1" applyBorder="1" applyAlignment="1" applyProtection="1">
      <alignment horizontal="left" vertical="center"/>
    </xf>
    <xf numFmtId="0" fontId="0" fillId="4" borderId="28" xfId="0" applyFont="1" applyFill="1" applyBorder="1" applyAlignment="1" applyProtection="1">
      <alignment horizontal="left" vertical="center"/>
    </xf>
    <xf numFmtId="0" fontId="2" fillId="4" borderId="27" xfId="0" applyFont="1" applyFill="1" applyBorder="1" applyAlignment="1" applyProtection="1">
      <alignment horizontal="center" vertical="center" shrinkToFit="1"/>
    </xf>
    <xf numFmtId="0" fontId="2" fillId="4" borderId="7" xfId="0" applyFont="1" applyFill="1" applyBorder="1" applyAlignment="1" applyProtection="1">
      <alignment horizontal="center" vertical="center" shrinkToFit="1"/>
    </xf>
    <xf numFmtId="0" fontId="2" fillId="4" borderId="21" xfId="0" applyFont="1" applyFill="1" applyBorder="1" applyAlignment="1" applyProtection="1">
      <alignment horizontal="center" vertical="center" shrinkToFit="1"/>
    </xf>
    <xf numFmtId="0" fontId="0" fillId="0" borderId="8" xfId="0" applyBorder="1" applyAlignment="1" applyProtection="1">
      <alignment horizontal="left" vertical="top"/>
    </xf>
    <xf numFmtId="0" fontId="2" fillId="0" borderId="8" xfId="0" applyFont="1" applyBorder="1" applyAlignment="1" applyProtection="1">
      <alignment horizontal="left" vertical="top"/>
    </xf>
    <xf numFmtId="0" fontId="2" fillId="0" borderId="0" xfId="0" applyFont="1" applyBorder="1" applyAlignment="1" applyProtection="1">
      <alignment horizontal="left" vertical="top"/>
    </xf>
    <xf numFmtId="0" fontId="2" fillId="0" borderId="9" xfId="0" applyFont="1" applyBorder="1" applyAlignment="1" applyProtection="1">
      <alignment horizontal="left" vertical="top"/>
    </xf>
    <xf numFmtId="0" fontId="2" fillId="4" borderId="0" xfId="0" applyFont="1" applyFill="1" applyBorder="1" applyAlignment="1" applyProtection="1">
      <alignment horizontal="center" vertical="center" shrinkToFit="1"/>
    </xf>
    <xf numFmtId="0" fontId="2" fillId="5" borderId="26" xfId="0" applyFont="1" applyFill="1" applyBorder="1" applyAlignment="1" applyProtection="1">
      <alignment horizontal="center" vertical="center"/>
    </xf>
    <xf numFmtId="0" fontId="2" fillId="5" borderId="8" xfId="0" applyFont="1" applyFill="1" applyBorder="1" applyAlignment="1" applyProtection="1">
      <alignment horizontal="center" vertical="center"/>
    </xf>
    <xf numFmtId="0" fontId="2" fillId="5" borderId="27" xfId="0" applyFont="1" applyFill="1" applyBorder="1" applyAlignment="1" applyProtection="1">
      <alignment horizontal="center" vertical="center"/>
    </xf>
    <xf numFmtId="0" fontId="5" fillId="5" borderId="25" xfId="0" applyFont="1" applyFill="1" applyBorder="1" applyAlignment="1">
      <alignment horizontal="center" vertical="center"/>
    </xf>
    <xf numFmtId="0" fontId="5" fillId="2" borderId="8" xfId="0" applyFont="1" applyFill="1" applyBorder="1" applyAlignment="1" applyProtection="1">
      <alignment horizontal="center" vertical="center" shrinkToFit="1"/>
      <protection locked="0"/>
    </xf>
    <xf numFmtId="0" fontId="5" fillId="2" borderId="0" xfId="0" applyFont="1" applyFill="1" applyBorder="1" applyAlignment="1" applyProtection="1">
      <alignment horizontal="center" vertical="center" shrinkToFit="1"/>
      <protection locked="0"/>
    </xf>
    <xf numFmtId="0" fontId="2" fillId="5" borderId="172" xfId="0" applyFont="1" applyFill="1" applyBorder="1" applyAlignment="1" applyProtection="1">
      <alignment horizontal="center" vertical="center"/>
    </xf>
    <xf numFmtId="0" fontId="2" fillId="5" borderId="106" xfId="0" applyFont="1" applyFill="1" applyBorder="1" applyAlignment="1" applyProtection="1">
      <alignment horizontal="center" vertical="center"/>
    </xf>
    <xf numFmtId="0" fontId="2" fillId="5" borderId="133" xfId="0" applyFont="1" applyFill="1" applyBorder="1" applyAlignment="1" applyProtection="1">
      <alignment horizontal="center" vertical="center"/>
    </xf>
    <xf numFmtId="0" fontId="2" fillId="0" borderId="25" xfId="0" applyFont="1" applyFill="1" applyBorder="1" applyAlignment="1" applyProtection="1">
      <alignment horizontal="center"/>
      <protection locked="0"/>
    </xf>
    <xf numFmtId="0" fontId="2" fillId="3" borderId="7" xfId="0" applyFont="1" applyFill="1" applyBorder="1" applyAlignment="1" applyProtection="1">
      <alignment horizontal="center" vertical="center"/>
    </xf>
    <xf numFmtId="0" fontId="2" fillId="3" borderId="0" xfId="0" applyFont="1" applyFill="1" applyBorder="1" applyAlignment="1" applyProtection="1">
      <alignment horizontal="center" vertical="center"/>
    </xf>
    <xf numFmtId="0" fontId="2" fillId="3" borderId="21" xfId="0" applyFont="1" applyFill="1" applyBorder="1" applyAlignment="1" applyProtection="1">
      <alignment horizontal="center" vertical="center"/>
    </xf>
    <xf numFmtId="0" fontId="2" fillId="3" borderId="23" xfId="0" applyFont="1" applyFill="1" applyBorder="1" applyAlignment="1" applyProtection="1">
      <alignment horizontal="center" vertical="center"/>
    </xf>
    <xf numFmtId="0" fontId="2" fillId="3" borderId="9" xfId="0" applyFont="1" applyFill="1" applyBorder="1" applyAlignment="1" applyProtection="1">
      <alignment horizontal="center" vertical="center"/>
    </xf>
    <xf numFmtId="0" fontId="2" fillId="3" borderId="28" xfId="0" applyFont="1" applyFill="1" applyBorder="1" applyAlignment="1" applyProtection="1">
      <alignment horizontal="center" vertical="center"/>
    </xf>
    <xf numFmtId="0" fontId="2" fillId="0" borderId="106" xfId="0" applyFont="1" applyFill="1" applyBorder="1" applyAlignment="1" applyProtection="1">
      <alignment horizontal="center" vertical="center" shrinkToFit="1"/>
      <protection locked="0"/>
    </xf>
    <xf numFmtId="0" fontId="2" fillId="0" borderId="7" xfId="0" applyFont="1" applyFill="1" applyBorder="1" applyAlignment="1" applyProtection="1">
      <alignment horizontal="center" vertical="center" shrinkToFit="1"/>
      <protection locked="0"/>
    </xf>
    <xf numFmtId="0" fontId="17" fillId="0" borderId="0" xfId="0" applyFont="1" applyAlignment="1" applyProtection="1">
      <alignment horizontal="center" vertical="center"/>
    </xf>
    <xf numFmtId="0" fontId="2" fillId="0" borderId="0" xfId="0" applyFont="1" applyBorder="1" applyAlignment="1" applyProtection="1">
      <alignment horizontal="center" vertical="center"/>
    </xf>
    <xf numFmtId="0" fontId="0" fillId="0" borderId="106" xfId="0" applyFont="1" applyFill="1" applyBorder="1" applyAlignment="1">
      <alignment horizontal="center" vertical="center" shrinkToFit="1"/>
    </xf>
    <xf numFmtId="0" fontId="2" fillId="0" borderId="106" xfId="0" applyFont="1" applyFill="1" applyBorder="1" applyAlignment="1">
      <alignment horizontal="center" vertical="center" shrinkToFit="1"/>
    </xf>
    <xf numFmtId="0" fontId="2" fillId="0" borderId="7" xfId="0" applyFont="1" applyFill="1" applyBorder="1" applyAlignment="1">
      <alignment horizontal="center" vertical="center" shrinkToFit="1"/>
    </xf>
    <xf numFmtId="0" fontId="0" fillId="0" borderId="24" xfId="0" applyFill="1" applyBorder="1" applyAlignment="1" applyProtection="1">
      <alignment horizontal="center" vertical="center"/>
    </xf>
    <xf numFmtId="0" fontId="2" fillId="0" borderId="10" xfId="0" applyFont="1" applyFill="1" applyBorder="1" applyAlignment="1" applyProtection="1">
      <alignment horizontal="center" vertical="center"/>
    </xf>
    <xf numFmtId="0" fontId="2" fillId="0" borderId="52" xfId="0" applyFont="1" applyFill="1" applyBorder="1" applyAlignment="1" applyProtection="1">
      <alignment horizontal="center" vertical="center"/>
    </xf>
    <xf numFmtId="0" fontId="20" fillId="2" borderId="26" xfId="0" applyFont="1" applyFill="1" applyBorder="1" applyAlignment="1" applyProtection="1">
      <alignment horizontal="center" vertical="center"/>
      <protection locked="0"/>
    </xf>
    <xf numFmtId="0" fontId="20" fillId="12" borderId="8" xfId="0" applyFont="1" applyFill="1" applyBorder="1" applyAlignment="1" applyProtection="1">
      <alignment horizontal="center" vertical="center"/>
      <protection locked="0"/>
    </xf>
    <xf numFmtId="0" fontId="20" fillId="12" borderId="23" xfId="0" applyFont="1" applyFill="1" applyBorder="1" applyAlignment="1" applyProtection="1">
      <alignment horizontal="center" vertical="center"/>
      <protection locked="0"/>
    </xf>
    <xf numFmtId="0" fontId="20" fillId="12" borderId="9" xfId="0" applyFont="1" applyFill="1" applyBorder="1" applyAlignment="1" applyProtection="1">
      <alignment horizontal="center" vertical="center"/>
      <protection locked="0"/>
    </xf>
    <xf numFmtId="0" fontId="28" fillId="0" borderId="8" xfId="0" applyFont="1" applyBorder="1" applyAlignment="1" applyProtection="1">
      <alignment horizontal="left" vertical="center"/>
    </xf>
    <xf numFmtId="0" fontId="28" fillId="0" borderId="0" xfId="0" applyFont="1" applyBorder="1" applyAlignment="1" applyProtection="1">
      <alignment horizontal="left" vertical="center"/>
    </xf>
    <xf numFmtId="0" fontId="0" fillId="5" borderId="172" xfId="0" applyFill="1" applyBorder="1" applyAlignment="1" applyProtection="1">
      <alignment horizontal="center" vertical="center" shrinkToFit="1"/>
    </xf>
    <xf numFmtId="0" fontId="2" fillId="5" borderId="133" xfId="0" applyFont="1" applyFill="1" applyBorder="1" applyAlignment="1" applyProtection="1">
      <alignment horizontal="center" vertical="center" shrinkToFit="1"/>
    </xf>
    <xf numFmtId="0" fontId="20" fillId="5" borderId="7" xfId="0" applyFont="1" applyFill="1" applyBorder="1" applyAlignment="1" applyProtection="1">
      <alignment horizontal="center" vertical="center" wrapText="1"/>
    </xf>
    <xf numFmtId="0" fontId="20" fillId="5" borderId="0" xfId="0" applyFont="1" applyFill="1" applyBorder="1" applyAlignment="1" applyProtection="1">
      <alignment horizontal="center" vertical="center" wrapText="1"/>
    </xf>
    <xf numFmtId="0" fontId="20" fillId="5" borderId="21" xfId="0" applyFont="1" applyFill="1" applyBorder="1" applyAlignment="1" applyProtection="1">
      <alignment horizontal="center" vertical="center" wrapText="1"/>
    </xf>
    <xf numFmtId="0" fontId="0" fillId="5" borderId="26" xfId="0" applyFill="1" applyBorder="1" applyAlignment="1" applyProtection="1">
      <alignment horizontal="center" vertical="center"/>
    </xf>
    <xf numFmtId="0" fontId="0" fillId="3" borderId="26" xfId="0" applyFill="1" applyBorder="1" applyAlignment="1" applyProtection="1">
      <alignment horizontal="center" vertical="center"/>
      <protection locked="0"/>
    </xf>
    <xf numFmtId="0" fontId="20" fillId="2" borderId="24" xfId="0" applyFont="1" applyFill="1" applyBorder="1" applyAlignment="1" applyProtection="1">
      <alignment vertical="center" shrinkToFit="1"/>
      <protection locked="0"/>
    </xf>
    <xf numFmtId="0" fontId="20" fillId="2" borderId="10" xfId="0" applyFont="1" applyFill="1" applyBorder="1" applyAlignment="1" applyProtection="1">
      <alignment vertical="center" shrinkToFit="1"/>
      <protection locked="0"/>
    </xf>
    <xf numFmtId="0" fontId="20" fillId="2" borderId="52" xfId="0" applyFont="1" applyFill="1" applyBorder="1" applyAlignment="1" applyProtection="1">
      <alignment vertical="center" shrinkToFit="1"/>
      <protection locked="0"/>
    </xf>
    <xf numFmtId="0" fontId="0" fillId="2" borderId="26" xfId="0" applyFill="1" applyBorder="1" applyAlignment="1" applyProtection="1">
      <alignment horizontal="left" vertical="center" wrapText="1"/>
      <protection locked="0"/>
    </xf>
    <xf numFmtId="0" fontId="20" fillId="2" borderId="8" xfId="0" applyFont="1" applyFill="1" applyBorder="1" applyAlignment="1" applyProtection="1">
      <alignment horizontal="left" vertical="center" wrapText="1"/>
      <protection locked="0"/>
    </xf>
    <xf numFmtId="0" fontId="20" fillId="2" borderId="27" xfId="0" applyFont="1" applyFill="1" applyBorder="1" applyAlignment="1" applyProtection="1">
      <alignment horizontal="left" vertical="center" wrapText="1"/>
      <protection locked="0"/>
    </xf>
    <xf numFmtId="0" fontId="20" fillId="2" borderId="7" xfId="0" applyFont="1" applyFill="1" applyBorder="1" applyAlignment="1" applyProtection="1">
      <alignment horizontal="left" vertical="center" wrapText="1"/>
      <protection locked="0"/>
    </xf>
    <xf numFmtId="0" fontId="20" fillId="2" borderId="0" xfId="0" applyFont="1" applyFill="1" applyBorder="1" applyAlignment="1" applyProtection="1">
      <alignment horizontal="left" vertical="center" wrapText="1"/>
      <protection locked="0"/>
    </xf>
    <xf numFmtId="0" fontId="20" fillId="2" borderId="21" xfId="0" applyFont="1" applyFill="1" applyBorder="1" applyAlignment="1" applyProtection="1">
      <alignment horizontal="left" vertical="center" wrapText="1"/>
      <protection locked="0"/>
    </xf>
    <xf numFmtId="0" fontId="20" fillId="2" borderId="23" xfId="0" applyFont="1" applyFill="1" applyBorder="1" applyAlignment="1" applyProtection="1">
      <alignment horizontal="left" vertical="center" wrapText="1"/>
      <protection locked="0"/>
    </xf>
    <xf numFmtId="0" fontId="20" fillId="2" borderId="9" xfId="0" applyFont="1" applyFill="1" applyBorder="1" applyAlignment="1" applyProtection="1">
      <alignment horizontal="left" vertical="center" wrapText="1"/>
      <protection locked="0"/>
    </xf>
    <xf numFmtId="0" fontId="20" fillId="2" borderId="28" xfId="0" applyFont="1" applyFill="1" applyBorder="1" applyAlignment="1" applyProtection="1">
      <alignment horizontal="left" vertical="center" wrapText="1"/>
      <protection locked="0"/>
    </xf>
    <xf numFmtId="0" fontId="20" fillId="2" borderId="10" xfId="0" applyFont="1" applyFill="1" applyBorder="1" applyAlignment="1" applyProtection="1">
      <alignment horizontal="center" vertical="center"/>
    </xf>
    <xf numFmtId="0" fontId="20" fillId="2" borderId="52" xfId="0" applyFont="1" applyFill="1" applyBorder="1" applyAlignment="1" applyProtection="1">
      <alignment horizontal="center" vertical="center"/>
    </xf>
    <xf numFmtId="0" fontId="20" fillId="2" borderId="24" xfId="0" applyFont="1" applyFill="1" applyBorder="1" applyAlignment="1" applyProtection="1">
      <alignment vertical="center"/>
      <protection locked="0"/>
    </xf>
    <xf numFmtId="0" fontId="20" fillId="2" borderId="10" xfId="0" applyFont="1" applyFill="1" applyBorder="1" applyAlignment="1" applyProtection="1">
      <alignment vertical="center"/>
      <protection locked="0"/>
    </xf>
    <xf numFmtId="0" fontId="20" fillId="2" borderId="52" xfId="0" applyFont="1" applyFill="1" applyBorder="1" applyAlignment="1" applyProtection="1">
      <alignment vertical="center"/>
      <protection locked="0"/>
    </xf>
    <xf numFmtId="0" fontId="20" fillId="2" borderId="24" xfId="0" applyFont="1" applyFill="1" applyBorder="1" applyAlignment="1" applyProtection="1">
      <alignment horizontal="center" vertical="center"/>
      <protection locked="0"/>
    </xf>
    <xf numFmtId="0" fontId="20" fillId="12" borderId="10" xfId="0" applyFont="1" applyFill="1" applyBorder="1" applyAlignment="1" applyProtection="1">
      <alignment horizontal="center" vertical="center"/>
      <protection locked="0"/>
    </xf>
    <xf numFmtId="0" fontId="0" fillId="5" borderId="24" xfId="0" applyFill="1" applyBorder="1" applyAlignment="1" applyProtection="1">
      <alignment horizontal="center" vertical="center"/>
    </xf>
    <xf numFmtId="0" fontId="0" fillId="12" borderId="24" xfId="0" applyFill="1" applyBorder="1" applyAlignment="1" applyProtection="1">
      <alignment horizontal="center" vertical="center"/>
      <protection locked="0"/>
    </xf>
    <xf numFmtId="0" fontId="20" fillId="12" borderId="52" xfId="0" applyFont="1" applyFill="1" applyBorder="1" applyAlignment="1" applyProtection="1">
      <alignment horizontal="center" vertical="center"/>
      <protection locked="0"/>
    </xf>
    <xf numFmtId="0" fontId="20" fillId="0" borderId="7"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0" fillId="12" borderId="26" xfId="0" applyFont="1" applyFill="1" applyBorder="1" applyAlignment="1" applyProtection="1">
      <alignment horizontal="center" vertical="center"/>
      <protection locked="0"/>
    </xf>
    <xf numFmtId="0" fontId="20" fillId="5" borderId="7" xfId="0" applyFont="1" applyFill="1" applyBorder="1" applyAlignment="1" applyProtection="1">
      <alignment horizontal="center" vertical="center"/>
    </xf>
    <xf numFmtId="0" fontId="20" fillId="5" borderId="0" xfId="0" applyFont="1" applyFill="1" applyBorder="1" applyAlignment="1" applyProtection="1">
      <alignment horizontal="center" vertical="center"/>
    </xf>
    <xf numFmtId="0" fontId="20" fillId="5" borderId="21" xfId="0" applyFont="1" applyFill="1" applyBorder="1" applyAlignment="1" applyProtection="1">
      <alignment horizontal="center" vertical="center"/>
    </xf>
    <xf numFmtId="0" fontId="20" fillId="5" borderId="201" xfId="0" applyFont="1" applyFill="1" applyBorder="1" applyAlignment="1" applyProtection="1">
      <alignment vertical="center"/>
    </xf>
    <xf numFmtId="0" fontId="20" fillId="5" borderId="202" xfId="0" applyFont="1" applyFill="1" applyBorder="1" applyAlignment="1" applyProtection="1">
      <alignment vertical="center"/>
    </xf>
    <xf numFmtId="0" fontId="20" fillId="5" borderId="203" xfId="0" applyFont="1" applyFill="1" applyBorder="1" applyAlignment="1" applyProtection="1">
      <alignment vertical="center"/>
    </xf>
    <xf numFmtId="0" fontId="0" fillId="5" borderId="24" xfId="0" applyFill="1" applyBorder="1" applyAlignment="1" applyProtection="1">
      <alignment vertical="center"/>
    </xf>
    <xf numFmtId="0" fontId="20" fillId="5" borderId="10" xfId="0" applyFont="1" applyFill="1" applyBorder="1" applyAlignment="1" applyProtection="1">
      <alignment vertical="center"/>
    </xf>
    <xf numFmtId="0" fontId="20" fillId="5" borderId="52" xfId="0" applyFont="1" applyFill="1" applyBorder="1" applyAlignment="1" applyProtection="1">
      <alignment vertical="center"/>
    </xf>
    <xf numFmtId="0" fontId="32" fillId="0" borderId="8" xfId="0" applyFont="1" applyBorder="1" applyAlignment="1" applyProtection="1">
      <alignment horizontal="left" vertical="center"/>
    </xf>
    <xf numFmtId="0" fontId="0" fillId="12" borderId="26" xfId="0" applyFill="1" applyBorder="1" applyAlignment="1" applyProtection="1">
      <alignment horizontal="center" vertical="center"/>
      <protection locked="0"/>
    </xf>
    <xf numFmtId="0" fontId="20" fillId="5" borderId="23" xfId="0" applyFont="1" applyFill="1" applyBorder="1" applyAlignment="1" applyProtection="1">
      <alignment horizontal="center" vertical="center" shrinkToFit="1"/>
    </xf>
    <xf numFmtId="0" fontId="20" fillId="5" borderId="9" xfId="0" applyFont="1" applyFill="1" applyBorder="1" applyAlignment="1" applyProtection="1">
      <alignment horizontal="center" vertical="center" shrinkToFit="1"/>
    </xf>
    <xf numFmtId="0" fontId="20" fillId="5" borderId="28" xfId="0" applyFont="1" applyFill="1" applyBorder="1" applyAlignment="1" applyProtection="1">
      <alignment horizontal="center" vertical="center" shrinkToFit="1"/>
    </xf>
    <xf numFmtId="0" fontId="0" fillId="0" borderId="10" xfId="0" applyFont="1" applyFill="1" applyBorder="1" applyAlignment="1" applyProtection="1">
      <alignment horizontal="center" vertical="center"/>
    </xf>
    <xf numFmtId="0" fontId="0" fillId="0" borderId="52" xfId="0" applyFont="1" applyFill="1" applyBorder="1" applyAlignment="1" applyProtection="1">
      <alignment horizontal="center" vertical="center"/>
    </xf>
    <xf numFmtId="0" fontId="0" fillId="5" borderId="7" xfId="0" applyFill="1" applyBorder="1" applyAlignment="1" applyProtection="1">
      <alignment horizontal="center" vertical="center"/>
    </xf>
    <xf numFmtId="0" fontId="0" fillId="5" borderId="26" xfId="0" applyFont="1" applyFill="1" applyBorder="1" applyAlignment="1" applyProtection="1">
      <alignment horizontal="center" vertical="center"/>
    </xf>
    <xf numFmtId="0" fontId="20" fillId="2" borderId="27" xfId="0" applyFont="1" applyFill="1" applyBorder="1" applyAlignment="1" applyProtection="1">
      <alignment horizontal="center" vertical="center"/>
    </xf>
    <xf numFmtId="0" fontId="20" fillId="2" borderId="28" xfId="0" applyFont="1" applyFill="1" applyBorder="1" applyAlignment="1" applyProtection="1">
      <alignment horizontal="center" vertical="center"/>
    </xf>
    <xf numFmtId="0" fontId="20" fillId="2" borderId="0" xfId="0" applyFont="1" applyFill="1" applyAlignment="1" applyProtection="1">
      <alignment horizontal="left" vertical="center" wrapText="1"/>
      <protection locked="0"/>
    </xf>
    <xf numFmtId="0" fontId="2" fillId="3" borderId="0" xfId="0" applyFont="1" applyFill="1" applyAlignment="1" applyProtection="1">
      <alignment horizontal="center" vertical="center"/>
      <protection locked="0"/>
    </xf>
    <xf numFmtId="0" fontId="2" fillId="3" borderId="8" xfId="0" applyFont="1" applyFill="1" applyBorder="1" applyProtection="1">
      <protection locked="0"/>
    </xf>
    <xf numFmtId="0" fontId="2" fillId="3" borderId="27" xfId="0" applyFont="1" applyFill="1" applyBorder="1" applyProtection="1">
      <protection locked="0"/>
    </xf>
    <xf numFmtId="0" fontId="2" fillId="3" borderId="7" xfId="0" applyFont="1" applyFill="1" applyBorder="1" applyProtection="1">
      <protection locked="0"/>
    </xf>
    <xf numFmtId="0" fontId="2" fillId="3" borderId="0" xfId="0" applyFont="1" applyFill="1" applyProtection="1">
      <protection locked="0"/>
    </xf>
    <xf numFmtId="0" fontId="2" fillId="3" borderId="21" xfId="0" applyFont="1" applyFill="1" applyBorder="1" applyProtection="1">
      <protection locked="0"/>
    </xf>
    <xf numFmtId="0" fontId="2" fillId="3" borderId="23" xfId="0" applyFont="1" applyFill="1" applyBorder="1" applyProtection="1">
      <protection locked="0"/>
    </xf>
    <xf numFmtId="0" fontId="2" fillId="3" borderId="9" xfId="0" applyFont="1" applyFill="1" applyBorder="1" applyProtection="1">
      <protection locked="0"/>
    </xf>
    <xf numFmtId="0" fontId="2" fillId="3" borderId="28" xfId="0" applyFont="1" applyFill="1" applyBorder="1" applyProtection="1">
      <protection locked="0"/>
    </xf>
    <xf numFmtId="0" fontId="20" fillId="12" borderId="23" xfId="0" applyFont="1" applyFill="1" applyBorder="1" applyAlignment="1" applyProtection="1">
      <alignment vertical="center"/>
      <protection locked="0"/>
    </xf>
    <xf numFmtId="0" fontId="20" fillId="12" borderId="9" xfId="0" applyFont="1" applyFill="1" applyBorder="1" applyAlignment="1" applyProtection="1">
      <alignment vertical="center"/>
      <protection locked="0"/>
    </xf>
    <xf numFmtId="0" fontId="20" fillId="12" borderId="28" xfId="0" applyFont="1" applyFill="1" applyBorder="1" applyAlignment="1" applyProtection="1">
      <alignment vertical="center"/>
      <protection locked="0"/>
    </xf>
    <xf numFmtId="0" fontId="20" fillId="5" borderId="23" xfId="0" applyFont="1" applyFill="1" applyBorder="1" applyAlignment="1" applyProtection="1">
      <alignment vertical="center" wrapText="1"/>
    </xf>
    <xf numFmtId="0" fontId="20" fillId="5" borderId="9" xfId="0" applyFont="1" applyFill="1" applyBorder="1" applyAlignment="1" applyProtection="1">
      <alignment vertical="center" wrapText="1"/>
    </xf>
    <xf numFmtId="0" fontId="20" fillId="5" borderId="28" xfId="0" applyFont="1" applyFill="1" applyBorder="1" applyAlignment="1" applyProtection="1">
      <alignment vertical="center" wrapText="1"/>
    </xf>
    <xf numFmtId="0" fontId="20" fillId="0" borderId="7" xfId="0" applyFont="1" applyFill="1" applyBorder="1" applyAlignment="1" applyProtection="1">
      <alignment vertical="center" wrapText="1"/>
    </xf>
    <xf numFmtId="0" fontId="20" fillId="0" borderId="0" xfId="0" applyFont="1" applyFill="1" applyBorder="1" applyAlignment="1" applyProtection="1">
      <alignment vertical="center" wrapText="1"/>
    </xf>
    <xf numFmtId="0" fontId="0" fillId="0" borderId="24" xfId="0" applyBorder="1" applyAlignment="1" applyProtection="1">
      <alignment horizontal="center" vertical="center"/>
    </xf>
    <xf numFmtId="0" fontId="2" fillId="0" borderId="10" xfId="0" applyFont="1" applyBorder="1" applyAlignment="1" applyProtection="1">
      <alignment horizontal="center" vertical="center"/>
    </xf>
    <xf numFmtId="0" fontId="2" fillId="0" borderId="52" xfId="0" applyFont="1" applyBorder="1" applyAlignment="1" applyProtection="1">
      <alignment horizontal="center" vertical="center"/>
    </xf>
    <xf numFmtId="0" fontId="2" fillId="5" borderId="24" xfId="0" applyFont="1" applyFill="1" applyBorder="1" applyAlignment="1" applyProtection="1">
      <alignment horizontal="center" vertical="center" shrinkToFit="1"/>
    </xf>
    <xf numFmtId="0" fontId="2" fillId="5" borderId="10" xfId="0" applyFont="1" applyFill="1" applyBorder="1" applyAlignment="1" applyProtection="1">
      <alignment horizontal="center" vertical="center" shrinkToFit="1"/>
    </xf>
    <xf numFmtId="0" fontId="2" fillId="5" borderId="52" xfId="0" applyFont="1" applyFill="1" applyBorder="1" applyAlignment="1" applyProtection="1">
      <alignment horizontal="center" vertical="center" shrinkToFit="1"/>
    </xf>
    <xf numFmtId="0" fontId="2" fillId="0" borderId="9" xfId="0" applyFont="1" applyBorder="1" applyAlignment="1" applyProtection="1">
      <alignment horizontal="left" vertical="center"/>
    </xf>
    <xf numFmtId="0" fontId="17" fillId="0" borderId="0" xfId="0" applyFont="1" applyBorder="1" applyAlignment="1" applyProtection="1">
      <alignment horizontal="center" vertical="center"/>
    </xf>
    <xf numFmtId="0" fontId="2" fillId="5" borderId="26" xfId="0" applyFont="1" applyFill="1" applyBorder="1" applyAlignment="1" applyProtection="1">
      <alignment horizontal="left" vertical="center" shrinkToFit="1"/>
    </xf>
    <xf numFmtId="0" fontId="2" fillId="5" borderId="8" xfId="0" applyFont="1" applyFill="1" applyBorder="1" applyAlignment="1" applyProtection="1">
      <alignment horizontal="left" vertical="center" shrinkToFit="1"/>
    </xf>
    <xf numFmtId="0" fontId="2" fillId="5" borderId="27" xfId="0" applyFont="1" applyFill="1" applyBorder="1" applyAlignment="1" applyProtection="1">
      <alignment horizontal="left" vertical="center" shrinkToFit="1"/>
    </xf>
    <xf numFmtId="0" fontId="2" fillId="4" borderId="0" xfId="0" applyFont="1" applyFill="1" applyAlignment="1" applyProtection="1">
      <alignment horizontal="center" vertical="center" shrinkToFit="1"/>
    </xf>
    <xf numFmtId="0" fontId="2" fillId="2" borderId="8" xfId="0" applyFont="1" applyFill="1" applyBorder="1" applyAlignment="1" applyProtection="1">
      <alignment horizontal="left" vertical="center" wrapText="1"/>
      <protection locked="0"/>
    </xf>
    <xf numFmtId="0" fontId="2" fillId="2" borderId="27" xfId="0" applyFont="1" applyFill="1" applyBorder="1" applyAlignment="1" applyProtection="1">
      <alignment horizontal="left" vertical="center" wrapText="1"/>
      <protection locked="0"/>
    </xf>
    <xf numFmtId="0" fontId="2" fillId="2" borderId="7" xfId="0" applyFont="1" applyFill="1" applyBorder="1" applyAlignment="1" applyProtection="1">
      <alignment horizontal="left" vertical="center" wrapText="1"/>
      <protection locked="0"/>
    </xf>
    <xf numFmtId="0" fontId="2" fillId="2" borderId="0" xfId="0" applyFont="1" applyFill="1" applyBorder="1" applyAlignment="1" applyProtection="1">
      <alignment horizontal="left" vertical="center" wrapText="1"/>
      <protection locked="0"/>
    </xf>
    <xf numFmtId="0" fontId="2" fillId="2" borderId="21" xfId="0" applyFont="1" applyFill="1" applyBorder="1" applyAlignment="1" applyProtection="1">
      <alignment horizontal="left" vertical="center" wrapText="1"/>
      <protection locked="0"/>
    </xf>
    <xf numFmtId="0" fontId="2" fillId="2" borderId="23" xfId="0" applyFont="1" applyFill="1" applyBorder="1" applyAlignment="1" applyProtection="1">
      <alignment horizontal="left" vertical="center" wrapText="1"/>
      <protection locked="0"/>
    </xf>
    <xf numFmtId="0" fontId="2" fillId="2" borderId="9" xfId="0" applyFont="1" applyFill="1" applyBorder="1" applyAlignment="1" applyProtection="1">
      <alignment horizontal="left" vertical="center" wrapText="1"/>
      <protection locked="0"/>
    </xf>
    <xf numFmtId="0" fontId="2" fillId="2" borderId="28" xfId="0" applyFont="1" applyFill="1" applyBorder="1" applyAlignment="1" applyProtection="1">
      <alignment horizontal="left" vertical="center" wrapText="1"/>
      <protection locked="0"/>
    </xf>
    <xf numFmtId="0" fontId="2" fillId="0" borderId="23" xfId="0" applyFont="1" applyBorder="1" applyAlignment="1" applyProtection="1">
      <alignment horizontal="center" vertical="center"/>
    </xf>
    <xf numFmtId="0" fontId="2" fillId="0" borderId="9" xfId="0" applyFont="1" applyBorder="1" applyAlignment="1" applyProtection="1">
      <alignment horizontal="center" vertical="center"/>
    </xf>
    <xf numFmtId="0" fontId="2" fillId="0" borderId="28" xfId="0" applyFont="1" applyBorder="1" applyAlignment="1" applyProtection="1">
      <alignment horizontal="center" vertical="center"/>
    </xf>
    <xf numFmtId="0" fontId="2" fillId="5" borderId="26" xfId="0" applyFont="1" applyFill="1" applyBorder="1" applyAlignment="1" applyProtection="1">
      <alignment horizontal="center" vertical="center" wrapText="1"/>
    </xf>
    <xf numFmtId="0" fontId="2" fillId="5" borderId="8" xfId="0" applyFont="1" applyFill="1" applyBorder="1" applyAlignment="1" applyProtection="1">
      <alignment horizontal="center" vertical="center" wrapText="1"/>
    </xf>
    <xf numFmtId="0" fontId="2" fillId="5" borderId="27" xfId="0" applyFont="1" applyFill="1" applyBorder="1" applyAlignment="1" applyProtection="1">
      <alignment horizontal="center" vertical="center" wrapText="1"/>
    </xf>
    <xf numFmtId="0" fontId="2" fillId="5" borderId="7" xfId="0" applyFont="1" applyFill="1" applyBorder="1" applyAlignment="1" applyProtection="1">
      <alignment horizontal="center" vertical="center" wrapText="1"/>
    </xf>
    <xf numFmtId="0" fontId="2" fillId="5" borderId="0" xfId="0" applyFont="1" applyFill="1" applyBorder="1" applyAlignment="1" applyProtection="1">
      <alignment horizontal="center" vertical="center" wrapText="1"/>
    </xf>
    <xf numFmtId="0" fontId="2" fillId="5" borderId="21" xfId="0" applyFont="1" applyFill="1" applyBorder="1" applyAlignment="1" applyProtection="1">
      <alignment horizontal="center" vertical="center" wrapText="1"/>
    </xf>
    <xf numFmtId="0" fontId="2" fillId="5" borderId="23" xfId="0" applyFont="1" applyFill="1" applyBorder="1" applyAlignment="1" applyProtection="1">
      <alignment horizontal="center" vertical="center" wrapText="1"/>
    </xf>
    <xf numFmtId="0" fontId="2" fillId="5" borderId="9" xfId="0" applyFont="1" applyFill="1" applyBorder="1" applyAlignment="1" applyProtection="1">
      <alignment horizontal="center" vertical="center" wrapText="1"/>
    </xf>
    <xf numFmtId="0" fontId="2" fillId="5" borderId="28" xfId="0" applyFont="1" applyFill="1" applyBorder="1" applyAlignment="1" applyProtection="1">
      <alignment horizontal="center" vertical="center" wrapText="1"/>
    </xf>
    <xf numFmtId="0" fontId="2" fillId="2" borderId="24" xfId="0" applyFont="1" applyFill="1" applyBorder="1" applyAlignment="1" applyProtection="1">
      <alignment vertical="center" shrinkToFit="1"/>
      <protection locked="0"/>
    </xf>
    <xf numFmtId="0" fontId="2" fillId="0" borderId="10" xfId="0" applyFont="1" applyBorder="1" applyAlignment="1" applyProtection="1">
      <alignment vertical="center" shrinkToFit="1"/>
      <protection locked="0"/>
    </xf>
    <xf numFmtId="0" fontId="2" fillId="0" borderId="52" xfId="0" applyFont="1" applyBorder="1" applyAlignment="1" applyProtection="1">
      <alignment vertical="center" shrinkToFit="1"/>
      <protection locked="0"/>
    </xf>
    <xf numFmtId="0" fontId="2" fillId="4" borderId="10" xfId="0" applyFont="1" applyFill="1" applyBorder="1" applyAlignment="1" applyProtection="1">
      <alignment horizontal="left" shrinkToFit="1"/>
    </xf>
    <xf numFmtId="0" fontId="2" fillId="4" borderId="52" xfId="0" applyFont="1" applyFill="1" applyBorder="1" applyAlignment="1" applyProtection="1">
      <alignment horizontal="left" shrinkToFit="1"/>
    </xf>
    <xf numFmtId="0" fontId="2" fillId="5" borderId="25" xfId="0" applyFont="1" applyFill="1" applyBorder="1" applyAlignment="1" applyProtection="1">
      <alignment horizontal="center" vertical="center"/>
    </xf>
    <xf numFmtId="0" fontId="0" fillId="0" borderId="10" xfId="0" applyFont="1" applyBorder="1" applyAlignment="1" applyProtection="1">
      <alignment horizontal="center" vertical="center"/>
    </xf>
    <xf numFmtId="0" fontId="0" fillId="0" borderId="52" xfId="0" applyFont="1" applyBorder="1" applyAlignment="1" applyProtection="1">
      <alignment horizontal="center" vertical="center"/>
    </xf>
    <xf numFmtId="0" fontId="2" fillId="0" borderId="7" xfId="0" applyFont="1" applyBorder="1" applyAlignment="1" applyProtection="1">
      <alignment horizontal="center" vertical="center" wrapText="1"/>
    </xf>
    <xf numFmtId="0" fontId="2" fillId="0" borderId="0" xfId="0" applyFont="1" applyAlignment="1" applyProtection="1">
      <alignment horizontal="center" vertical="center" wrapText="1"/>
    </xf>
    <xf numFmtId="0" fontId="2" fillId="0" borderId="21" xfId="0" applyFont="1" applyBorder="1" applyAlignment="1" applyProtection="1">
      <alignment horizontal="center" vertical="center" wrapText="1"/>
    </xf>
    <xf numFmtId="0" fontId="2" fillId="0" borderId="23"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2" fillId="0" borderId="28" xfId="0" applyFont="1" applyBorder="1" applyAlignment="1" applyProtection="1">
      <alignment horizontal="center" vertical="center" wrapText="1"/>
    </xf>
    <xf numFmtId="0" fontId="2" fillId="2" borderId="26" xfId="0" applyFont="1" applyFill="1" applyBorder="1" applyAlignment="1" applyProtection="1">
      <alignment horizontal="left" vertical="center" wrapText="1"/>
      <protection locked="0"/>
    </xf>
    <xf numFmtId="0" fontId="0" fillId="5" borderId="26" xfId="0" applyFill="1" applyBorder="1" applyAlignment="1" applyProtection="1">
      <alignment horizontal="center"/>
    </xf>
    <xf numFmtId="0" fontId="2" fillId="5" borderId="8" xfId="0" applyFont="1" applyFill="1" applyBorder="1" applyAlignment="1" applyProtection="1">
      <alignment horizontal="center"/>
    </xf>
    <xf numFmtId="0" fontId="2" fillId="5" borderId="27" xfId="0" applyFont="1" applyFill="1" applyBorder="1" applyAlignment="1" applyProtection="1">
      <alignment horizontal="center"/>
    </xf>
    <xf numFmtId="0" fontId="2" fillId="0" borderId="8" xfId="0" applyFont="1" applyBorder="1" applyAlignment="1" applyProtection="1">
      <alignment horizontal="left" vertical="center" shrinkToFit="1"/>
    </xf>
    <xf numFmtId="0" fontId="2" fillId="0" borderId="27" xfId="0" applyFont="1" applyBorder="1" applyAlignment="1" applyProtection="1">
      <alignment horizontal="left" vertical="center" shrinkToFit="1"/>
    </xf>
    <xf numFmtId="0" fontId="2" fillId="0" borderId="9" xfId="0" applyFont="1" applyBorder="1" applyAlignment="1" applyProtection="1">
      <alignment vertical="center"/>
    </xf>
    <xf numFmtId="0" fontId="2" fillId="5" borderId="25" xfId="0" applyFont="1" applyFill="1" applyBorder="1" applyAlignment="1" applyProtection="1">
      <alignment horizontal="center" vertical="center" shrinkToFit="1"/>
    </xf>
    <xf numFmtId="0" fontId="2" fillId="5" borderId="53" xfId="0" applyFont="1" applyFill="1" applyBorder="1" applyAlignment="1" applyProtection="1">
      <alignment horizontal="center" vertical="center"/>
    </xf>
    <xf numFmtId="0" fontId="2" fillId="5" borderId="204" xfId="0" applyFont="1" applyFill="1" applyBorder="1" applyAlignment="1" applyProtection="1">
      <alignment horizontal="center" vertical="center"/>
    </xf>
    <xf numFmtId="0" fontId="2" fillId="5" borderId="205" xfId="0" applyFont="1" applyFill="1" applyBorder="1" applyAlignment="1" applyProtection="1">
      <alignment horizontal="center" vertical="center"/>
    </xf>
    <xf numFmtId="0" fontId="2" fillId="5" borderId="206" xfId="0" applyFont="1" applyFill="1" applyBorder="1" applyAlignment="1" applyProtection="1">
      <alignment horizontal="center" vertical="center"/>
    </xf>
    <xf numFmtId="0" fontId="2" fillId="5" borderId="207" xfId="0" applyFont="1" applyFill="1" applyBorder="1" applyAlignment="1" applyProtection="1">
      <alignment horizontal="center" vertical="center"/>
    </xf>
    <xf numFmtId="0" fontId="2" fillId="5" borderId="208" xfId="0" applyFont="1" applyFill="1" applyBorder="1" applyAlignment="1" applyProtection="1">
      <alignment horizontal="center" vertical="center"/>
    </xf>
    <xf numFmtId="0" fontId="2" fillId="4" borderId="8" xfId="0" applyFont="1" applyFill="1" applyBorder="1" applyAlignment="1" applyProtection="1">
      <alignment shrinkToFit="1"/>
    </xf>
    <xf numFmtId="0" fontId="2" fillId="4" borderId="27" xfId="0" applyFont="1" applyFill="1" applyBorder="1" applyAlignment="1" applyProtection="1">
      <alignment shrinkToFit="1"/>
    </xf>
    <xf numFmtId="0" fontId="2" fillId="3" borderId="26" xfId="0" applyFont="1" applyFill="1" applyBorder="1" applyAlignment="1" applyProtection="1">
      <alignment vertical="center" wrapText="1"/>
      <protection locked="0"/>
    </xf>
    <xf numFmtId="0" fontId="2" fillId="3" borderId="8" xfId="0" applyFont="1" applyFill="1" applyBorder="1" applyAlignment="1" applyProtection="1">
      <alignment vertical="center" wrapText="1"/>
      <protection locked="0"/>
    </xf>
    <xf numFmtId="0" fontId="2" fillId="3" borderId="27" xfId="0" applyFont="1" applyFill="1" applyBorder="1" applyAlignment="1" applyProtection="1">
      <alignment vertical="center" wrapText="1"/>
      <protection locked="0"/>
    </xf>
    <xf numFmtId="0" fontId="2" fillId="3" borderId="7" xfId="0" applyFont="1" applyFill="1" applyBorder="1" applyAlignment="1" applyProtection="1">
      <alignment vertical="center" wrapText="1"/>
      <protection locked="0"/>
    </xf>
    <xf numFmtId="0" fontId="2" fillId="3" borderId="0" xfId="0" applyFont="1" applyFill="1" applyAlignment="1" applyProtection="1">
      <alignment vertical="center" wrapText="1"/>
      <protection locked="0"/>
    </xf>
    <xf numFmtId="0" fontId="2" fillId="3" borderId="21" xfId="0" applyFont="1" applyFill="1" applyBorder="1" applyAlignment="1" applyProtection="1">
      <alignment vertical="center" wrapText="1"/>
      <protection locked="0"/>
    </xf>
    <xf numFmtId="0" fontId="2" fillId="3" borderId="23" xfId="0" applyFont="1" applyFill="1" applyBorder="1" applyAlignment="1" applyProtection="1">
      <alignment vertical="center" wrapText="1"/>
      <protection locked="0"/>
    </xf>
    <xf numFmtId="0" fontId="2" fillId="3" borderId="9" xfId="0" applyFont="1" applyFill="1" applyBorder="1" applyAlignment="1" applyProtection="1">
      <alignment vertical="center" wrapText="1"/>
      <protection locked="0"/>
    </xf>
    <xf numFmtId="0" fontId="2" fillId="3" borderId="28" xfId="0" applyFont="1" applyFill="1" applyBorder="1" applyAlignment="1" applyProtection="1">
      <alignment vertical="center" wrapText="1"/>
      <protection locked="0"/>
    </xf>
    <xf numFmtId="0" fontId="2" fillId="2" borderId="10" xfId="0" applyFont="1" applyFill="1" applyBorder="1" applyAlignment="1" applyProtection="1">
      <alignment vertical="center" shrinkToFit="1"/>
      <protection locked="0"/>
    </xf>
    <xf numFmtId="0" fontId="2" fillId="2" borderId="52" xfId="0" applyFont="1" applyFill="1" applyBorder="1" applyAlignment="1" applyProtection="1">
      <alignment vertical="center" shrinkToFit="1"/>
      <protection locked="0"/>
    </xf>
    <xf numFmtId="0" fontId="0" fillId="0" borderId="24" xfId="0" applyBorder="1" applyAlignment="1" applyProtection="1">
      <alignment horizontal="center" vertical="center" shrinkToFit="1"/>
    </xf>
    <xf numFmtId="0" fontId="2" fillId="0" borderId="10" xfId="0" applyFont="1" applyBorder="1" applyAlignment="1" applyProtection="1">
      <alignment horizontal="center" vertical="center" shrinkToFit="1"/>
    </xf>
    <xf numFmtId="0" fontId="2" fillId="0" borderId="52" xfId="0" applyFont="1" applyBorder="1" applyAlignment="1" applyProtection="1">
      <alignment horizontal="center" vertical="center" shrinkToFit="1"/>
    </xf>
    <xf numFmtId="0" fontId="5" fillId="5" borderId="25" xfId="0" applyFont="1" applyFill="1" applyBorder="1" applyAlignment="1">
      <alignment horizontal="center" vertical="center" shrinkToFit="1"/>
    </xf>
    <xf numFmtId="49" fontId="2" fillId="0" borderId="25" xfId="0" applyNumberFormat="1" applyFont="1" applyFill="1" applyBorder="1" applyAlignment="1" applyProtection="1">
      <alignment horizontal="center"/>
      <protection locked="0"/>
    </xf>
    <xf numFmtId="0" fontId="0" fillId="0" borderId="8" xfId="0" applyBorder="1" applyAlignment="1" applyProtection="1">
      <alignment horizontal="right" vertical="center"/>
    </xf>
    <xf numFmtId="49" fontId="2" fillId="0" borderId="7" xfId="0" applyNumberFormat="1" applyFont="1" applyFill="1" applyBorder="1" applyAlignment="1" applyProtection="1">
      <alignment horizontal="center"/>
      <protection locked="0"/>
    </xf>
    <xf numFmtId="49" fontId="2" fillId="0" borderId="0" xfId="0" applyNumberFormat="1" applyFont="1" applyFill="1" applyBorder="1" applyAlignment="1" applyProtection="1">
      <alignment horizontal="center"/>
      <protection locked="0"/>
    </xf>
    <xf numFmtId="49" fontId="2" fillId="0" borderId="21" xfId="0" applyNumberFormat="1" applyFont="1" applyFill="1" applyBorder="1" applyAlignment="1" applyProtection="1">
      <alignment horizontal="center"/>
      <protection locked="0"/>
    </xf>
    <xf numFmtId="49" fontId="2" fillId="0" borderId="23" xfId="0" applyNumberFormat="1" applyFont="1" applyFill="1" applyBorder="1" applyAlignment="1" applyProtection="1">
      <alignment horizontal="center"/>
      <protection locked="0"/>
    </xf>
    <xf numFmtId="49" fontId="2" fillId="0" borderId="9" xfId="0" applyNumberFormat="1" applyFont="1" applyFill="1" applyBorder="1" applyAlignment="1" applyProtection="1">
      <alignment horizontal="center"/>
      <protection locked="0"/>
    </xf>
    <xf numFmtId="49" fontId="2" fillId="0" borderId="28" xfId="0" applyNumberFormat="1" applyFont="1" applyFill="1" applyBorder="1" applyAlignment="1" applyProtection="1">
      <alignment horizontal="center"/>
      <protection locked="0"/>
    </xf>
    <xf numFmtId="0" fontId="0" fillId="0" borderId="7" xfId="0" applyFont="1" applyFill="1" applyBorder="1" applyAlignment="1">
      <alignment horizontal="center" vertical="center" shrinkToFit="1"/>
    </xf>
    <xf numFmtId="0" fontId="2" fillId="2" borderId="0" xfId="0" applyFont="1" applyFill="1" applyAlignment="1" applyProtection="1">
      <alignment horizontal="left" vertical="center" wrapText="1"/>
      <protection locked="0"/>
    </xf>
    <xf numFmtId="49" fontId="0" fillId="0" borderId="25" xfId="0" applyNumberFormat="1" applyFill="1" applyBorder="1" applyAlignment="1" applyProtection="1">
      <alignment horizontal="center"/>
      <protection locked="0"/>
    </xf>
    <xf numFmtId="0" fontId="2" fillId="5" borderId="0" xfId="0" applyFont="1" applyFill="1" applyAlignment="1" applyProtection="1">
      <alignment horizontal="center" vertical="center"/>
    </xf>
    <xf numFmtId="0" fontId="2" fillId="3" borderId="26" xfId="0" applyFont="1" applyFill="1" applyBorder="1" applyAlignment="1" applyProtection="1">
      <alignment vertical="center"/>
      <protection locked="0"/>
    </xf>
    <xf numFmtId="0" fontId="2" fillId="3" borderId="8" xfId="0" applyFont="1" applyFill="1" applyBorder="1" applyAlignment="1" applyProtection="1">
      <alignment vertical="center"/>
      <protection locked="0"/>
    </xf>
    <xf numFmtId="0" fontId="2" fillId="3" borderId="27" xfId="0" applyFont="1" applyFill="1" applyBorder="1" applyAlignment="1" applyProtection="1">
      <alignment vertical="center"/>
      <protection locked="0"/>
    </xf>
    <xf numFmtId="0" fontId="2" fillId="3" borderId="7" xfId="0" applyFont="1" applyFill="1" applyBorder="1" applyAlignment="1" applyProtection="1">
      <alignment vertical="center"/>
      <protection locked="0"/>
    </xf>
    <xf numFmtId="0" fontId="2" fillId="3" borderId="0" xfId="0" applyFont="1" applyFill="1" applyAlignment="1" applyProtection="1">
      <alignment vertical="center"/>
      <protection locked="0"/>
    </xf>
    <xf numFmtId="0" fontId="2" fillId="3" borderId="21" xfId="0" applyFont="1" applyFill="1" applyBorder="1" applyAlignment="1" applyProtection="1">
      <alignment vertical="center"/>
      <protection locked="0"/>
    </xf>
    <xf numFmtId="0" fontId="2" fillId="3" borderId="23" xfId="0" applyFont="1" applyFill="1" applyBorder="1" applyAlignment="1" applyProtection="1">
      <alignment vertical="center"/>
      <protection locked="0"/>
    </xf>
    <xf numFmtId="0" fontId="2" fillId="3" borderId="9" xfId="0" applyFont="1" applyFill="1" applyBorder="1" applyAlignment="1" applyProtection="1">
      <alignment vertical="center"/>
      <protection locked="0"/>
    </xf>
    <xf numFmtId="0" fontId="2" fillId="3" borderId="28" xfId="0" applyFont="1" applyFill="1" applyBorder="1" applyAlignment="1" applyProtection="1">
      <alignment vertical="center"/>
      <protection locked="0"/>
    </xf>
    <xf numFmtId="0" fontId="15" fillId="4" borderId="23" xfId="0" applyFont="1" applyFill="1" applyBorder="1" applyAlignment="1" applyProtection="1">
      <alignment vertical="center" shrinkToFit="1"/>
    </xf>
    <xf numFmtId="0" fontId="15" fillId="4" borderId="9" xfId="0" applyFont="1" applyFill="1" applyBorder="1" applyAlignment="1" applyProtection="1">
      <alignment vertical="center" shrinkToFit="1"/>
    </xf>
    <xf numFmtId="0" fontId="15" fillId="4" borderId="28" xfId="0" applyFont="1" applyFill="1" applyBorder="1" applyAlignment="1" applyProtection="1">
      <alignment vertical="center" shrinkToFit="1"/>
    </xf>
    <xf numFmtId="0" fontId="2" fillId="0" borderId="24" xfId="0" applyFont="1" applyBorder="1" applyAlignment="1" applyProtection="1">
      <alignment horizontal="center" vertical="center" shrinkToFit="1"/>
    </xf>
    <xf numFmtId="0" fontId="20" fillId="2" borderId="172" xfId="0" applyFont="1" applyFill="1" applyBorder="1" applyAlignment="1" applyProtection="1">
      <alignment horizontal="center" vertical="center" shrinkToFit="1"/>
      <protection locked="0"/>
    </xf>
    <xf numFmtId="0" fontId="20" fillId="2" borderId="106" xfId="0" applyFont="1" applyFill="1" applyBorder="1" applyAlignment="1" applyProtection="1">
      <alignment horizontal="center" vertical="center" shrinkToFit="1"/>
      <protection locked="0"/>
    </xf>
    <xf numFmtId="0" fontId="20" fillId="2" borderId="133" xfId="0" applyFont="1" applyFill="1" applyBorder="1" applyAlignment="1" applyProtection="1">
      <alignment horizontal="center" vertical="center" shrinkToFit="1"/>
      <protection locked="0"/>
    </xf>
    <xf numFmtId="0" fontId="0" fillId="5" borderId="172" xfId="0" applyFont="1" applyFill="1" applyBorder="1" applyAlignment="1" applyProtection="1">
      <alignment horizontal="center" vertical="center"/>
    </xf>
    <xf numFmtId="0" fontId="0" fillId="5" borderId="133" xfId="0" applyFont="1" applyFill="1" applyBorder="1" applyAlignment="1" applyProtection="1">
      <alignment horizontal="center" vertical="center"/>
    </xf>
    <xf numFmtId="0" fontId="20" fillId="3" borderId="26" xfId="0" applyFont="1" applyFill="1" applyBorder="1" applyAlignment="1" applyProtection="1">
      <alignment horizontal="center" vertical="center"/>
      <protection locked="0"/>
    </xf>
    <xf numFmtId="0" fontId="20" fillId="3" borderId="8" xfId="0" applyFont="1" applyFill="1" applyBorder="1" applyAlignment="1" applyProtection="1">
      <alignment horizontal="center" vertical="center"/>
      <protection locked="0"/>
    </xf>
    <xf numFmtId="0" fontId="20" fillId="3" borderId="27" xfId="0" applyFont="1" applyFill="1" applyBorder="1" applyAlignment="1" applyProtection="1">
      <alignment horizontal="center" vertical="center"/>
      <protection locked="0"/>
    </xf>
    <xf numFmtId="0" fontId="20" fillId="3" borderId="7" xfId="0" applyFont="1" applyFill="1" applyBorder="1" applyAlignment="1" applyProtection="1">
      <alignment horizontal="center" vertical="center"/>
      <protection locked="0"/>
    </xf>
    <xf numFmtId="0" fontId="20" fillId="3" borderId="0" xfId="0" applyFont="1" applyFill="1" applyBorder="1" applyAlignment="1" applyProtection="1">
      <alignment horizontal="center" vertical="center"/>
      <protection locked="0"/>
    </xf>
    <xf numFmtId="0" fontId="20" fillId="3" borderId="21" xfId="0" applyFont="1" applyFill="1" applyBorder="1" applyAlignment="1" applyProtection="1">
      <alignment horizontal="center" vertical="center"/>
      <protection locked="0"/>
    </xf>
    <xf numFmtId="0" fontId="20" fillId="3" borderId="23" xfId="0" applyFont="1" applyFill="1" applyBorder="1" applyAlignment="1" applyProtection="1">
      <alignment horizontal="center" vertical="center"/>
      <protection locked="0"/>
    </xf>
    <xf numFmtId="0" fontId="20" fillId="3" borderId="9" xfId="0" applyFont="1" applyFill="1" applyBorder="1" applyAlignment="1" applyProtection="1">
      <alignment horizontal="center" vertical="center"/>
      <protection locked="0"/>
    </xf>
    <xf numFmtId="0" fontId="20" fillId="3" borderId="28" xfId="0" applyFont="1" applyFill="1" applyBorder="1" applyAlignment="1" applyProtection="1">
      <alignment horizontal="center" vertical="center"/>
      <protection locked="0"/>
    </xf>
    <xf numFmtId="0" fontId="0" fillId="0" borderId="10" xfId="0" applyFont="1" applyBorder="1" applyAlignment="1" applyProtection="1">
      <alignment horizontal="left" vertical="center"/>
    </xf>
    <xf numFmtId="0" fontId="0" fillId="0" borderId="8" xfId="0" applyFont="1" applyBorder="1" applyAlignment="1" applyProtection="1">
      <alignment horizontal="left" vertical="top"/>
    </xf>
    <xf numFmtId="0" fontId="5" fillId="9" borderId="24" xfId="0" applyFont="1" applyFill="1" applyBorder="1" applyAlignment="1">
      <alignment horizontal="center" vertical="center"/>
    </xf>
    <xf numFmtId="0" fontId="5" fillId="9" borderId="10" xfId="0" applyFont="1" applyFill="1" applyBorder="1" applyAlignment="1">
      <alignment horizontal="center" vertical="center"/>
    </xf>
    <xf numFmtId="0" fontId="5" fillId="9" borderId="52" xfId="0" applyFont="1" applyFill="1" applyBorder="1" applyAlignment="1">
      <alignment horizontal="center" vertical="center"/>
    </xf>
    <xf numFmtId="0" fontId="5" fillId="4" borderId="26"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7" xfId="0" applyFont="1" applyFill="1" applyBorder="1" applyAlignment="1">
      <alignment horizontal="center" vertical="center"/>
    </xf>
    <xf numFmtId="0" fontId="5" fillId="4" borderId="21" xfId="0" applyFont="1" applyFill="1" applyBorder="1" applyAlignment="1">
      <alignment horizontal="center" vertical="center"/>
    </xf>
    <xf numFmtId="0" fontId="5" fillId="4" borderId="23" xfId="0" applyFont="1" applyFill="1" applyBorder="1" applyAlignment="1">
      <alignment horizontal="center" vertical="center"/>
    </xf>
    <xf numFmtId="0" fontId="5" fillId="4" borderId="28" xfId="0" applyFont="1" applyFill="1" applyBorder="1" applyAlignment="1">
      <alignment horizontal="center" vertical="center"/>
    </xf>
    <xf numFmtId="0" fontId="0" fillId="0" borderId="7" xfId="0" applyFont="1" applyFill="1" applyBorder="1" applyAlignment="1">
      <alignment horizontal="center"/>
    </xf>
    <xf numFmtId="0" fontId="0" fillId="0" borderId="0" xfId="0" applyFont="1" applyFill="1" applyBorder="1" applyAlignment="1">
      <alignment horizontal="center"/>
    </xf>
    <xf numFmtId="49" fontId="2" fillId="0" borderId="26" xfId="0" applyNumberFormat="1" applyFont="1" applyFill="1" applyBorder="1" applyAlignment="1" applyProtection="1">
      <alignment horizontal="center"/>
      <protection locked="0"/>
    </xf>
    <xf numFmtId="49" fontId="2" fillId="0" borderId="8" xfId="0" applyNumberFormat="1" applyFont="1" applyFill="1" applyBorder="1" applyAlignment="1" applyProtection="1">
      <alignment horizontal="center"/>
      <protection locked="0"/>
    </xf>
    <xf numFmtId="49" fontId="2" fillId="0" borderId="27" xfId="0" applyNumberFormat="1" applyFont="1" applyFill="1" applyBorder="1" applyAlignment="1" applyProtection="1">
      <alignment horizontal="center"/>
      <protection locked="0"/>
    </xf>
    <xf numFmtId="0" fontId="2" fillId="0" borderId="7" xfId="0" applyFont="1" applyFill="1" applyBorder="1" applyAlignment="1" applyProtection="1">
      <alignment horizontal="center"/>
      <protection locked="0"/>
    </xf>
    <xf numFmtId="0" fontId="2" fillId="0" borderId="0" xfId="0" applyFont="1" applyFill="1" applyBorder="1" applyAlignment="1" applyProtection="1">
      <alignment horizontal="center"/>
      <protection locked="0"/>
    </xf>
    <xf numFmtId="0" fontId="2" fillId="2" borderId="26" xfId="0" applyFont="1" applyFill="1" applyBorder="1" applyAlignment="1" applyProtection="1">
      <alignment horizontal="center" vertical="center"/>
      <protection locked="0"/>
    </xf>
    <xf numFmtId="0" fontId="2" fillId="2" borderId="8" xfId="0" applyFont="1" applyFill="1" applyBorder="1" applyAlignment="1" applyProtection="1">
      <alignment horizontal="center" vertical="center"/>
      <protection locked="0"/>
    </xf>
    <xf numFmtId="0" fontId="2" fillId="2" borderId="27" xfId="0" applyFont="1" applyFill="1" applyBorder="1" applyAlignment="1" applyProtection="1">
      <alignment horizontal="center" vertical="center"/>
      <protection locked="0"/>
    </xf>
    <xf numFmtId="0" fontId="2" fillId="2" borderId="7" xfId="0" applyFont="1" applyFill="1" applyBorder="1" applyAlignment="1" applyProtection="1">
      <alignment horizontal="center" vertical="center"/>
      <protection locked="0"/>
    </xf>
    <xf numFmtId="0" fontId="2" fillId="2" borderId="0" xfId="0" applyFont="1" applyFill="1" applyAlignment="1" applyProtection="1">
      <alignment horizontal="center" vertical="center"/>
      <protection locked="0"/>
    </xf>
    <xf numFmtId="0" fontId="2" fillId="2" borderId="21" xfId="0" applyFont="1" applyFill="1" applyBorder="1" applyAlignment="1" applyProtection="1">
      <alignment horizontal="center" vertical="center"/>
      <protection locked="0"/>
    </xf>
    <xf numFmtId="0" fontId="2" fillId="2" borderId="23" xfId="0" applyFont="1" applyFill="1" applyBorder="1" applyAlignment="1" applyProtection="1">
      <alignment horizontal="center" vertical="center"/>
      <protection locked="0"/>
    </xf>
    <xf numFmtId="0" fontId="2" fillId="2" borderId="9" xfId="0" applyFont="1" applyFill="1" applyBorder="1" applyAlignment="1" applyProtection="1">
      <alignment horizontal="center" vertical="center"/>
      <protection locked="0"/>
    </xf>
    <xf numFmtId="0" fontId="2" fillId="2" borderId="28" xfId="0" applyFont="1" applyFill="1" applyBorder="1" applyAlignment="1" applyProtection="1">
      <alignment horizontal="center" vertical="center"/>
      <protection locked="0"/>
    </xf>
    <xf numFmtId="0" fontId="2" fillId="4" borderId="24" xfId="0" applyFont="1" applyFill="1" applyBorder="1" applyAlignment="1" applyProtection="1">
      <alignment vertical="center" shrinkToFit="1"/>
    </xf>
    <xf numFmtId="0" fontId="2" fillId="4" borderId="10" xfId="0" applyFont="1" applyFill="1" applyBorder="1" applyAlignment="1" applyProtection="1">
      <alignment vertical="center" shrinkToFit="1"/>
    </xf>
    <xf numFmtId="0" fontId="2" fillId="4" borderId="52" xfId="0" applyFont="1" applyFill="1" applyBorder="1" applyAlignment="1" applyProtection="1">
      <alignment vertical="center" shrinkToFit="1"/>
    </xf>
    <xf numFmtId="0" fontId="18" fillId="0" borderId="0" xfId="0" applyFont="1" applyFill="1" applyAlignment="1" applyProtection="1">
      <alignment horizontal="center" vertical="center"/>
    </xf>
    <xf numFmtId="0" fontId="5" fillId="5" borderId="26" xfId="0" applyFont="1" applyFill="1" applyBorder="1" applyAlignment="1">
      <alignment horizontal="center" vertical="center"/>
    </xf>
    <xf numFmtId="0" fontId="2" fillId="0" borderId="8" xfId="0" applyFont="1" applyBorder="1" applyAlignment="1">
      <alignment horizontal="center"/>
    </xf>
    <xf numFmtId="0" fontId="2" fillId="0" borderId="27" xfId="0" applyFont="1" applyBorder="1" applyAlignment="1">
      <alignment horizontal="center"/>
    </xf>
    <xf numFmtId="0" fontId="20" fillId="2" borderId="24" xfId="0" applyFont="1" applyFill="1" applyBorder="1" applyAlignment="1" applyProtection="1">
      <alignment horizontal="center" vertical="center" shrinkToFit="1"/>
      <protection locked="0"/>
    </xf>
    <xf numFmtId="0" fontId="20" fillId="2" borderId="10" xfId="0" applyFont="1" applyFill="1" applyBorder="1" applyAlignment="1" applyProtection="1">
      <alignment horizontal="center" vertical="center" shrinkToFit="1"/>
      <protection locked="0"/>
    </xf>
    <xf numFmtId="0" fontId="20" fillId="2" borderId="52" xfId="0" applyFont="1" applyFill="1" applyBorder="1" applyAlignment="1" applyProtection="1">
      <alignment horizontal="center" vertical="center" shrinkToFit="1"/>
      <protection locked="0"/>
    </xf>
    <xf numFmtId="0" fontId="20" fillId="4" borderId="24" xfId="0" applyFont="1" applyFill="1" applyBorder="1" applyAlignment="1" applyProtection="1">
      <alignment horizontal="center" vertical="center" shrinkToFit="1"/>
    </xf>
    <xf numFmtId="0" fontId="20" fillId="4" borderId="10" xfId="0" applyFont="1" applyFill="1" applyBorder="1" applyAlignment="1" applyProtection="1">
      <alignment horizontal="center" vertical="center" shrinkToFit="1"/>
    </xf>
    <xf numFmtId="0" fontId="20" fillId="4" borderId="52" xfId="0" applyFont="1" applyFill="1" applyBorder="1" applyAlignment="1" applyProtection="1">
      <alignment horizontal="center" vertical="center" shrinkToFit="1"/>
    </xf>
    <xf numFmtId="0" fontId="2" fillId="0" borderId="0" xfId="0" applyFont="1" applyAlignment="1" applyProtection="1">
      <alignment horizontal="center" vertical="center"/>
    </xf>
    <xf numFmtId="49" fontId="2" fillId="0" borderId="7" xfId="0" applyNumberFormat="1" applyFont="1" applyFill="1" applyBorder="1" applyAlignment="1" applyProtection="1">
      <protection locked="0"/>
    </xf>
    <xf numFmtId="49" fontId="2" fillId="0" borderId="0" xfId="0" applyNumberFormat="1" applyFont="1" applyFill="1" applyAlignment="1" applyProtection="1">
      <protection locked="0"/>
    </xf>
    <xf numFmtId="0" fontId="2" fillId="0" borderId="8" xfId="0" applyFont="1" applyBorder="1" applyAlignment="1" applyProtection="1">
      <alignment horizontal="center" vertical="center"/>
    </xf>
    <xf numFmtId="0" fontId="5" fillId="0" borderId="25" xfId="0" applyFont="1" applyFill="1" applyBorder="1" applyAlignment="1" applyProtection="1">
      <alignment horizontal="center" vertical="center" shrinkToFit="1"/>
    </xf>
    <xf numFmtId="0" fontId="0" fillId="12" borderId="25" xfId="0" applyFill="1" applyBorder="1" applyAlignment="1" applyProtection="1">
      <alignment horizontal="center" vertical="center"/>
      <protection locked="0"/>
    </xf>
    <xf numFmtId="0" fontId="2" fillId="12" borderId="25" xfId="0" applyFont="1" applyFill="1" applyBorder="1" applyAlignment="1" applyProtection="1">
      <alignment horizontal="center" vertical="center"/>
      <protection locked="0"/>
    </xf>
    <xf numFmtId="49" fontId="0" fillId="0" borderId="25" xfId="0" applyNumberFormat="1" applyFill="1" applyBorder="1" applyAlignment="1" applyProtection="1">
      <alignment horizontal="center" vertical="center"/>
      <protection locked="0"/>
    </xf>
    <xf numFmtId="49" fontId="2" fillId="0" borderId="25" xfId="0" applyNumberFormat="1" applyFont="1" applyFill="1" applyBorder="1" applyAlignment="1" applyProtection="1">
      <alignment horizontal="center" vertical="center"/>
      <protection locked="0"/>
    </xf>
    <xf numFmtId="0" fontId="2" fillId="4" borderId="25" xfId="0" applyFont="1" applyFill="1" applyBorder="1" applyAlignment="1">
      <alignment horizontal="center" vertical="center" shrinkToFit="1"/>
    </xf>
    <xf numFmtId="0" fontId="47" fillId="0" borderId="26" xfId="0" applyFont="1" applyFill="1" applyBorder="1" applyAlignment="1" applyProtection="1">
      <alignment horizontal="left" vertical="center" wrapText="1"/>
    </xf>
    <xf numFmtId="0" fontId="47" fillId="0" borderId="8" xfId="0" applyFont="1" applyFill="1" applyBorder="1" applyAlignment="1" applyProtection="1">
      <alignment horizontal="left" vertical="center" wrapText="1"/>
    </xf>
    <xf numFmtId="0" fontId="47" fillId="0" borderId="27" xfId="0" applyFont="1" applyFill="1" applyBorder="1" applyAlignment="1" applyProtection="1">
      <alignment horizontal="left" vertical="center" wrapText="1"/>
    </xf>
    <xf numFmtId="0" fontId="47" fillId="0" borderId="23" xfId="0" applyFont="1" applyFill="1" applyBorder="1" applyAlignment="1" applyProtection="1">
      <alignment horizontal="left" vertical="center" wrapText="1"/>
    </xf>
    <xf numFmtId="0" fontId="47" fillId="0" borderId="9" xfId="0" applyFont="1" applyFill="1" applyBorder="1" applyAlignment="1" applyProtection="1">
      <alignment horizontal="left" vertical="center" wrapText="1"/>
    </xf>
    <xf numFmtId="0" fontId="47" fillId="0" borderId="28" xfId="0" applyFont="1" applyFill="1" applyBorder="1" applyAlignment="1" applyProtection="1">
      <alignment horizontal="left" vertical="center" wrapText="1"/>
    </xf>
    <xf numFmtId="0" fontId="18" fillId="0" borderId="0" xfId="0" applyFont="1" applyAlignment="1" applyProtection="1">
      <alignment horizontal="center" vertical="center"/>
    </xf>
    <xf numFmtId="0" fontId="2" fillId="10" borderId="26" xfId="0" applyFont="1" applyFill="1" applyBorder="1" applyAlignment="1" applyProtection="1">
      <alignment horizontal="center" vertical="center" shrinkToFit="1"/>
    </xf>
    <xf numFmtId="0" fontId="2" fillId="10" borderId="8" xfId="0" applyFont="1" applyFill="1" applyBorder="1" applyAlignment="1" applyProtection="1">
      <alignment horizontal="center" vertical="center" shrinkToFit="1"/>
    </xf>
    <xf numFmtId="0" fontId="2" fillId="10" borderId="23" xfId="0" applyFont="1" applyFill="1" applyBorder="1" applyAlignment="1" applyProtection="1">
      <alignment horizontal="center" vertical="center" shrinkToFit="1"/>
    </xf>
    <xf numFmtId="0" fontId="2" fillId="10" borderId="9" xfId="0" applyFont="1" applyFill="1" applyBorder="1" applyAlignment="1" applyProtection="1">
      <alignment horizontal="center" vertical="center" shrinkToFit="1"/>
    </xf>
    <xf numFmtId="0" fontId="0" fillId="4" borderId="27" xfId="0" applyFont="1" applyFill="1" applyBorder="1" applyAlignment="1" applyProtection="1">
      <alignment horizontal="center" vertical="center"/>
    </xf>
    <xf numFmtId="0" fontId="0" fillId="4" borderId="28" xfId="0" applyFont="1" applyFill="1" applyBorder="1" applyAlignment="1" applyProtection="1">
      <alignment horizontal="center" vertical="center"/>
    </xf>
    <xf numFmtId="0" fontId="20" fillId="5" borderId="24" xfId="0" applyFont="1" applyFill="1" applyBorder="1" applyAlignment="1" applyProtection="1">
      <alignment horizontal="center" vertical="center" shrinkToFit="1"/>
    </xf>
    <xf numFmtId="0" fontId="20" fillId="5" borderId="10" xfId="0" applyFont="1" applyFill="1" applyBorder="1" applyAlignment="1" applyProtection="1">
      <alignment horizontal="center" vertical="center" shrinkToFit="1"/>
    </xf>
    <xf numFmtId="0" fontId="20" fillId="5" borderId="52" xfId="0" applyFont="1" applyFill="1" applyBorder="1" applyAlignment="1" applyProtection="1">
      <alignment horizontal="center" vertical="center" shrinkToFit="1"/>
    </xf>
    <xf numFmtId="0" fontId="20" fillId="5" borderId="26" xfId="0" applyFont="1" applyFill="1" applyBorder="1" applyAlignment="1" applyProtection="1">
      <alignment horizontal="left" vertical="center" shrinkToFit="1"/>
    </xf>
    <xf numFmtId="0" fontId="20" fillId="5" borderId="8" xfId="0" applyFont="1" applyFill="1" applyBorder="1" applyAlignment="1" applyProtection="1">
      <alignment horizontal="left" vertical="center" shrinkToFit="1"/>
    </xf>
    <xf numFmtId="0" fontId="20" fillId="0" borderId="8" xfId="0" applyFont="1" applyBorder="1" applyAlignment="1" applyProtection="1">
      <alignment horizontal="left" vertical="center" shrinkToFit="1"/>
    </xf>
    <xf numFmtId="0" fontId="20" fillId="0" borderId="27" xfId="0" applyFont="1" applyBorder="1" applyAlignment="1" applyProtection="1">
      <alignment horizontal="left" vertical="center" shrinkToFit="1"/>
    </xf>
    <xf numFmtId="0" fontId="20" fillId="4" borderId="23" xfId="0" applyFont="1" applyFill="1" applyBorder="1" applyAlignment="1" applyProtection="1">
      <alignment horizontal="center" vertical="center" shrinkToFit="1"/>
    </xf>
    <xf numFmtId="0" fontId="20" fillId="4" borderId="9" xfId="0" applyFont="1" applyFill="1" applyBorder="1" applyAlignment="1" applyProtection="1">
      <alignment horizontal="center" vertical="center" shrinkToFit="1"/>
    </xf>
    <xf numFmtId="0" fontId="20" fillId="4" borderId="28" xfId="0" applyFont="1" applyFill="1" applyBorder="1" applyAlignment="1" applyProtection="1">
      <alignment horizontal="center" vertical="center" shrinkToFit="1"/>
    </xf>
    <xf numFmtId="0" fontId="20" fillId="4" borderId="26" xfId="0" applyFont="1" applyFill="1" applyBorder="1" applyAlignment="1" applyProtection="1">
      <alignment horizontal="center" vertical="center" shrinkToFit="1"/>
    </xf>
    <xf numFmtId="0" fontId="20" fillId="4" borderId="8" xfId="0" applyFont="1" applyFill="1" applyBorder="1" applyAlignment="1" applyProtection="1">
      <alignment horizontal="center" vertical="center" shrinkToFit="1"/>
    </xf>
    <xf numFmtId="0" fontId="0" fillId="0" borderId="24" xfId="0" applyFont="1" applyBorder="1" applyAlignment="1" applyProtection="1">
      <alignment horizontal="center" vertical="center"/>
    </xf>
    <xf numFmtId="0" fontId="20" fillId="0" borderId="10" xfId="0" applyFont="1" applyBorder="1" applyAlignment="1" applyProtection="1">
      <alignment horizontal="center" vertical="center"/>
    </xf>
    <xf numFmtId="0" fontId="20" fillId="0" borderId="52" xfId="0" applyFont="1" applyBorder="1" applyAlignment="1" applyProtection="1">
      <alignment horizontal="center" vertical="center"/>
    </xf>
    <xf numFmtId="0" fontId="20" fillId="4" borderId="24" xfId="0" applyFont="1" applyFill="1" applyBorder="1" applyAlignment="1" applyProtection="1">
      <alignment vertical="center" shrinkToFit="1"/>
    </xf>
    <xf numFmtId="0" fontId="20" fillId="4" borderId="10" xfId="0" applyFont="1" applyFill="1" applyBorder="1" applyAlignment="1" applyProtection="1">
      <alignment vertical="center" shrinkToFit="1"/>
    </xf>
    <xf numFmtId="0" fontId="20" fillId="4" borderId="52" xfId="0" applyFont="1" applyFill="1" applyBorder="1" applyAlignment="1" applyProtection="1">
      <alignment vertical="center" shrinkToFit="1"/>
    </xf>
    <xf numFmtId="0" fontId="20" fillId="4" borderId="27" xfId="0" applyFont="1" applyFill="1" applyBorder="1" applyAlignment="1" applyProtection="1">
      <alignment horizontal="center" vertical="center" shrinkToFit="1"/>
    </xf>
    <xf numFmtId="0" fontId="20" fillId="5" borderId="25" xfId="0" applyFont="1" applyFill="1" applyBorder="1" applyAlignment="1" applyProtection="1">
      <alignment horizontal="center" vertical="center" shrinkToFit="1"/>
    </xf>
    <xf numFmtId="0" fontId="20" fillId="5" borderId="25" xfId="0" applyFont="1" applyFill="1" applyBorder="1" applyAlignment="1" applyProtection="1">
      <alignment horizontal="center" vertical="center"/>
    </xf>
    <xf numFmtId="0" fontId="2" fillId="0" borderId="24" xfId="0" applyFont="1" applyBorder="1" applyAlignment="1" applyProtection="1">
      <alignment horizontal="center" vertical="center"/>
    </xf>
    <xf numFmtId="0" fontId="0" fillId="4" borderId="10" xfId="0" applyFill="1" applyBorder="1" applyAlignment="1" applyProtection="1">
      <alignment horizontal="center" vertical="center" shrinkToFit="1"/>
    </xf>
    <xf numFmtId="0" fontId="9" fillId="4" borderId="27" xfId="0" applyFont="1" applyFill="1" applyBorder="1" applyAlignment="1" applyProtection="1">
      <alignment horizontal="left" vertical="center"/>
    </xf>
    <xf numFmtId="0" fontId="9" fillId="4" borderId="28" xfId="0" applyFont="1" applyFill="1" applyBorder="1" applyAlignment="1" applyProtection="1">
      <alignment horizontal="left" vertical="center"/>
    </xf>
    <xf numFmtId="0" fontId="20" fillId="3" borderId="26" xfId="0" applyFont="1" applyFill="1" applyBorder="1" applyAlignment="1" applyProtection="1">
      <alignment vertical="center"/>
      <protection locked="0"/>
    </xf>
    <xf numFmtId="0" fontId="20" fillId="3" borderId="8" xfId="0" applyFont="1" applyFill="1" applyBorder="1" applyAlignment="1" applyProtection="1">
      <alignment vertical="center"/>
      <protection locked="0"/>
    </xf>
    <xf numFmtId="0" fontId="20" fillId="3" borderId="27" xfId="0" applyFont="1" applyFill="1" applyBorder="1" applyAlignment="1" applyProtection="1">
      <alignment vertical="center"/>
      <protection locked="0"/>
    </xf>
    <xf numFmtId="0" fontId="20" fillId="3" borderId="7" xfId="0" applyFont="1" applyFill="1" applyBorder="1" applyAlignment="1" applyProtection="1">
      <alignment vertical="center"/>
      <protection locked="0"/>
    </xf>
    <xf numFmtId="0" fontId="20" fillId="3" borderId="0" xfId="0" applyFont="1" applyFill="1" applyAlignment="1" applyProtection="1">
      <alignment vertical="center"/>
      <protection locked="0"/>
    </xf>
    <xf numFmtId="0" fontId="20" fillId="3" borderId="21" xfId="0" applyFont="1" applyFill="1" applyBorder="1" applyAlignment="1" applyProtection="1">
      <alignment vertical="center"/>
      <protection locked="0"/>
    </xf>
    <xf numFmtId="0" fontId="20" fillId="3" borderId="23" xfId="0" applyFont="1" applyFill="1" applyBorder="1" applyAlignment="1" applyProtection="1">
      <alignment vertical="center"/>
      <protection locked="0"/>
    </xf>
    <xf numFmtId="0" fontId="20" fillId="3" borderId="9" xfId="0" applyFont="1" applyFill="1" applyBorder="1" applyAlignment="1" applyProtection="1">
      <alignment vertical="center"/>
      <protection locked="0"/>
    </xf>
    <xf numFmtId="0" fontId="20" fillId="3" borderId="28" xfId="0" applyFont="1" applyFill="1" applyBorder="1" applyAlignment="1" applyProtection="1">
      <alignment vertical="center"/>
      <protection locked="0"/>
    </xf>
    <xf numFmtId="0" fontId="5" fillId="4" borderId="26" xfId="0" applyFont="1" applyFill="1" applyBorder="1" applyAlignment="1" applyProtection="1">
      <alignment horizontal="center" vertical="center" shrinkToFit="1"/>
    </xf>
    <xf numFmtId="0" fontId="5" fillId="4" borderId="8" xfId="0" applyFont="1" applyFill="1" applyBorder="1" applyAlignment="1" applyProtection="1">
      <alignment horizontal="center" vertical="center" shrinkToFit="1"/>
    </xf>
    <xf numFmtId="0" fontId="5" fillId="4" borderId="23" xfId="0" applyFont="1" applyFill="1" applyBorder="1" applyAlignment="1" applyProtection="1">
      <alignment horizontal="center" vertical="center" shrinkToFit="1"/>
    </xf>
    <xf numFmtId="0" fontId="5" fillId="4" borderId="9" xfId="0" applyFont="1" applyFill="1" applyBorder="1" applyAlignment="1" applyProtection="1">
      <alignment horizontal="center" vertical="center" shrinkToFit="1"/>
    </xf>
    <xf numFmtId="0" fontId="20" fillId="0" borderId="8" xfId="0" applyFont="1" applyBorder="1" applyAlignment="1" applyProtection="1">
      <alignment horizontal="center" vertical="center"/>
    </xf>
    <xf numFmtId="0" fontId="5" fillId="4" borderId="24" xfId="0" applyFont="1" applyFill="1" applyBorder="1" applyAlignment="1" applyProtection="1">
      <alignment horizontal="center" vertical="center" shrinkToFit="1"/>
    </xf>
    <xf numFmtId="0" fontId="5" fillId="4" borderId="10" xfId="0" applyFont="1" applyFill="1" applyBorder="1" applyAlignment="1" applyProtection="1">
      <alignment horizontal="center" vertical="center" shrinkToFit="1"/>
    </xf>
    <xf numFmtId="49" fontId="2" fillId="0" borderId="0" xfId="0" applyNumberFormat="1" applyFont="1" applyFill="1" applyBorder="1" applyAlignment="1" applyProtection="1">
      <protection locked="0"/>
    </xf>
    <xf numFmtId="49" fontId="2" fillId="0" borderId="21" xfId="0" applyNumberFormat="1" applyFont="1" applyFill="1" applyBorder="1" applyAlignment="1" applyProtection="1">
      <protection locked="0"/>
    </xf>
    <xf numFmtId="49" fontId="2" fillId="0" borderId="23" xfId="0" applyNumberFormat="1" applyFont="1" applyFill="1" applyBorder="1" applyAlignment="1" applyProtection="1">
      <protection locked="0"/>
    </xf>
    <xf numFmtId="49" fontId="2" fillId="0" borderId="9" xfId="0" applyNumberFormat="1" applyFont="1" applyFill="1" applyBorder="1" applyAlignment="1" applyProtection="1">
      <protection locked="0"/>
    </xf>
    <xf numFmtId="49" fontId="2" fillId="0" borderId="28" xfId="0" applyNumberFormat="1" applyFont="1" applyFill="1" applyBorder="1" applyAlignment="1" applyProtection="1">
      <protection locked="0"/>
    </xf>
    <xf numFmtId="0" fontId="0" fillId="0" borderId="26" xfId="0" applyFont="1" applyFill="1" applyBorder="1" applyAlignment="1" applyProtection="1">
      <alignment horizontal="center" vertical="center"/>
      <protection locked="0"/>
    </xf>
    <xf numFmtId="0" fontId="0" fillId="0" borderId="8" xfId="0" applyFont="1" applyFill="1" applyBorder="1" applyAlignment="1" applyProtection="1">
      <alignment horizontal="center" vertical="center"/>
      <protection locked="0"/>
    </xf>
    <xf numFmtId="0" fontId="0" fillId="0" borderId="27" xfId="0" applyFont="1" applyFill="1" applyBorder="1" applyAlignment="1" applyProtection="1">
      <alignment horizontal="center" vertical="center"/>
      <protection locked="0"/>
    </xf>
    <xf numFmtId="0" fontId="0" fillId="0" borderId="7" xfId="0" applyFont="1" applyFill="1" applyBorder="1" applyAlignment="1" applyProtection="1">
      <alignment horizontal="center" vertical="center"/>
      <protection locked="0"/>
    </xf>
    <xf numFmtId="0" fontId="0" fillId="0" borderId="0" xfId="0" applyFont="1" applyFill="1" applyBorder="1" applyAlignment="1" applyProtection="1">
      <alignment horizontal="center" vertical="center"/>
      <protection locked="0"/>
    </xf>
    <xf numFmtId="0" fontId="0" fillId="0" borderId="21" xfId="0" applyFont="1" applyFill="1" applyBorder="1" applyAlignment="1" applyProtection="1">
      <alignment horizontal="center" vertical="center"/>
      <protection locked="0"/>
    </xf>
    <xf numFmtId="0" fontId="0" fillId="0" borderId="23" xfId="0" applyFont="1" applyFill="1" applyBorder="1" applyAlignment="1" applyProtection="1">
      <alignment horizontal="center" vertical="center"/>
      <protection locked="0"/>
    </xf>
    <xf numFmtId="0" fontId="0" fillId="0" borderId="9" xfId="0" applyFont="1" applyFill="1" applyBorder="1" applyAlignment="1" applyProtection="1">
      <alignment horizontal="center" vertical="center"/>
      <protection locked="0"/>
    </xf>
    <xf numFmtId="0" fontId="0" fillId="0" borderId="28" xfId="0" applyFont="1" applyFill="1" applyBorder="1" applyAlignment="1" applyProtection="1">
      <alignment horizontal="center" vertical="center"/>
      <protection locked="0"/>
    </xf>
    <xf numFmtId="0" fontId="20" fillId="0" borderId="0" xfId="0" applyFont="1" applyBorder="1" applyAlignment="1" applyProtection="1">
      <alignment horizontal="center" vertical="center"/>
    </xf>
    <xf numFmtId="0" fontId="20" fillId="0" borderId="23" xfId="0" applyFont="1" applyBorder="1" applyAlignment="1" applyProtection="1">
      <alignment horizontal="center" vertical="center"/>
    </xf>
    <xf numFmtId="0" fontId="20" fillId="0" borderId="9" xfId="0" applyFont="1" applyBorder="1" applyAlignment="1" applyProtection="1">
      <alignment horizontal="center" vertical="center"/>
    </xf>
    <xf numFmtId="0" fontId="2" fillId="4" borderId="26" xfId="0" applyFont="1" applyFill="1" applyBorder="1" applyAlignment="1">
      <alignment horizontal="center" vertical="center" shrinkToFit="1"/>
    </xf>
    <xf numFmtId="0" fontId="2" fillId="4" borderId="8" xfId="0" applyFont="1" applyFill="1" applyBorder="1" applyAlignment="1">
      <alignment horizontal="center" vertical="center" shrinkToFit="1"/>
    </xf>
    <xf numFmtId="0" fontId="2" fillId="4" borderId="27" xfId="0" applyFont="1" applyFill="1" applyBorder="1" applyAlignment="1">
      <alignment horizontal="center" vertical="center" shrinkToFit="1"/>
    </xf>
    <xf numFmtId="0" fontId="2" fillId="4" borderId="7" xfId="0" applyFont="1" applyFill="1" applyBorder="1" applyAlignment="1">
      <alignment horizontal="center" vertical="center" shrinkToFit="1"/>
    </xf>
    <xf numFmtId="0" fontId="2" fillId="4" borderId="0" xfId="0" applyFont="1" applyFill="1" applyBorder="1" applyAlignment="1">
      <alignment horizontal="center" vertical="center" shrinkToFit="1"/>
    </xf>
    <xf numFmtId="0" fontId="2" fillId="4" borderId="21" xfId="0" applyFont="1" applyFill="1" applyBorder="1" applyAlignment="1">
      <alignment horizontal="center" vertical="center" shrinkToFit="1"/>
    </xf>
    <xf numFmtId="0" fontId="2" fillId="4" borderId="23" xfId="0" applyFont="1" applyFill="1" applyBorder="1" applyAlignment="1">
      <alignment horizontal="center" vertical="center" shrinkToFit="1"/>
    </xf>
    <xf numFmtId="0" fontId="2" fillId="4" borderId="9" xfId="0" applyFont="1" applyFill="1" applyBorder="1" applyAlignment="1">
      <alignment horizontal="center" vertical="center" shrinkToFit="1"/>
    </xf>
    <xf numFmtId="0" fontId="2" fillId="4" borderId="28" xfId="0" applyFont="1" applyFill="1" applyBorder="1" applyAlignment="1">
      <alignment horizontal="center" vertical="center" shrinkToFit="1"/>
    </xf>
    <xf numFmtId="0" fontId="20" fillId="0" borderId="21" xfId="0" applyFont="1" applyBorder="1" applyAlignment="1" applyProtection="1">
      <alignment vertical="center"/>
    </xf>
    <xf numFmtId="0" fontId="5" fillId="2" borderId="25"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wrapText="1"/>
    </xf>
    <xf numFmtId="0" fontId="0" fillId="12" borderId="8" xfId="0" applyFill="1" applyBorder="1" applyAlignment="1" applyProtection="1">
      <alignment horizontal="center" vertical="center"/>
      <protection locked="0"/>
    </xf>
    <xf numFmtId="0" fontId="0" fillId="12" borderId="233" xfId="0" applyFill="1" applyBorder="1" applyAlignment="1" applyProtection="1">
      <alignment horizontal="center" vertical="center"/>
      <protection locked="0"/>
    </xf>
    <xf numFmtId="0" fontId="0" fillId="12" borderId="9" xfId="0" applyFill="1" applyBorder="1" applyAlignment="1" applyProtection="1">
      <alignment horizontal="center" vertical="center"/>
      <protection locked="0"/>
    </xf>
    <xf numFmtId="0" fontId="0" fillId="12" borderId="234" xfId="0" applyFill="1" applyBorder="1" applyAlignment="1" applyProtection="1">
      <alignment horizontal="center" vertical="center"/>
      <protection locked="0"/>
    </xf>
    <xf numFmtId="0" fontId="0" fillId="12" borderId="9" xfId="0" applyFill="1" applyBorder="1" applyAlignment="1" applyProtection="1">
      <alignment horizontal="center" shrinkToFit="1"/>
      <protection locked="0"/>
    </xf>
    <xf numFmtId="0" fontId="0" fillId="0" borderId="25" xfId="0" applyFill="1" applyBorder="1" applyAlignment="1" applyProtection="1">
      <alignment horizontal="center" vertical="center" shrinkToFit="1"/>
    </xf>
    <xf numFmtId="0" fontId="0" fillId="0" borderId="25" xfId="0" applyFont="1" applyFill="1" applyBorder="1" applyAlignment="1" applyProtection="1">
      <alignment horizontal="center" vertical="center" shrinkToFit="1"/>
    </xf>
    <xf numFmtId="0" fontId="0" fillId="12" borderId="25" xfId="0" applyFont="1" applyFill="1" applyBorder="1" applyAlignment="1" applyProtection="1">
      <alignment horizontal="center" vertical="center"/>
      <protection locked="0"/>
    </xf>
    <xf numFmtId="0" fontId="0" fillId="12" borderId="7" xfId="0" applyFill="1" applyBorder="1" applyAlignment="1" applyProtection="1">
      <alignment horizontal="center" vertical="center"/>
      <protection locked="0"/>
    </xf>
    <xf numFmtId="0" fontId="0" fillId="12" borderId="0" xfId="0" applyFont="1" applyFill="1" applyBorder="1" applyAlignment="1" applyProtection="1">
      <alignment horizontal="center" vertical="center"/>
      <protection locked="0"/>
    </xf>
    <xf numFmtId="0" fontId="0" fillId="12" borderId="21" xfId="0" applyFont="1" applyFill="1" applyBorder="1" applyAlignment="1" applyProtection="1">
      <alignment horizontal="center" vertical="center"/>
      <protection locked="0"/>
    </xf>
    <xf numFmtId="0" fontId="0" fillId="12" borderId="23" xfId="0" applyFont="1" applyFill="1" applyBorder="1" applyAlignment="1" applyProtection="1">
      <alignment horizontal="center" vertical="center"/>
      <protection locked="0"/>
    </xf>
    <xf numFmtId="0" fontId="0" fillId="12" borderId="9" xfId="0" applyFont="1" applyFill="1" applyBorder="1" applyAlignment="1" applyProtection="1">
      <alignment horizontal="center" vertical="center"/>
      <protection locked="0"/>
    </xf>
    <xf numFmtId="0" fontId="0" fillId="12" borderId="28" xfId="0" applyFont="1" applyFill="1" applyBorder="1" applyAlignment="1" applyProtection="1">
      <alignment horizontal="center" vertical="center"/>
      <protection locked="0"/>
    </xf>
    <xf numFmtId="49" fontId="0" fillId="0" borderId="7" xfId="0" applyNumberFormat="1" applyFill="1" applyBorder="1" applyAlignment="1" applyProtection="1">
      <alignment horizontal="center" vertical="center"/>
      <protection locked="0"/>
    </xf>
    <xf numFmtId="49" fontId="0" fillId="0" borderId="0" xfId="0" applyNumberFormat="1" applyFont="1" applyFill="1" applyBorder="1" applyAlignment="1" applyProtection="1">
      <alignment horizontal="center" vertical="center"/>
      <protection locked="0"/>
    </xf>
    <xf numFmtId="49" fontId="0" fillId="0" borderId="21" xfId="0" applyNumberFormat="1" applyFont="1" applyFill="1" applyBorder="1" applyAlignment="1" applyProtection="1">
      <alignment horizontal="center" vertical="center"/>
      <protection locked="0"/>
    </xf>
    <xf numFmtId="49" fontId="0" fillId="0" borderId="23" xfId="0" applyNumberFormat="1" applyFont="1" applyFill="1" applyBorder="1" applyAlignment="1" applyProtection="1">
      <alignment horizontal="center" vertical="center"/>
      <protection locked="0"/>
    </xf>
    <xf numFmtId="49" fontId="0" fillId="0" borderId="9" xfId="0" applyNumberFormat="1" applyFont="1" applyFill="1" applyBorder="1" applyAlignment="1" applyProtection="1">
      <alignment horizontal="center" vertical="center"/>
      <protection locked="0"/>
    </xf>
    <xf numFmtId="49" fontId="0" fillId="0" borderId="28" xfId="0" applyNumberFormat="1" applyFont="1" applyFill="1" applyBorder="1" applyAlignment="1" applyProtection="1">
      <alignment horizontal="center" vertical="center"/>
      <protection locked="0"/>
    </xf>
    <xf numFmtId="0" fontId="0" fillId="12" borderId="23" xfId="0" applyFill="1" applyBorder="1" applyAlignment="1" applyProtection="1">
      <alignment horizontal="center" vertical="center"/>
      <protection locked="0"/>
    </xf>
    <xf numFmtId="0" fontId="0" fillId="12" borderId="28" xfId="0" applyFill="1" applyBorder="1" applyAlignment="1" applyProtection="1">
      <alignment horizontal="center" vertical="center"/>
      <protection locked="0"/>
    </xf>
    <xf numFmtId="0" fontId="0" fillId="0" borderId="9" xfId="0" applyFont="1" applyBorder="1" applyAlignment="1" applyProtection="1">
      <alignment horizontal="left" vertical="center"/>
    </xf>
    <xf numFmtId="0" fontId="20" fillId="5" borderId="53" xfId="0" applyFont="1" applyFill="1" applyBorder="1" applyAlignment="1" applyProtection="1">
      <alignment horizontal="center" vertical="center"/>
    </xf>
    <xf numFmtId="0" fontId="0" fillId="0" borderId="204" xfId="0" applyBorder="1" applyAlignment="1" applyProtection="1">
      <alignment horizontal="center" vertical="center"/>
    </xf>
    <xf numFmtId="0" fontId="0" fillId="0" borderId="205" xfId="0" applyBorder="1" applyAlignment="1" applyProtection="1">
      <alignment horizontal="center" vertical="center"/>
    </xf>
    <xf numFmtId="0" fontId="0" fillId="0" borderId="206" xfId="0" applyBorder="1" applyAlignment="1" applyProtection="1">
      <alignment horizontal="center" vertical="center"/>
    </xf>
    <xf numFmtId="0" fontId="0" fillId="0" borderId="207" xfId="0" applyBorder="1" applyAlignment="1" applyProtection="1">
      <alignment horizontal="center" vertical="center"/>
    </xf>
    <xf numFmtId="0" fontId="0" fillId="0" borderId="208" xfId="0" applyBorder="1" applyAlignment="1" applyProtection="1">
      <alignment horizontal="center" vertical="center"/>
    </xf>
    <xf numFmtId="0" fontId="0" fillId="5" borderId="25" xfId="0" applyFont="1" applyFill="1" applyBorder="1" applyAlignment="1" applyProtection="1">
      <alignment horizontal="center" vertical="center"/>
    </xf>
    <xf numFmtId="0" fontId="2" fillId="4" borderId="8" xfId="0" applyFont="1" applyFill="1" applyBorder="1" applyAlignment="1" applyProtection="1">
      <alignment vertical="center" shrinkToFit="1"/>
    </xf>
    <xf numFmtId="0" fontId="2" fillId="4" borderId="27" xfId="0" applyFont="1" applyFill="1" applyBorder="1" applyAlignment="1" applyProtection="1">
      <alignment vertical="center" shrinkToFit="1"/>
    </xf>
    <xf numFmtId="0" fontId="2" fillId="4" borderId="7" xfId="0" applyFont="1" applyFill="1" applyBorder="1" applyAlignment="1" applyProtection="1">
      <alignment vertical="center" shrinkToFit="1"/>
    </xf>
    <xf numFmtId="0" fontId="2" fillId="4" borderId="0" xfId="0" applyFont="1" applyFill="1" applyAlignment="1" applyProtection="1">
      <alignment vertical="center" shrinkToFit="1"/>
    </xf>
    <xf numFmtId="0" fontId="2" fillId="4" borderId="21" xfId="0" applyFont="1" applyFill="1" applyBorder="1" applyAlignment="1" applyProtection="1">
      <alignment vertical="center" shrinkToFit="1"/>
    </xf>
    <xf numFmtId="0" fontId="2" fillId="4" borderId="23" xfId="0" applyFont="1" applyFill="1" applyBorder="1" applyAlignment="1" applyProtection="1">
      <alignment vertical="center" shrinkToFit="1"/>
    </xf>
    <xf numFmtId="0" fontId="2" fillId="4" borderId="9" xfId="0" applyFont="1" applyFill="1" applyBorder="1" applyAlignment="1" applyProtection="1">
      <alignment vertical="center" shrinkToFit="1"/>
    </xf>
    <xf numFmtId="0" fontId="2" fillId="4" borderId="28" xfId="0" applyFont="1" applyFill="1" applyBorder="1" applyAlignment="1" applyProtection="1">
      <alignment vertical="center" shrinkToFit="1"/>
    </xf>
    <xf numFmtId="0" fontId="0" fillId="3" borderId="24" xfId="0" applyFill="1" applyBorder="1" applyAlignment="1" applyProtection="1">
      <alignment horizontal="center" vertical="center" shrinkToFit="1"/>
    </xf>
    <xf numFmtId="0" fontId="2" fillId="3" borderId="10" xfId="0" applyFont="1" applyFill="1" applyBorder="1" applyAlignment="1" applyProtection="1">
      <alignment horizontal="center" vertical="center" shrinkToFit="1"/>
    </xf>
    <xf numFmtId="0" fontId="2" fillId="3" borderId="52" xfId="0" applyFont="1" applyFill="1" applyBorder="1" applyAlignment="1" applyProtection="1">
      <alignment horizontal="center" vertical="center" shrinkToFit="1"/>
    </xf>
    <xf numFmtId="0" fontId="48" fillId="0" borderId="9" xfId="0" applyFont="1" applyBorder="1" applyAlignment="1" applyProtection="1">
      <alignment horizontal="left" vertical="center" shrinkToFit="1"/>
    </xf>
    <xf numFmtId="0" fontId="48" fillId="0" borderId="0" xfId="0" applyFont="1" applyBorder="1" applyAlignment="1" applyProtection="1">
      <alignment horizontal="left" vertical="center" shrinkToFit="1"/>
    </xf>
    <xf numFmtId="0" fontId="20" fillId="0" borderId="0" xfId="0" applyFont="1" applyAlignment="1" applyProtection="1">
      <alignment horizontal="center" vertical="center"/>
    </xf>
    <xf numFmtId="0" fontId="0" fillId="5" borderId="26" xfId="0" applyFill="1" applyBorder="1" applyAlignment="1" applyProtection="1">
      <alignment horizontal="center" vertical="center" wrapText="1"/>
    </xf>
    <xf numFmtId="0" fontId="20" fillId="5" borderId="53" xfId="0" applyFont="1" applyFill="1" applyBorder="1" applyAlignment="1" applyProtection="1"/>
    <xf numFmtId="0" fontId="20" fillId="5" borderId="204" xfId="0" applyFont="1" applyFill="1" applyBorder="1" applyAlignment="1" applyProtection="1"/>
    <xf numFmtId="0" fontId="20" fillId="5" borderId="205" xfId="0" applyFont="1" applyFill="1" applyBorder="1" applyAlignment="1" applyProtection="1"/>
    <xf numFmtId="0" fontId="20" fillId="5" borderId="206" xfId="0" applyFont="1" applyFill="1" applyBorder="1" applyAlignment="1" applyProtection="1"/>
    <xf numFmtId="0" fontId="20" fillId="5" borderId="207" xfId="0" applyFont="1" applyFill="1" applyBorder="1" applyAlignment="1" applyProtection="1"/>
    <xf numFmtId="0" fontId="20" fillId="5" borderId="208" xfId="0" applyFont="1" applyFill="1" applyBorder="1" applyAlignment="1" applyProtection="1"/>
    <xf numFmtId="0" fontId="5" fillId="5" borderId="26" xfId="0" applyFont="1" applyFill="1" applyBorder="1" applyAlignment="1" applyProtection="1">
      <alignment horizontal="center" vertical="center"/>
    </xf>
    <xf numFmtId="0" fontId="20" fillId="0" borderId="8" xfId="0" applyFont="1" applyBorder="1" applyAlignment="1" applyProtection="1">
      <alignment horizontal="center"/>
    </xf>
    <xf numFmtId="0" fontId="20" fillId="0" borderId="27" xfId="0" applyFont="1" applyBorder="1" applyAlignment="1" applyProtection="1">
      <alignment horizontal="center"/>
    </xf>
    <xf numFmtId="0" fontId="2" fillId="4" borderId="21" xfId="0" applyFont="1" applyFill="1" applyBorder="1" applyAlignment="1" applyProtection="1">
      <alignment shrinkToFit="1"/>
    </xf>
    <xf numFmtId="0" fontId="2" fillId="4" borderId="28" xfId="0" applyFont="1" applyFill="1" applyBorder="1" applyAlignment="1" applyProtection="1">
      <alignment shrinkToFit="1"/>
    </xf>
    <xf numFmtId="49" fontId="20" fillId="0" borderId="7" xfId="0" applyNumberFormat="1" applyFont="1" applyFill="1" applyBorder="1" applyAlignment="1" applyProtection="1">
      <protection locked="0"/>
    </xf>
    <xf numFmtId="49" fontId="20" fillId="0" borderId="0" xfId="0" applyNumberFormat="1" applyFont="1" applyFill="1" applyBorder="1" applyAlignment="1" applyProtection="1">
      <protection locked="0"/>
    </xf>
    <xf numFmtId="49" fontId="20" fillId="0" borderId="21" xfId="0" applyNumberFormat="1" applyFont="1" applyFill="1" applyBorder="1" applyAlignment="1" applyProtection="1">
      <protection locked="0"/>
    </xf>
    <xf numFmtId="49" fontId="20" fillId="0" borderId="23" xfId="0" applyNumberFormat="1" applyFont="1" applyFill="1" applyBorder="1" applyAlignment="1" applyProtection="1">
      <protection locked="0"/>
    </xf>
    <xf numFmtId="49" fontId="20" fillId="0" borderId="9" xfId="0" applyNumberFormat="1" applyFont="1" applyFill="1" applyBorder="1" applyAlignment="1" applyProtection="1">
      <protection locked="0"/>
    </xf>
    <xf numFmtId="49" fontId="20" fillId="0" borderId="28" xfId="0" applyNumberFormat="1" applyFont="1" applyFill="1" applyBorder="1" applyAlignment="1" applyProtection="1">
      <protection locked="0"/>
    </xf>
    <xf numFmtId="0" fontId="2" fillId="4" borderId="25" xfId="0" applyFont="1" applyFill="1" applyBorder="1" applyAlignment="1">
      <alignment shrinkToFit="1"/>
    </xf>
    <xf numFmtId="0" fontId="20" fillId="3" borderId="0" xfId="0" applyFont="1" applyFill="1" applyAlignment="1" applyProtection="1">
      <alignment horizontal="center" vertical="center"/>
      <protection locked="0"/>
    </xf>
    <xf numFmtId="0" fontId="2" fillId="0" borderId="7" xfId="0" applyFont="1" applyFill="1" applyBorder="1" applyAlignment="1" applyProtection="1">
      <alignment horizontal="center" vertical="center"/>
      <protection locked="0"/>
    </xf>
    <xf numFmtId="0" fontId="2" fillId="0" borderId="0" xfId="0" applyFont="1" applyFill="1" applyBorder="1" applyAlignment="1" applyProtection="1">
      <alignment horizontal="center" vertical="center"/>
      <protection locked="0"/>
    </xf>
    <xf numFmtId="0" fontId="2" fillId="0" borderId="21" xfId="0" applyFont="1" applyFill="1" applyBorder="1" applyAlignment="1" applyProtection="1">
      <alignment horizontal="center" vertical="center"/>
      <protection locked="0"/>
    </xf>
    <xf numFmtId="0" fontId="2" fillId="0" borderId="23" xfId="0" applyFont="1" applyFill="1" applyBorder="1" applyAlignment="1" applyProtection="1">
      <alignment horizontal="center" vertical="center"/>
      <protection locked="0"/>
    </xf>
    <xf numFmtId="0" fontId="2" fillId="0" borderId="9" xfId="0" applyFont="1" applyFill="1" applyBorder="1" applyAlignment="1" applyProtection="1">
      <alignment horizontal="center" vertical="center"/>
      <protection locked="0"/>
    </xf>
    <xf numFmtId="0" fontId="2" fillId="0" borderId="28" xfId="0" applyFont="1" applyFill="1" applyBorder="1" applyAlignment="1" applyProtection="1">
      <alignment horizontal="center" vertical="center"/>
      <protection locked="0"/>
    </xf>
    <xf numFmtId="0" fontId="0" fillId="2" borderId="24" xfId="0" applyFont="1" applyFill="1" applyBorder="1" applyAlignment="1" applyProtection="1">
      <alignment horizontal="center" vertical="center" shrinkToFit="1"/>
    </xf>
    <xf numFmtId="0" fontId="0" fillId="2" borderId="10" xfId="0" applyFont="1" applyFill="1" applyBorder="1" applyAlignment="1" applyProtection="1">
      <alignment horizontal="center" vertical="center" shrinkToFit="1"/>
    </xf>
    <xf numFmtId="0" fontId="20" fillId="2" borderId="9" xfId="0" applyFont="1" applyFill="1" applyBorder="1" applyAlignment="1" applyProtection="1">
      <alignment horizontal="center" vertical="center"/>
    </xf>
    <xf numFmtId="0" fontId="9" fillId="0" borderId="8" xfId="0" applyFont="1" applyBorder="1" applyAlignment="1" applyProtection="1">
      <alignment horizontal="left" vertical="center" wrapText="1"/>
    </xf>
    <xf numFmtId="0" fontId="9" fillId="0" borderId="0" xfId="0" applyFont="1" applyBorder="1" applyAlignment="1" applyProtection="1">
      <alignment horizontal="left" vertical="center" wrapText="1"/>
    </xf>
    <xf numFmtId="0" fontId="9" fillId="0" borderId="9" xfId="0" applyFont="1" applyBorder="1" applyAlignment="1" applyProtection="1">
      <alignment horizontal="left" vertical="center" wrapText="1"/>
    </xf>
    <xf numFmtId="0" fontId="4" fillId="5" borderId="26" xfId="0" applyFont="1" applyFill="1" applyBorder="1" applyAlignment="1" applyProtection="1">
      <alignment horizontal="center" vertical="center" wrapText="1"/>
    </xf>
    <xf numFmtId="0" fontId="4" fillId="5" borderId="8" xfId="0" applyFont="1" applyFill="1" applyBorder="1" applyAlignment="1" applyProtection="1">
      <alignment horizontal="center" vertical="center"/>
    </xf>
    <xf numFmtId="0" fontId="4" fillId="5" borderId="27" xfId="0" applyFont="1" applyFill="1" applyBorder="1" applyAlignment="1" applyProtection="1">
      <alignment horizontal="center" vertical="center"/>
    </xf>
    <xf numFmtId="0" fontId="4" fillId="5" borderId="7" xfId="0" applyFont="1" applyFill="1" applyBorder="1" applyAlignment="1" applyProtection="1">
      <alignment horizontal="center" vertical="center"/>
    </xf>
    <xf numFmtId="0" fontId="4" fillId="5" borderId="0" xfId="0" applyFont="1" applyFill="1" applyBorder="1" applyAlignment="1" applyProtection="1">
      <alignment horizontal="center" vertical="center"/>
    </xf>
    <xf numFmtId="0" fontId="4" fillId="5" borderId="21" xfId="0" applyFont="1" applyFill="1" applyBorder="1" applyAlignment="1" applyProtection="1">
      <alignment horizontal="center" vertical="center"/>
    </xf>
    <xf numFmtId="0" fontId="4" fillId="5" borderId="23" xfId="0" applyFont="1" applyFill="1" applyBorder="1" applyAlignment="1" applyProtection="1">
      <alignment horizontal="center" vertical="center"/>
    </xf>
    <xf numFmtId="0" fontId="4" fillId="5" borderId="9" xfId="0" applyFont="1" applyFill="1" applyBorder="1" applyAlignment="1" applyProtection="1">
      <alignment horizontal="center" vertical="center"/>
    </xf>
    <xf numFmtId="0" fontId="4" fillId="5" borderId="28" xfId="0" applyFont="1" applyFill="1" applyBorder="1" applyAlignment="1" applyProtection="1">
      <alignment horizontal="center" vertical="center"/>
    </xf>
    <xf numFmtId="0" fontId="2" fillId="0" borderId="8" xfId="0" applyFont="1" applyFill="1" applyBorder="1" applyAlignment="1" applyProtection="1">
      <alignment horizontal="center" vertical="center"/>
      <protection locked="0"/>
    </xf>
    <xf numFmtId="0" fontId="2" fillId="0" borderId="27" xfId="0" applyFont="1" applyFill="1" applyBorder="1" applyAlignment="1" applyProtection="1">
      <alignment horizontal="center" vertical="center"/>
      <protection locked="0"/>
    </xf>
    <xf numFmtId="0" fontId="2" fillId="5" borderId="9" xfId="0" applyFont="1" applyFill="1" applyBorder="1" applyAlignment="1" applyProtection="1">
      <alignment horizontal="center" vertical="center" shrinkToFit="1"/>
    </xf>
    <xf numFmtId="0" fontId="20" fillId="2" borderId="26" xfId="0" applyFont="1" applyFill="1" applyBorder="1" applyAlignment="1" applyProtection="1">
      <alignment vertical="center" shrinkToFit="1"/>
      <protection locked="0"/>
    </xf>
    <xf numFmtId="0" fontId="20" fillId="2" borderId="8" xfId="0" applyFont="1" applyFill="1" applyBorder="1" applyAlignment="1" applyProtection="1">
      <alignment vertical="center" shrinkToFit="1"/>
      <protection locked="0"/>
    </xf>
    <xf numFmtId="0" fontId="20" fillId="2" borderId="27" xfId="0" applyFont="1" applyFill="1" applyBorder="1" applyAlignment="1" applyProtection="1">
      <alignment vertical="center" shrinkToFit="1"/>
      <protection locked="0"/>
    </xf>
    <xf numFmtId="0" fontId="20" fillId="2" borderId="23" xfId="0" applyFont="1" applyFill="1" applyBorder="1" applyAlignment="1" applyProtection="1">
      <alignment vertical="center" shrinkToFit="1"/>
      <protection locked="0"/>
    </xf>
    <xf numFmtId="0" fontId="20" fillId="2" borderId="9" xfId="0" applyFont="1" applyFill="1" applyBorder="1" applyAlignment="1" applyProtection="1">
      <alignment vertical="center" shrinkToFit="1"/>
      <protection locked="0"/>
    </xf>
    <xf numFmtId="0" fontId="20" fillId="2" borderId="28" xfId="0" applyFont="1" applyFill="1" applyBorder="1" applyAlignment="1" applyProtection="1">
      <alignment vertical="center" shrinkToFit="1"/>
      <protection locked="0"/>
    </xf>
    <xf numFmtId="0" fontId="2" fillId="5" borderId="9" xfId="0" applyFont="1" applyFill="1" applyBorder="1" applyAlignment="1" applyProtection="1">
      <alignment vertical="center" shrinkToFit="1"/>
    </xf>
    <xf numFmtId="0" fontId="2" fillId="5" borderId="28" xfId="0" applyFont="1" applyFill="1" applyBorder="1" applyAlignment="1" applyProtection="1">
      <alignment vertical="center" shrinkToFit="1"/>
    </xf>
    <xf numFmtId="0" fontId="20" fillId="2" borderId="7" xfId="0" applyFont="1" applyFill="1" applyBorder="1" applyAlignment="1" applyProtection="1">
      <alignment horizontal="center" vertical="center" shrinkToFit="1"/>
      <protection locked="0"/>
    </xf>
    <xf numFmtId="0" fontId="20" fillId="2" borderId="0" xfId="0" applyFont="1" applyFill="1" applyAlignment="1" applyProtection="1">
      <alignment horizontal="center" vertical="center" shrinkToFit="1"/>
      <protection locked="0"/>
    </xf>
    <xf numFmtId="0" fontId="20" fillId="2" borderId="23" xfId="0" applyFont="1" applyFill="1" applyBorder="1" applyAlignment="1" applyProtection="1">
      <alignment horizontal="center" vertical="center" shrinkToFit="1"/>
      <protection locked="0"/>
    </xf>
    <xf numFmtId="0" fontId="20" fillId="2" borderId="9" xfId="0" applyFont="1" applyFill="1" applyBorder="1" applyAlignment="1" applyProtection="1">
      <alignment horizontal="center" vertical="center" shrinkToFit="1"/>
      <protection locked="0"/>
    </xf>
    <xf numFmtId="0" fontId="5" fillId="4" borderId="52" xfId="0" applyFont="1" applyFill="1" applyBorder="1" applyAlignment="1" applyProtection="1">
      <alignment horizontal="center" vertical="center" shrinkToFit="1"/>
    </xf>
    <xf numFmtId="0" fontId="20" fillId="5" borderId="25" xfId="0" applyFont="1" applyFill="1" applyBorder="1" applyAlignment="1" applyProtection="1">
      <alignment horizontal="center" vertical="center" wrapText="1"/>
    </xf>
    <xf numFmtId="0" fontId="2" fillId="5" borderId="23" xfId="0" applyFont="1" applyFill="1" applyBorder="1" applyAlignment="1" applyProtection="1">
      <alignment vertical="center" shrinkToFit="1"/>
    </xf>
    <xf numFmtId="0" fontId="20" fillId="0" borderId="27" xfId="0" applyFont="1" applyBorder="1" applyAlignment="1" applyProtection="1">
      <alignment vertical="center"/>
    </xf>
    <xf numFmtId="0" fontId="7" fillId="0" borderId="0" xfId="0" applyFont="1" applyAlignment="1" applyProtection="1">
      <alignment horizontal="center" vertical="center"/>
    </xf>
    <xf numFmtId="0" fontId="19" fillId="0" borderId="0" xfId="0" applyFont="1" applyAlignment="1" applyProtection="1">
      <alignment horizontal="center" vertical="center"/>
    </xf>
    <xf numFmtId="0" fontId="20" fillId="0" borderId="27" xfId="0" applyFont="1" applyBorder="1" applyAlignment="1" applyProtection="1">
      <alignment horizontal="center" vertical="center"/>
    </xf>
    <xf numFmtId="0" fontId="20" fillId="0" borderId="7" xfId="0" applyFont="1" applyBorder="1" applyAlignment="1" applyProtection="1">
      <alignment horizontal="center" vertical="center"/>
    </xf>
    <xf numFmtId="0" fontId="20" fillId="0" borderId="21" xfId="0" applyFont="1" applyBorder="1" applyAlignment="1" applyProtection="1">
      <alignment horizontal="center" vertical="center"/>
    </xf>
    <xf numFmtId="0" fontId="20" fillId="0" borderId="28" xfId="0" applyFont="1" applyBorder="1" applyAlignment="1" applyProtection="1">
      <alignment horizontal="center" vertical="center"/>
    </xf>
    <xf numFmtId="0" fontId="0" fillId="2" borderId="24" xfId="0" applyFont="1" applyFill="1" applyBorder="1" applyAlignment="1" applyProtection="1">
      <alignment horizontal="center" vertical="center" shrinkToFit="1"/>
      <protection locked="0"/>
    </xf>
    <xf numFmtId="0" fontId="0" fillId="3" borderId="7" xfId="0" applyFont="1" applyFill="1" applyBorder="1" applyAlignment="1" applyProtection="1">
      <alignment horizontal="center" vertical="center"/>
    </xf>
    <xf numFmtId="0" fontId="20" fillId="3" borderId="0" xfId="0" applyFont="1" applyFill="1" applyBorder="1" applyAlignment="1" applyProtection="1">
      <alignment horizontal="center" vertical="center"/>
    </xf>
    <xf numFmtId="0" fontId="20" fillId="3" borderId="21" xfId="0" applyFont="1" applyFill="1" applyBorder="1" applyAlignment="1" applyProtection="1">
      <alignment horizontal="center" vertical="center"/>
    </xf>
    <xf numFmtId="0" fontId="20" fillId="3" borderId="23" xfId="0" applyFont="1" applyFill="1" applyBorder="1" applyAlignment="1" applyProtection="1">
      <alignment horizontal="center" vertical="center"/>
    </xf>
    <xf numFmtId="0" fontId="20" fillId="3" borderId="9" xfId="0" applyFont="1" applyFill="1" applyBorder="1" applyAlignment="1" applyProtection="1">
      <alignment horizontal="center" vertical="center"/>
    </xf>
    <xf numFmtId="0" fontId="20" fillId="3" borderId="28" xfId="0" applyFont="1" applyFill="1" applyBorder="1" applyAlignment="1" applyProtection="1">
      <alignment horizontal="center" vertical="center"/>
    </xf>
    <xf numFmtId="0" fontId="0" fillId="2" borderId="26" xfId="0" applyFont="1" applyFill="1" applyBorder="1" applyAlignment="1" applyProtection="1">
      <alignment horizontal="center" vertical="center" shrinkToFit="1"/>
      <protection locked="0"/>
    </xf>
    <xf numFmtId="0" fontId="20" fillId="2" borderId="8" xfId="0" applyFont="1" applyFill="1" applyBorder="1" applyAlignment="1" applyProtection="1">
      <alignment horizontal="center" vertical="center" shrinkToFit="1"/>
      <protection locked="0"/>
    </xf>
    <xf numFmtId="0" fontId="20" fillId="2" borderId="27" xfId="0" applyFont="1" applyFill="1" applyBorder="1" applyAlignment="1" applyProtection="1">
      <alignment horizontal="center" vertical="center" shrinkToFit="1"/>
      <protection locked="0"/>
    </xf>
    <xf numFmtId="0" fontId="20" fillId="2" borderId="28" xfId="0" applyFont="1" applyFill="1" applyBorder="1" applyAlignment="1" applyProtection="1">
      <alignment horizontal="center" vertical="center" shrinkToFit="1"/>
      <protection locked="0"/>
    </xf>
    <xf numFmtId="0" fontId="0" fillId="0" borderId="0" xfId="0" applyAlignment="1" applyProtection="1">
      <alignment horizontal="center"/>
    </xf>
    <xf numFmtId="0" fontId="0" fillId="0" borderId="0" xfId="0" applyFont="1" applyAlignment="1" applyProtection="1">
      <alignment horizontal="center"/>
    </xf>
    <xf numFmtId="0" fontId="18" fillId="0" borderId="0" xfId="0" applyFont="1" applyAlignment="1" applyProtection="1">
      <alignment horizontal="center" vertical="center" shrinkToFit="1"/>
    </xf>
    <xf numFmtId="0" fontId="20" fillId="0" borderId="26" xfId="0" applyFont="1" applyFill="1" applyBorder="1" applyAlignment="1" applyProtection="1">
      <alignment horizontal="center" vertical="center"/>
      <protection locked="0"/>
    </xf>
    <xf numFmtId="0" fontId="20" fillId="0" borderId="8" xfId="0" applyFont="1" applyFill="1" applyBorder="1" applyAlignment="1" applyProtection="1">
      <alignment horizontal="center" vertical="center"/>
      <protection locked="0"/>
    </xf>
    <xf numFmtId="0" fontId="20" fillId="0" borderId="27" xfId="0" applyFont="1" applyFill="1" applyBorder="1" applyAlignment="1" applyProtection="1">
      <alignment horizontal="center" vertical="center"/>
      <protection locked="0"/>
    </xf>
    <xf numFmtId="0" fontId="20" fillId="0" borderId="7" xfId="0" applyFont="1" applyFill="1" applyBorder="1" applyAlignment="1" applyProtection="1">
      <alignment horizontal="center" vertical="center"/>
      <protection locked="0"/>
    </xf>
    <xf numFmtId="0" fontId="20" fillId="0" borderId="0" xfId="0" applyFont="1" applyFill="1" applyBorder="1" applyAlignment="1" applyProtection="1">
      <alignment horizontal="center" vertical="center"/>
      <protection locked="0"/>
    </xf>
    <xf numFmtId="0" fontId="20" fillId="0" borderId="21" xfId="0" applyFont="1" applyFill="1" applyBorder="1" applyAlignment="1" applyProtection="1">
      <alignment horizontal="center" vertical="center"/>
      <protection locked="0"/>
    </xf>
    <xf numFmtId="0" fontId="0" fillId="4" borderId="26" xfId="0" applyNumberFormat="1" applyFont="1" applyFill="1" applyBorder="1" applyAlignment="1" applyProtection="1">
      <alignment horizontal="center" vertical="center" shrinkToFit="1"/>
    </xf>
    <xf numFmtId="0" fontId="0" fillId="4" borderId="8" xfId="0" applyNumberFormat="1" applyFont="1" applyFill="1" applyBorder="1" applyAlignment="1" applyProtection="1">
      <alignment horizontal="center" vertical="center" shrinkToFit="1"/>
    </xf>
    <xf numFmtId="0" fontId="0" fillId="4" borderId="27" xfId="0" applyNumberFormat="1" applyFont="1" applyFill="1" applyBorder="1" applyAlignment="1" applyProtection="1">
      <alignment horizontal="center" vertical="center" shrinkToFit="1"/>
    </xf>
    <xf numFmtId="0" fontId="0" fillId="4" borderId="23" xfId="0" applyNumberFormat="1" applyFont="1" applyFill="1" applyBorder="1" applyAlignment="1" applyProtection="1">
      <alignment horizontal="center" vertical="center" shrinkToFit="1"/>
    </xf>
    <xf numFmtId="0" fontId="0" fillId="4" borderId="9" xfId="0" applyNumberFormat="1" applyFont="1" applyFill="1" applyBorder="1" applyAlignment="1" applyProtection="1">
      <alignment horizontal="center" vertical="center" shrinkToFit="1"/>
    </xf>
    <xf numFmtId="0" fontId="0" fillId="4" borderId="28" xfId="0" applyNumberFormat="1" applyFont="1" applyFill="1" applyBorder="1" applyAlignment="1" applyProtection="1">
      <alignment horizontal="center" vertical="center" shrinkToFit="1"/>
    </xf>
    <xf numFmtId="0" fontId="8" fillId="5" borderId="26" xfId="0" applyFont="1" applyFill="1" applyBorder="1" applyAlignment="1" applyProtection="1">
      <alignment horizontal="center" vertical="center" wrapText="1"/>
    </xf>
    <xf numFmtId="0" fontId="8" fillId="0" borderId="8" xfId="0" applyFont="1" applyBorder="1" applyAlignment="1" applyProtection="1">
      <alignment horizontal="center" vertical="center"/>
    </xf>
    <xf numFmtId="0" fontId="8" fillId="0" borderId="27" xfId="0" applyFont="1" applyBorder="1" applyAlignment="1" applyProtection="1">
      <alignment horizontal="center" vertical="center"/>
    </xf>
    <xf numFmtId="0" fontId="8" fillId="0" borderId="7" xfId="0" applyFont="1" applyBorder="1" applyAlignment="1" applyProtection="1">
      <alignment horizontal="center" vertical="center"/>
    </xf>
    <xf numFmtId="0" fontId="8" fillId="0" borderId="0" xfId="0" applyFont="1" applyBorder="1" applyAlignment="1" applyProtection="1">
      <alignment horizontal="center" vertical="center"/>
    </xf>
    <xf numFmtId="0" fontId="8" fillId="0" borderId="21" xfId="0" applyFont="1" applyBorder="1" applyAlignment="1" applyProtection="1">
      <alignment horizontal="center" vertical="center"/>
    </xf>
    <xf numFmtId="0" fontId="8" fillId="0" borderId="23" xfId="0" applyFont="1" applyBorder="1" applyAlignment="1" applyProtection="1">
      <alignment horizontal="center" vertical="center"/>
    </xf>
    <xf numFmtId="0" fontId="8" fillId="0" borderId="9" xfId="0" applyFont="1" applyBorder="1" applyAlignment="1" applyProtection="1">
      <alignment horizontal="center" vertical="center"/>
    </xf>
    <xf numFmtId="0" fontId="8" fillId="0" borderId="28" xfId="0" applyFont="1" applyBorder="1" applyAlignment="1" applyProtection="1">
      <alignment horizontal="center" vertical="center"/>
    </xf>
    <xf numFmtId="0" fontId="0" fillId="4" borderId="26" xfId="0" applyFont="1" applyFill="1" applyBorder="1" applyAlignment="1" applyProtection="1">
      <alignment horizontal="center" vertical="center" shrinkToFit="1"/>
    </xf>
    <xf numFmtId="0" fontId="0" fillId="4" borderId="8" xfId="0" applyFont="1" applyFill="1" applyBorder="1" applyAlignment="1" applyProtection="1">
      <alignment horizontal="center" vertical="center" shrinkToFit="1"/>
    </xf>
    <xf numFmtId="0" fontId="0" fillId="4" borderId="27" xfId="0" applyFont="1" applyFill="1" applyBorder="1" applyAlignment="1" applyProtection="1">
      <alignment horizontal="center" vertical="center" shrinkToFit="1"/>
    </xf>
    <xf numFmtId="0" fontId="0" fillId="4" borderId="23" xfId="0" applyFont="1" applyFill="1" applyBorder="1" applyAlignment="1" applyProtection="1">
      <alignment horizontal="center" vertical="center" shrinkToFit="1"/>
    </xf>
    <xf numFmtId="0" fontId="0" fillId="4" borderId="9" xfId="0" applyFont="1" applyFill="1" applyBorder="1" applyAlignment="1" applyProtection="1">
      <alignment horizontal="center" vertical="center" shrinkToFit="1"/>
    </xf>
    <xf numFmtId="0" fontId="0" fillId="4" borderId="28" xfId="0" applyFont="1" applyFill="1" applyBorder="1" applyAlignment="1" applyProtection="1">
      <alignment horizontal="center" vertical="center" shrinkToFit="1"/>
    </xf>
    <xf numFmtId="0" fontId="5" fillId="0" borderId="209" xfId="0" applyFont="1" applyBorder="1" applyAlignment="1" applyProtection="1">
      <alignment horizontal="center" vertical="center" shrinkToFit="1"/>
    </xf>
    <xf numFmtId="0" fontId="5" fillId="0" borderId="210" xfId="0" applyFont="1" applyBorder="1" applyAlignment="1" applyProtection="1">
      <alignment horizontal="center" vertical="center" shrinkToFit="1"/>
    </xf>
    <xf numFmtId="0" fontId="5" fillId="0" borderId="211" xfId="0" applyFont="1" applyBorder="1" applyAlignment="1" applyProtection="1">
      <alignment horizontal="center" vertical="center" shrinkToFit="1"/>
    </xf>
    <xf numFmtId="0" fontId="5" fillId="0" borderId="212" xfId="0" applyFont="1" applyBorder="1" applyAlignment="1" applyProtection="1">
      <alignment horizontal="center" vertical="center" shrinkToFit="1"/>
    </xf>
    <xf numFmtId="0" fontId="5" fillId="0" borderId="213" xfId="0" applyFont="1" applyBorder="1" applyAlignment="1" applyProtection="1">
      <alignment horizontal="center" vertical="center" shrinkToFit="1"/>
    </xf>
    <xf numFmtId="0" fontId="5" fillId="0" borderId="214" xfId="0" applyFont="1" applyBorder="1" applyAlignment="1" applyProtection="1">
      <alignment horizontal="center" vertical="center" shrinkToFit="1"/>
    </xf>
    <xf numFmtId="0" fontId="5" fillId="0" borderId="215" xfId="0" applyFont="1" applyBorder="1" applyAlignment="1" applyProtection="1">
      <alignment horizontal="center" vertical="center" shrinkToFit="1"/>
    </xf>
    <xf numFmtId="0" fontId="5" fillId="0" borderId="216" xfId="0" applyFont="1" applyBorder="1" applyAlignment="1" applyProtection="1">
      <alignment horizontal="center" vertical="center" shrinkToFit="1"/>
    </xf>
    <xf numFmtId="0" fontId="5" fillId="0" borderId="217" xfId="0" applyFont="1" applyBorder="1" applyAlignment="1" applyProtection="1">
      <alignment horizontal="center" vertical="center" shrinkToFit="1"/>
    </xf>
    <xf numFmtId="0" fontId="8" fillId="0" borderId="63" xfId="0" applyFont="1" applyBorder="1" applyAlignment="1">
      <alignment horizontal="center"/>
    </xf>
    <xf numFmtId="0" fontId="8" fillId="0" borderId="74" xfId="0" applyFont="1" applyBorder="1" applyAlignment="1">
      <alignment horizontal="center"/>
    </xf>
    <xf numFmtId="0" fontId="5" fillId="2" borderId="218" xfId="0" applyFont="1" applyFill="1" applyBorder="1" applyAlignment="1" applyProtection="1">
      <alignment horizontal="center" vertical="center"/>
    </xf>
    <xf numFmtId="0" fontId="5" fillId="2" borderId="88" xfId="0" applyFont="1" applyFill="1" applyBorder="1" applyAlignment="1" applyProtection="1">
      <alignment horizontal="center" vertical="center"/>
    </xf>
    <xf numFmtId="0" fontId="5" fillId="2" borderId="1" xfId="0" applyFont="1" applyFill="1" applyBorder="1" applyAlignment="1" applyProtection="1">
      <alignment horizontal="center" vertical="center"/>
    </xf>
    <xf numFmtId="0" fontId="5" fillId="2" borderId="219" xfId="0" applyFont="1" applyFill="1" applyBorder="1" applyAlignment="1" applyProtection="1">
      <alignment horizontal="center" vertical="center"/>
    </xf>
    <xf numFmtId="0" fontId="5" fillId="2" borderId="13" xfId="0" applyFont="1" applyFill="1" applyBorder="1" applyAlignment="1" applyProtection="1">
      <alignment horizontal="center" vertical="center" wrapText="1"/>
    </xf>
    <xf numFmtId="0" fontId="5" fillId="2" borderId="66" xfId="0" applyFont="1" applyFill="1" applyBorder="1" applyAlignment="1" applyProtection="1">
      <alignment horizontal="center" vertical="center" wrapText="1"/>
    </xf>
    <xf numFmtId="0" fontId="5" fillId="2" borderId="18" xfId="0" applyFont="1" applyFill="1" applyBorder="1" applyAlignment="1" applyProtection="1">
      <alignment horizontal="center" vertical="center" wrapText="1"/>
    </xf>
    <xf numFmtId="0" fontId="5" fillId="0" borderId="220" xfId="0" applyFont="1" applyBorder="1" applyAlignment="1" applyProtection="1">
      <alignment horizontal="center" vertical="center" shrinkToFit="1"/>
    </xf>
    <xf numFmtId="0" fontId="5" fillId="0" borderId="221" xfId="0" applyFont="1" applyBorder="1" applyAlignment="1" applyProtection="1">
      <alignment horizontal="center" vertical="center" shrinkToFit="1"/>
    </xf>
    <xf numFmtId="0" fontId="5" fillId="0" borderId="222" xfId="0" applyFont="1" applyBorder="1" applyAlignment="1" applyProtection="1">
      <alignment horizontal="center" vertical="center" shrinkToFit="1"/>
    </xf>
    <xf numFmtId="0" fontId="5" fillId="2" borderId="173" xfId="0" applyFont="1" applyFill="1" applyBorder="1" applyAlignment="1" applyProtection="1">
      <alignment horizontal="center" vertical="center"/>
    </xf>
    <xf numFmtId="0" fontId="5" fillId="2" borderId="223" xfId="0" applyFont="1" applyFill="1" applyBorder="1" applyAlignment="1" applyProtection="1">
      <alignment horizontal="center" vertical="center"/>
    </xf>
    <xf numFmtId="0" fontId="5" fillId="2" borderId="106" xfId="0" applyFont="1" applyFill="1" applyBorder="1" applyAlignment="1" applyProtection="1">
      <alignment horizontal="center" vertical="center"/>
    </xf>
    <xf numFmtId="0" fontId="5" fillId="2" borderId="224" xfId="0" applyFont="1" applyFill="1" applyBorder="1" applyAlignment="1" applyProtection="1">
      <alignment horizontal="center" vertical="center"/>
    </xf>
    <xf numFmtId="0" fontId="5" fillId="2" borderId="13" xfId="0" applyFont="1" applyFill="1" applyBorder="1" applyAlignment="1" applyProtection="1">
      <alignment horizontal="center" vertical="center"/>
    </xf>
    <xf numFmtId="0" fontId="5" fillId="2" borderId="225" xfId="0" applyFont="1" applyFill="1" applyBorder="1" applyAlignment="1" applyProtection="1">
      <alignment horizontal="center" vertical="center"/>
    </xf>
    <xf numFmtId="0" fontId="5" fillId="2" borderId="173" xfId="0" applyFont="1" applyFill="1" applyBorder="1" applyAlignment="1" applyProtection="1">
      <alignment horizontal="center" vertical="center" wrapText="1"/>
    </xf>
    <xf numFmtId="0" fontId="5" fillId="2" borderId="223" xfId="0" applyFont="1" applyFill="1" applyBorder="1" applyAlignment="1" applyProtection="1">
      <alignment horizontal="center" vertical="center" wrapText="1"/>
    </xf>
    <xf numFmtId="0" fontId="5" fillId="2" borderId="71" xfId="0" applyFont="1" applyFill="1" applyBorder="1" applyAlignment="1" applyProtection="1">
      <alignment horizontal="center" vertical="center"/>
    </xf>
    <xf numFmtId="0" fontId="5" fillId="2" borderId="226" xfId="0" applyFont="1" applyFill="1" applyBorder="1" applyAlignment="1" applyProtection="1">
      <alignment horizontal="center" vertical="center"/>
    </xf>
    <xf numFmtId="0" fontId="5" fillId="2" borderId="1" xfId="0" applyFont="1" applyFill="1" applyBorder="1" applyAlignment="1" applyProtection="1">
      <alignment horizontal="center" vertical="center" wrapText="1"/>
    </xf>
    <xf numFmtId="0" fontId="5" fillId="0" borderId="227" xfId="0" applyFont="1" applyBorder="1" applyAlignment="1" applyProtection="1">
      <alignment horizontal="center" vertical="center" shrinkToFit="1"/>
    </xf>
    <xf numFmtId="0" fontId="5" fillId="0" borderId="228" xfId="0" applyFont="1" applyBorder="1" applyAlignment="1" applyProtection="1">
      <alignment horizontal="center" vertical="center" shrinkToFit="1"/>
    </xf>
    <xf numFmtId="0" fontId="5" fillId="0" borderId="229" xfId="0" applyFont="1" applyBorder="1" applyAlignment="1" applyProtection="1">
      <alignment horizontal="center" vertical="center" shrinkToFit="1"/>
    </xf>
    <xf numFmtId="0" fontId="5" fillId="0" borderId="230" xfId="0" applyFont="1" applyBorder="1" applyAlignment="1" applyProtection="1">
      <alignment horizontal="center" vertical="center" shrinkToFit="1"/>
    </xf>
    <xf numFmtId="0" fontId="5" fillId="0" borderId="231" xfId="0" applyFont="1" applyBorder="1" applyAlignment="1" applyProtection="1">
      <alignment horizontal="center" vertical="center" shrinkToFit="1"/>
    </xf>
    <xf numFmtId="0" fontId="5" fillId="0" borderId="232" xfId="0" applyFont="1" applyBorder="1" applyAlignment="1" applyProtection="1">
      <alignment horizontal="center" vertical="center" shrinkToFit="1"/>
    </xf>
    <xf numFmtId="0" fontId="5" fillId="2" borderId="66" xfId="0" applyFont="1" applyFill="1" applyBorder="1" applyAlignment="1" applyProtection="1">
      <alignment horizontal="center" vertical="center"/>
    </xf>
    <xf numFmtId="178" fontId="0" fillId="0" borderId="25" xfId="0" applyNumberFormat="1" applyFill="1" applyBorder="1" applyAlignment="1">
      <alignment vertical="center" shrinkToFit="1"/>
    </xf>
    <xf numFmtId="0" fontId="0" fillId="0" borderId="0" xfId="0" applyAlignment="1">
      <alignment shrinkToFit="1"/>
    </xf>
  </cellXfs>
  <cellStyles count="6">
    <cellStyle name="桁区切り" xfId="1" builtinId="6"/>
    <cellStyle name="通貨" xfId="2" builtinId="7"/>
    <cellStyle name="標準" xfId="0" builtinId="0"/>
    <cellStyle name="標準_Sheet1" xfId="3"/>
    <cellStyle name="標準_Sheet1_1" xfId="4"/>
    <cellStyle name="標準_Sheet1_平成１６年度　学校農業クラブ連盟加盟校" xfId="5"/>
  </cellStyles>
  <dxfs count="1">
    <dxf>
      <font>
        <color theme="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oneCellAnchor>
    <xdr:from>
      <xdr:col>25</xdr:col>
      <xdr:colOff>177800</xdr:colOff>
      <xdr:row>70</xdr:row>
      <xdr:rowOff>41275</xdr:rowOff>
    </xdr:from>
    <xdr:ext cx="220347" cy="209165"/>
    <xdr:sp macro="" textlink="">
      <xdr:nvSpPr>
        <xdr:cNvPr id="4" name="テキスト ボックス 3"/>
        <xdr:cNvSpPr txBox="1"/>
      </xdr:nvSpPr>
      <xdr:spPr>
        <a:xfrm>
          <a:off x="15322550" y="132715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印</a:t>
          </a:r>
        </a:p>
      </xdr:txBody>
    </xdr:sp>
    <xdr:clientData/>
  </xdr:oneCellAnchor>
  <xdr:oneCellAnchor>
    <xdr:from>
      <xdr:col>10</xdr:col>
      <xdr:colOff>2</xdr:colOff>
      <xdr:row>14</xdr:row>
      <xdr:rowOff>27213</xdr:rowOff>
    </xdr:from>
    <xdr:ext cx="272142" cy="244929"/>
    <xdr:sp macro="" textlink="">
      <xdr:nvSpPr>
        <xdr:cNvPr id="5" name="正方形/長方形 4"/>
        <xdr:cNvSpPr/>
      </xdr:nvSpPr>
      <xdr:spPr>
        <a:xfrm>
          <a:off x="7402288" y="2775856"/>
          <a:ext cx="272142" cy="244929"/>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noAutofit/>
        </a:bodyPr>
        <a:lstStyle/>
        <a:p>
          <a:pPr algn="ctr"/>
          <a:r>
            <a:rPr kumimoji="1" lang="ja-JP" altLang="en-US" sz="500">
              <a:solidFill>
                <a:schemeClr val="tx1"/>
              </a:solidFill>
            </a:rPr>
            <a:t>公印</a:t>
          </a:r>
        </a:p>
      </xdr:txBody>
    </xdr:sp>
    <xdr:clientData/>
  </xdr:oneCellAnchor>
  <xdr:oneCellAnchor>
    <xdr:from>
      <xdr:col>26</xdr:col>
      <xdr:colOff>399596</xdr:colOff>
      <xdr:row>13</xdr:row>
      <xdr:rowOff>135164</xdr:rowOff>
    </xdr:from>
    <xdr:ext cx="314326" cy="175689"/>
    <xdr:sp macro="" textlink="">
      <xdr:nvSpPr>
        <xdr:cNvPr id="6" name="正方形/長方形 5"/>
        <xdr:cNvSpPr/>
      </xdr:nvSpPr>
      <xdr:spPr>
        <a:xfrm>
          <a:off x="16006989" y="2489200"/>
          <a:ext cx="314326" cy="175689"/>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spAutoFit/>
        </a:bodyPr>
        <a:lstStyle/>
        <a:p>
          <a:pPr algn="ctr"/>
          <a:r>
            <a:rPr kumimoji="1" lang="ja-JP" altLang="en-US" sz="500">
              <a:solidFill>
                <a:schemeClr val="tx1"/>
              </a:solidFill>
            </a:rPr>
            <a:t>公印</a:t>
          </a:r>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23</xdr:col>
      <xdr:colOff>47625</xdr:colOff>
      <xdr:row>9</xdr:row>
      <xdr:rowOff>28575</xdr:rowOff>
    </xdr:from>
    <xdr:ext cx="361950" cy="209032"/>
    <xdr:sp macro="" textlink="">
      <xdr:nvSpPr>
        <xdr:cNvPr id="5" name="正方形/長方形 4"/>
        <xdr:cNvSpPr/>
      </xdr:nvSpPr>
      <xdr:spPr>
        <a:xfrm>
          <a:off x="3000375" y="1990725"/>
          <a:ext cx="361950" cy="209032"/>
        </a:xfrm>
        <a:prstGeom prst="rect">
          <a:avLst/>
        </a:prstGeom>
        <a:solidFill>
          <a:schemeClr val="bg1">
            <a:alpha val="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spAutoFit/>
        </a:bodyPr>
        <a:lstStyle/>
        <a:p>
          <a:pPr algn="ctr"/>
          <a:r>
            <a:rPr kumimoji="1" lang="ja-JP" altLang="en-US" sz="700">
              <a:solidFill>
                <a:schemeClr val="tx1"/>
              </a:solidFill>
            </a:rPr>
            <a:t>公印</a:t>
          </a:r>
        </a:p>
      </xdr:txBody>
    </xdr:sp>
    <xdr:clientData/>
  </xdr:oneCellAnchor>
  <xdr:oneCellAnchor>
    <xdr:from>
      <xdr:col>23</xdr:col>
      <xdr:colOff>47625</xdr:colOff>
      <xdr:row>9</xdr:row>
      <xdr:rowOff>28575</xdr:rowOff>
    </xdr:from>
    <xdr:ext cx="361950" cy="209032"/>
    <xdr:sp macro="" textlink="">
      <xdr:nvSpPr>
        <xdr:cNvPr id="3" name="正方形/長方形 2"/>
        <xdr:cNvSpPr/>
      </xdr:nvSpPr>
      <xdr:spPr>
        <a:xfrm>
          <a:off x="3200400" y="1990725"/>
          <a:ext cx="361950" cy="209032"/>
        </a:xfrm>
        <a:prstGeom prst="rect">
          <a:avLst/>
        </a:prstGeom>
        <a:solidFill>
          <a:schemeClr val="bg1">
            <a:alpha val="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spAutoFit/>
        </a:bodyPr>
        <a:lstStyle/>
        <a:p>
          <a:pPr algn="ctr"/>
          <a:r>
            <a:rPr kumimoji="1" lang="ja-JP" altLang="en-US" sz="700">
              <a:solidFill>
                <a:schemeClr val="tx1"/>
              </a:solidFill>
            </a:rPr>
            <a:t>公印</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23</xdr:col>
      <xdr:colOff>28575</xdr:colOff>
      <xdr:row>9</xdr:row>
      <xdr:rowOff>28575</xdr:rowOff>
    </xdr:from>
    <xdr:ext cx="361950" cy="209032"/>
    <xdr:sp macro="" textlink="">
      <xdr:nvSpPr>
        <xdr:cNvPr id="5" name="正方形/長方形 4"/>
        <xdr:cNvSpPr/>
      </xdr:nvSpPr>
      <xdr:spPr>
        <a:xfrm>
          <a:off x="2981325" y="2028825"/>
          <a:ext cx="361950" cy="209032"/>
        </a:xfrm>
        <a:prstGeom prst="rect">
          <a:avLst/>
        </a:prstGeom>
        <a:solidFill>
          <a:schemeClr val="bg1">
            <a:alpha val="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spAutoFit/>
        </a:bodyPr>
        <a:lstStyle/>
        <a:p>
          <a:pPr algn="ctr"/>
          <a:r>
            <a:rPr kumimoji="1" lang="ja-JP" altLang="en-US" sz="700">
              <a:solidFill>
                <a:schemeClr val="tx1"/>
              </a:solidFill>
            </a:rPr>
            <a:t>公印</a:t>
          </a: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23</xdr:col>
      <xdr:colOff>28575</xdr:colOff>
      <xdr:row>9</xdr:row>
      <xdr:rowOff>28575</xdr:rowOff>
    </xdr:from>
    <xdr:ext cx="361950" cy="209032"/>
    <xdr:sp macro="" textlink="">
      <xdr:nvSpPr>
        <xdr:cNvPr id="2" name="正方形/長方形 1"/>
        <xdr:cNvSpPr/>
      </xdr:nvSpPr>
      <xdr:spPr>
        <a:xfrm>
          <a:off x="2981325" y="2028825"/>
          <a:ext cx="361950" cy="209032"/>
        </a:xfrm>
        <a:prstGeom prst="rect">
          <a:avLst/>
        </a:prstGeom>
        <a:solidFill>
          <a:schemeClr val="bg1">
            <a:alpha val="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spAutoFit/>
        </a:bodyPr>
        <a:lstStyle/>
        <a:p>
          <a:pPr algn="ctr"/>
          <a:r>
            <a:rPr kumimoji="1" lang="ja-JP" altLang="en-US" sz="700">
              <a:solidFill>
                <a:schemeClr val="tx1"/>
              </a:solidFill>
            </a:rPr>
            <a:t>公印</a:t>
          </a:r>
        </a:p>
      </xdr:txBody>
    </xdr:sp>
    <xdr:clientData/>
  </xdr:oneCellAnchor>
</xdr:wsDr>
</file>

<file path=xl/drawings/drawing13.xml><?xml version="1.0" encoding="utf-8"?>
<xdr:wsDr xmlns:xdr="http://schemas.openxmlformats.org/drawingml/2006/spreadsheetDrawing" xmlns:a="http://schemas.openxmlformats.org/drawingml/2006/main">
  <xdr:oneCellAnchor>
    <xdr:from>
      <xdr:col>23</xdr:col>
      <xdr:colOff>28575</xdr:colOff>
      <xdr:row>9</xdr:row>
      <xdr:rowOff>28575</xdr:rowOff>
    </xdr:from>
    <xdr:ext cx="361950" cy="209032"/>
    <xdr:sp macro="" textlink="">
      <xdr:nvSpPr>
        <xdr:cNvPr id="2" name="正方形/長方形 1"/>
        <xdr:cNvSpPr/>
      </xdr:nvSpPr>
      <xdr:spPr>
        <a:xfrm>
          <a:off x="2981325" y="2028825"/>
          <a:ext cx="361950" cy="209032"/>
        </a:xfrm>
        <a:prstGeom prst="rect">
          <a:avLst/>
        </a:prstGeom>
        <a:solidFill>
          <a:schemeClr val="bg1">
            <a:alpha val="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spAutoFit/>
        </a:bodyPr>
        <a:lstStyle/>
        <a:p>
          <a:pPr algn="ctr"/>
          <a:r>
            <a:rPr kumimoji="1" lang="ja-JP" altLang="en-US" sz="700">
              <a:solidFill>
                <a:schemeClr val="tx1"/>
              </a:solidFill>
            </a:rPr>
            <a:t>公印</a:t>
          </a:r>
        </a:p>
      </xdr:txBody>
    </xdr:sp>
    <xdr:clientData/>
  </xdr:oneCellAnchor>
</xdr:wsDr>
</file>

<file path=xl/drawings/drawing14.xml><?xml version="1.0" encoding="utf-8"?>
<xdr:wsDr xmlns:xdr="http://schemas.openxmlformats.org/drawingml/2006/spreadsheetDrawing" xmlns:a="http://schemas.openxmlformats.org/drawingml/2006/main">
  <xdr:oneCellAnchor>
    <xdr:from>
      <xdr:col>23</xdr:col>
      <xdr:colOff>28575</xdr:colOff>
      <xdr:row>9</xdr:row>
      <xdr:rowOff>28575</xdr:rowOff>
    </xdr:from>
    <xdr:ext cx="361950" cy="209032"/>
    <xdr:sp macro="" textlink="">
      <xdr:nvSpPr>
        <xdr:cNvPr id="2" name="正方形/長方形 1"/>
        <xdr:cNvSpPr/>
      </xdr:nvSpPr>
      <xdr:spPr>
        <a:xfrm>
          <a:off x="2981325" y="2028825"/>
          <a:ext cx="361950" cy="209032"/>
        </a:xfrm>
        <a:prstGeom prst="rect">
          <a:avLst/>
        </a:prstGeom>
        <a:solidFill>
          <a:schemeClr val="bg1">
            <a:alpha val="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spAutoFit/>
        </a:bodyPr>
        <a:lstStyle/>
        <a:p>
          <a:pPr algn="ctr"/>
          <a:r>
            <a:rPr kumimoji="1" lang="ja-JP" altLang="en-US" sz="700">
              <a:solidFill>
                <a:schemeClr val="tx1"/>
              </a:solidFill>
            </a:rPr>
            <a:t>公印</a:t>
          </a:r>
        </a:p>
      </xdr:txBody>
    </xdr:sp>
    <xdr:clientData/>
  </xdr:oneCellAnchor>
</xdr:wsDr>
</file>

<file path=xl/drawings/drawing15.xml><?xml version="1.0" encoding="utf-8"?>
<xdr:wsDr xmlns:xdr="http://schemas.openxmlformats.org/drawingml/2006/spreadsheetDrawing" xmlns:a="http://schemas.openxmlformats.org/drawingml/2006/main">
  <xdr:oneCellAnchor>
    <xdr:from>
      <xdr:col>23</xdr:col>
      <xdr:colOff>28575</xdr:colOff>
      <xdr:row>9</xdr:row>
      <xdr:rowOff>28575</xdr:rowOff>
    </xdr:from>
    <xdr:ext cx="361950" cy="209032"/>
    <xdr:sp macro="" textlink="">
      <xdr:nvSpPr>
        <xdr:cNvPr id="2" name="正方形/長方形 1"/>
        <xdr:cNvSpPr/>
      </xdr:nvSpPr>
      <xdr:spPr>
        <a:xfrm>
          <a:off x="2981325" y="2028825"/>
          <a:ext cx="361950" cy="209032"/>
        </a:xfrm>
        <a:prstGeom prst="rect">
          <a:avLst/>
        </a:prstGeom>
        <a:solidFill>
          <a:schemeClr val="bg1">
            <a:alpha val="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spAutoFit/>
        </a:bodyPr>
        <a:lstStyle/>
        <a:p>
          <a:pPr algn="ctr"/>
          <a:r>
            <a:rPr kumimoji="1" lang="ja-JP" altLang="en-US" sz="700">
              <a:solidFill>
                <a:schemeClr val="tx1"/>
              </a:solidFill>
            </a:rPr>
            <a:t>公印</a:t>
          </a: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23</xdr:col>
      <xdr:colOff>28575</xdr:colOff>
      <xdr:row>9</xdr:row>
      <xdr:rowOff>28575</xdr:rowOff>
    </xdr:from>
    <xdr:ext cx="361950" cy="209032"/>
    <xdr:sp macro="" textlink="">
      <xdr:nvSpPr>
        <xdr:cNvPr id="2" name="正方形/長方形 1"/>
        <xdr:cNvSpPr/>
      </xdr:nvSpPr>
      <xdr:spPr>
        <a:xfrm>
          <a:off x="2981325" y="2028825"/>
          <a:ext cx="361950" cy="209032"/>
        </a:xfrm>
        <a:prstGeom prst="rect">
          <a:avLst/>
        </a:prstGeom>
        <a:solidFill>
          <a:schemeClr val="bg1">
            <a:alpha val="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spAutoFit/>
        </a:bodyPr>
        <a:lstStyle/>
        <a:p>
          <a:pPr algn="ctr"/>
          <a:r>
            <a:rPr kumimoji="1" lang="ja-JP" altLang="en-US" sz="700">
              <a:solidFill>
                <a:schemeClr val="tx1"/>
              </a:solidFill>
            </a:rPr>
            <a:t>公印</a:t>
          </a: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23</xdr:col>
      <xdr:colOff>28575</xdr:colOff>
      <xdr:row>9</xdr:row>
      <xdr:rowOff>28575</xdr:rowOff>
    </xdr:from>
    <xdr:ext cx="361950" cy="209032"/>
    <xdr:sp macro="" textlink="">
      <xdr:nvSpPr>
        <xdr:cNvPr id="2" name="正方形/長方形 1"/>
        <xdr:cNvSpPr/>
      </xdr:nvSpPr>
      <xdr:spPr>
        <a:xfrm>
          <a:off x="2981325" y="2028825"/>
          <a:ext cx="361950" cy="209032"/>
        </a:xfrm>
        <a:prstGeom prst="rect">
          <a:avLst/>
        </a:prstGeom>
        <a:solidFill>
          <a:schemeClr val="bg1">
            <a:alpha val="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spAutoFit/>
        </a:bodyPr>
        <a:lstStyle/>
        <a:p>
          <a:pPr algn="ctr"/>
          <a:r>
            <a:rPr kumimoji="1" lang="ja-JP" altLang="en-US" sz="700">
              <a:solidFill>
                <a:schemeClr val="tx1"/>
              </a:solidFill>
            </a:rPr>
            <a:t>公印</a:t>
          </a:r>
        </a:p>
      </xdr:txBody>
    </xdr:sp>
    <xdr:clientData/>
  </xdr:oneCellAnchor>
</xdr:wsDr>
</file>

<file path=xl/drawings/drawing18.xml><?xml version="1.0" encoding="utf-8"?>
<xdr:wsDr xmlns:xdr="http://schemas.openxmlformats.org/drawingml/2006/spreadsheetDrawing" xmlns:a="http://schemas.openxmlformats.org/drawingml/2006/main">
  <xdr:oneCellAnchor>
    <xdr:from>
      <xdr:col>23</xdr:col>
      <xdr:colOff>28575</xdr:colOff>
      <xdr:row>9</xdr:row>
      <xdr:rowOff>28575</xdr:rowOff>
    </xdr:from>
    <xdr:ext cx="361950" cy="209032"/>
    <xdr:sp macro="" textlink="">
      <xdr:nvSpPr>
        <xdr:cNvPr id="2" name="正方形/長方形 1"/>
        <xdr:cNvSpPr/>
      </xdr:nvSpPr>
      <xdr:spPr>
        <a:xfrm>
          <a:off x="2981325" y="2028825"/>
          <a:ext cx="361950" cy="209032"/>
        </a:xfrm>
        <a:prstGeom prst="rect">
          <a:avLst/>
        </a:prstGeom>
        <a:solidFill>
          <a:schemeClr val="bg1">
            <a:alpha val="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spAutoFit/>
        </a:bodyPr>
        <a:lstStyle/>
        <a:p>
          <a:pPr algn="ctr"/>
          <a:r>
            <a:rPr kumimoji="1" lang="ja-JP" altLang="en-US" sz="700">
              <a:solidFill>
                <a:schemeClr val="tx1"/>
              </a:solidFill>
            </a:rPr>
            <a:t>公印</a:t>
          </a:r>
        </a:p>
      </xdr:txBody>
    </xdr:sp>
    <xdr:clientData/>
  </xdr:oneCellAnchor>
</xdr:wsDr>
</file>

<file path=xl/drawings/drawing19.xml><?xml version="1.0" encoding="utf-8"?>
<xdr:wsDr xmlns:xdr="http://schemas.openxmlformats.org/drawingml/2006/spreadsheetDrawing" xmlns:a="http://schemas.openxmlformats.org/drawingml/2006/main">
  <xdr:oneCellAnchor>
    <xdr:from>
      <xdr:col>23</xdr:col>
      <xdr:colOff>28575</xdr:colOff>
      <xdr:row>9</xdr:row>
      <xdr:rowOff>19050</xdr:rowOff>
    </xdr:from>
    <xdr:ext cx="361950" cy="209032"/>
    <xdr:sp macro="" textlink="">
      <xdr:nvSpPr>
        <xdr:cNvPr id="2" name="正方形/長方形 1"/>
        <xdr:cNvSpPr/>
      </xdr:nvSpPr>
      <xdr:spPr>
        <a:xfrm>
          <a:off x="2981325" y="2019300"/>
          <a:ext cx="361950" cy="209032"/>
        </a:xfrm>
        <a:prstGeom prst="rect">
          <a:avLst/>
        </a:prstGeom>
        <a:solidFill>
          <a:schemeClr val="bg1">
            <a:alpha val="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spAutoFit/>
        </a:bodyPr>
        <a:lstStyle/>
        <a:p>
          <a:pPr algn="ctr"/>
          <a:r>
            <a:rPr kumimoji="1" lang="ja-JP" altLang="en-US" sz="700">
              <a:solidFill>
                <a:schemeClr val="tx1"/>
              </a:solidFill>
            </a:rPr>
            <a:t>公印</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10</xdr:col>
      <xdr:colOff>742380</xdr:colOff>
      <xdr:row>2</xdr:row>
      <xdr:rowOff>48745</xdr:rowOff>
    </xdr:from>
    <xdr:to>
      <xdr:col>10</xdr:col>
      <xdr:colOff>1134585</xdr:colOff>
      <xdr:row>2</xdr:row>
      <xdr:rowOff>265019</xdr:rowOff>
    </xdr:to>
    <xdr:sp macro="" textlink="">
      <xdr:nvSpPr>
        <xdr:cNvPr id="4" name="Text Box 1"/>
        <xdr:cNvSpPr txBox="1">
          <a:spLocks noChangeArrowheads="1"/>
        </xdr:cNvSpPr>
      </xdr:nvSpPr>
      <xdr:spPr bwMode="auto">
        <a:xfrm>
          <a:off x="8857680" y="534520"/>
          <a:ext cx="392205" cy="216274"/>
        </a:xfrm>
        <a:prstGeom prst="rect">
          <a:avLst/>
        </a:prstGeom>
        <a:solidFill>
          <a:srgbClr val="FFFF00"/>
        </a:solidFill>
        <a:ln w="9525">
          <a:solidFill>
            <a:schemeClr val="tx1"/>
          </a:solidFill>
          <a:miter lim="800000"/>
          <a:headEnd/>
          <a:tailEnd/>
        </a:ln>
      </xdr:spPr>
      <xdr:txBody>
        <a:bodyPr vertOverflow="clip" wrap="square" lIns="27432" tIns="18288" rIns="27432" bIns="18288" anchor="ctr" upright="1"/>
        <a:lstStyle/>
        <a:p>
          <a:pPr algn="ctr" rtl="0">
            <a:defRPr sz="1000"/>
          </a:pPr>
          <a:r>
            <a:rPr lang="ja-JP" altLang="en-US" sz="900" b="0" i="0" strike="noStrike">
              <a:solidFill>
                <a:srgbClr val="000000"/>
              </a:solidFill>
              <a:latin typeface="ＭＳ Ｐゴシック"/>
              <a:ea typeface="ＭＳ Ｐゴシック"/>
            </a:rPr>
            <a:t>公印</a:t>
          </a:r>
          <a:endParaRPr lang="en-US" altLang="ja-JP" sz="900" b="0" i="0" strike="noStrike">
            <a:solidFill>
              <a:srgbClr val="000000"/>
            </a:solidFill>
            <a:latin typeface="ＭＳ Ｐゴシック"/>
            <a:ea typeface="ＭＳ Ｐゴシック"/>
          </a:endParaRPr>
        </a:p>
      </xdr:txBody>
    </xdr:sp>
    <xdr:clientData/>
  </xdr:twoCellAnchor>
  <xdr:twoCellAnchor>
    <xdr:from>
      <xdr:col>10</xdr:col>
      <xdr:colOff>791125</xdr:colOff>
      <xdr:row>147</xdr:row>
      <xdr:rowOff>34179</xdr:rowOff>
    </xdr:from>
    <xdr:to>
      <xdr:col>10</xdr:col>
      <xdr:colOff>1144669</xdr:colOff>
      <xdr:row>147</xdr:row>
      <xdr:rowOff>264459</xdr:rowOff>
    </xdr:to>
    <xdr:sp macro="" textlink="">
      <xdr:nvSpPr>
        <xdr:cNvPr id="5" name="Text Box 2"/>
        <xdr:cNvSpPr txBox="1">
          <a:spLocks noChangeArrowheads="1"/>
        </xdr:cNvSpPr>
      </xdr:nvSpPr>
      <xdr:spPr bwMode="auto">
        <a:xfrm>
          <a:off x="8906425" y="26913729"/>
          <a:ext cx="353544" cy="230280"/>
        </a:xfrm>
        <a:prstGeom prst="rect">
          <a:avLst/>
        </a:prstGeom>
        <a:solidFill>
          <a:srgbClr val="FFFF00"/>
        </a:solidFill>
        <a:ln w="9525">
          <a:solidFill>
            <a:schemeClr val="tx1"/>
          </a:solidFill>
          <a:miter lim="800000"/>
          <a:headEnd/>
          <a:tailEnd/>
        </a:ln>
      </xdr:spPr>
      <xdr:txBody>
        <a:bodyPr vertOverflow="clip" wrap="square" lIns="27432" tIns="18288" rIns="27432" bIns="18288" anchor="ctr" upright="1"/>
        <a:lstStyle/>
        <a:p>
          <a:pPr algn="ctr" rtl="0">
            <a:defRPr sz="1000"/>
          </a:pPr>
          <a:r>
            <a:rPr lang="ja-JP" altLang="en-US" sz="900" b="0" i="0" strike="noStrike">
              <a:solidFill>
                <a:srgbClr val="000000"/>
              </a:solidFill>
              <a:latin typeface="ＭＳ Ｐゴシック"/>
              <a:ea typeface="ＭＳ Ｐゴシック"/>
            </a:rPr>
            <a:t>公印</a:t>
          </a:r>
        </a:p>
      </xdr:txBody>
    </xdr:sp>
    <xdr:clientData/>
  </xdr:twoCellAnchor>
</xdr:wsDr>
</file>

<file path=xl/drawings/drawing20.xml><?xml version="1.0" encoding="utf-8"?>
<xdr:wsDr xmlns:xdr="http://schemas.openxmlformats.org/drawingml/2006/spreadsheetDrawing" xmlns:a="http://schemas.openxmlformats.org/drawingml/2006/main">
  <xdr:oneCellAnchor>
    <xdr:from>
      <xdr:col>23</xdr:col>
      <xdr:colOff>47625</xdr:colOff>
      <xdr:row>13</xdr:row>
      <xdr:rowOff>43122</xdr:rowOff>
    </xdr:from>
    <xdr:ext cx="400050" cy="209032"/>
    <xdr:sp macro="" textlink="">
      <xdr:nvSpPr>
        <xdr:cNvPr id="7" name="正方形/長方形 6"/>
        <xdr:cNvSpPr/>
      </xdr:nvSpPr>
      <xdr:spPr>
        <a:xfrm>
          <a:off x="3028950" y="2376747"/>
          <a:ext cx="400050" cy="209032"/>
        </a:xfrm>
        <a:prstGeom prst="rect">
          <a:avLst/>
        </a:prstGeom>
        <a:solidFill>
          <a:schemeClr val="bg1">
            <a:alpha val="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spAutoFit/>
        </a:bodyPr>
        <a:lstStyle/>
        <a:p>
          <a:pPr algn="ctr"/>
          <a:r>
            <a:rPr kumimoji="1" lang="ja-JP" altLang="en-US" sz="700">
              <a:solidFill>
                <a:schemeClr val="tx1"/>
              </a:solidFill>
            </a:rPr>
            <a:t>公印</a:t>
          </a:r>
        </a:p>
      </xdr:txBody>
    </xdr:sp>
    <xdr:clientData/>
  </xdr:oneCellAnchor>
  <xdr:oneCellAnchor>
    <xdr:from>
      <xdr:col>23</xdr:col>
      <xdr:colOff>47625</xdr:colOff>
      <xdr:row>13</xdr:row>
      <xdr:rowOff>43122</xdr:rowOff>
    </xdr:from>
    <xdr:ext cx="400050" cy="209032"/>
    <xdr:sp macro="" textlink="">
      <xdr:nvSpPr>
        <xdr:cNvPr id="3" name="正方形/長方形 2"/>
        <xdr:cNvSpPr/>
      </xdr:nvSpPr>
      <xdr:spPr>
        <a:xfrm>
          <a:off x="2933700" y="2014797"/>
          <a:ext cx="400050" cy="209032"/>
        </a:xfrm>
        <a:prstGeom prst="rect">
          <a:avLst/>
        </a:prstGeom>
        <a:solidFill>
          <a:schemeClr val="bg1">
            <a:alpha val="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spAutoFit/>
        </a:bodyPr>
        <a:lstStyle/>
        <a:p>
          <a:pPr algn="ctr"/>
          <a:r>
            <a:rPr kumimoji="1" lang="ja-JP" altLang="en-US" sz="700">
              <a:solidFill>
                <a:schemeClr val="tx1"/>
              </a:solidFill>
            </a:rPr>
            <a:t>公印</a:t>
          </a:r>
        </a:p>
      </xdr:txBody>
    </xdr:sp>
    <xdr:clientData/>
  </xdr:oneCellAnchor>
</xdr:wsDr>
</file>

<file path=xl/drawings/drawing21.xml><?xml version="1.0" encoding="utf-8"?>
<xdr:wsDr xmlns:xdr="http://schemas.openxmlformats.org/drawingml/2006/spreadsheetDrawing" xmlns:a="http://schemas.openxmlformats.org/drawingml/2006/main">
  <xdr:twoCellAnchor>
    <xdr:from>
      <xdr:col>6</xdr:col>
      <xdr:colOff>209550</xdr:colOff>
      <xdr:row>32</xdr:row>
      <xdr:rowOff>0</xdr:rowOff>
    </xdr:from>
    <xdr:to>
      <xdr:col>16</xdr:col>
      <xdr:colOff>38100</xdr:colOff>
      <xdr:row>32</xdr:row>
      <xdr:rowOff>0</xdr:rowOff>
    </xdr:to>
    <xdr:grpSp>
      <xdr:nvGrpSpPr>
        <xdr:cNvPr id="71665" name="Group 1"/>
        <xdr:cNvGrpSpPr>
          <a:grpSpLocks/>
        </xdr:cNvGrpSpPr>
      </xdr:nvGrpSpPr>
      <xdr:grpSpPr bwMode="auto">
        <a:xfrm>
          <a:off x="1228205" y="5115406"/>
          <a:ext cx="824992" cy="0"/>
          <a:chOff x="142" y="571"/>
          <a:chExt cx="96" cy="48"/>
        </a:xfrm>
      </xdr:grpSpPr>
      <xdr:sp macro="" textlink="">
        <xdr:nvSpPr>
          <xdr:cNvPr id="24578" name="Text Box 2"/>
          <xdr:cNvSpPr txBox="1">
            <a:spLocks noChangeArrowheads="1"/>
          </xdr:cNvSpPr>
        </xdr:nvSpPr>
        <xdr:spPr bwMode="auto">
          <a:xfrm>
            <a:off x="8939468865327" y="5667375"/>
            <a:ext cx="96" cy="0"/>
          </a:xfrm>
          <a:prstGeom prst="rect">
            <a:avLst/>
          </a:prstGeom>
          <a:noFill/>
          <a:ln w="9525">
            <a:noFill/>
            <a:miter lim="800000"/>
            <a:headEnd/>
            <a:tailEnd/>
          </a:ln>
        </xdr:spPr>
        <xdr:txBody>
          <a:bodyPr vertOverflow="clip" vert="vert270" wrap="square" lIns="27432" tIns="18288" rIns="0" bIns="0" anchor="t" upright="1"/>
          <a:lstStyle/>
          <a:p>
            <a:pPr algn="r" rtl="0">
              <a:lnSpc>
                <a:spcPts val="800"/>
              </a:lnSpc>
              <a:defRPr sz="1000"/>
            </a:pPr>
            <a:r>
              <a:rPr lang="ja-JP" altLang="en-US" sz="1100" b="0" i="0" strike="noStrike">
                <a:solidFill>
                  <a:srgbClr val="000000"/>
                </a:solidFill>
                <a:latin typeface="ＭＳ Ｐゴシック"/>
                <a:ea typeface="ＭＳ Ｐゴシック"/>
              </a:rPr>
              <a:t>　発  　　表 者</a:t>
            </a:r>
          </a:p>
        </xdr:txBody>
      </xdr:sp>
      <xdr:sp macro="" textlink="">
        <xdr:nvSpPr>
          <xdr:cNvPr id="24579" name="Text Box 3"/>
          <xdr:cNvSpPr txBox="1">
            <a:spLocks noChangeArrowheads="1"/>
          </xdr:cNvSpPr>
        </xdr:nvSpPr>
        <xdr:spPr bwMode="auto">
          <a:xfrm>
            <a:off x="3614080555964" y="5667375"/>
            <a:ext cx="48" cy="0"/>
          </a:xfrm>
          <a:prstGeom prst="rect">
            <a:avLst/>
          </a:prstGeom>
          <a:noFill/>
          <a:ln w="9525">
            <a:noFill/>
            <a:miter lim="800000"/>
            <a:headEnd/>
            <a:tailEnd/>
          </a:ln>
        </xdr:spPr>
        <xdr:txBody>
          <a:bodyPr vertOverflow="clip" vert="vert270" wrap="square" lIns="27432" tIns="18288" rIns="0" bIns="0" anchor="t" upright="1"/>
          <a:lstStyle/>
          <a:p>
            <a:pPr algn="r" rtl="0">
              <a:lnSpc>
                <a:spcPts val="1300"/>
              </a:lnSpc>
              <a:defRPr sz="1000"/>
            </a:pPr>
            <a:r>
              <a:rPr lang="ja-JP" altLang="en-US" sz="1100" b="0" i="0" strike="noStrike">
                <a:solidFill>
                  <a:srgbClr val="000000"/>
                </a:solidFill>
                <a:latin typeface="ＭＳ Ｐゴシック"/>
                <a:ea typeface="ＭＳ Ｐゴシック"/>
              </a:rPr>
              <a:t>縦書き</a:t>
            </a:r>
          </a:p>
        </xdr:txBody>
      </xdr:sp>
    </xdr:grpSp>
    <xdr:clientData/>
  </xdr:twoCellAnchor>
  <xdr:twoCellAnchor>
    <xdr:from>
      <xdr:col>0</xdr:col>
      <xdr:colOff>0</xdr:colOff>
      <xdr:row>16</xdr:row>
      <xdr:rowOff>0</xdr:rowOff>
    </xdr:from>
    <xdr:to>
      <xdr:col>5</xdr:col>
      <xdr:colOff>0</xdr:colOff>
      <xdr:row>18</xdr:row>
      <xdr:rowOff>9525</xdr:rowOff>
    </xdr:to>
    <xdr:sp macro="" textlink="">
      <xdr:nvSpPr>
        <xdr:cNvPr id="71666" name="Line 6"/>
        <xdr:cNvSpPr>
          <a:spLocks noChangeShapeType="1"/>
        </xdr:cNvSpPr>
      </xdr:nvSpPr>
      <xdr:spPr bwMode="auto">
        <a:xfrm>
          <a:off x="0" y="3124200"/>
          <a:ext cx="952500" cy="314325"/>
        </a:xfrm>
        <a:prstGeom prst="line">
          <a:avLst/>
        </a:prstGeom>
        <a:noFill/>
        <a:ln w="9525">
          <a:solidFill>
            <a:srgbClr val="000000"/>
          </a:solidFill>
          <a:round/>
          <a:headEnd/>
          <a:tailEnd/>
        </a:ln>
      </xdr:spPr>
    </xdr:sp>
    <xdr:clientData/>
  </xdr:twoCellAnchor>
  <xdr:oneCellAnchor>
    <xdr:from>
      <xdr:col>22</xdr:col>
      <xdr:colOff>66675</xdr:colOff>
      <xdr:row>13</xdr:row>
      <xdr:rowOff>47624</xdr:rowOff>
    </xdr:from>
    <xdr:ext cx="381000" cy="209032"/>
    <xdr:sp macro="" textlink="">
      <xdr:nvSpPr>
        <xdr:cNvPr id="9" name="正方形/長方形 8"/>
        <xdr:cNvSpPr/>
      </xdr:nvSpPr>
      <xdr:spPr>
        <a:xfrm>
          <a:off x="2743200" y="2543174"/>
          <a:ext cx="381000" cy="209032"/>
        </a:xfrm>
        <a:prstGeom prst="rect">
          <a:avLst/>
        </a:prstGeom>
        <a:solidFill>
          <a:schemeClr val="bg1">
            <a:alpha val="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spAutoFit/>
        </a:bodyPr>
        <a:lstStyle/>
        <a:p>
          <a:pPr algn="ctr"/>
          <a:r>
            <a:rPr kumimoji="1" lang="ja-JP" altLang="en-US" sz="700">
              <a:solidFill>
                <a:schemeClr val="tx1"/>
              </a:solidFill>
            </a:rPr>
            <a:t>公印</a:t>
          </a:r>
        </a:p>
      </xdr:txBody>
    </xdr:sp>
    <xdr:clientData/>
  </xdr:oneCellAnchor>
</xdr:wsDr>
</file>

<file path=xl/drawings/drawing22.xml><?xml version="1.0" encoding="utf-8"?>
<xdr:wsDr xmlns:xdr="http://schemas.openxmlformats.org/drawingml/2006/spreadsheetDrawing" xmlns:a="http://schemas.openxmlformats.org/drawingml/2006/main">
  <xdr:oneCellAnchor>
    <xdr:from>
      <xdr:col>25</xdr:col>
      <xdr:colOff>364849</xdr:colOff>
      <xdr:row>14</xdr:row>
      <xdr:rowOff>43484</xdr:rowOff>
    </xdr:from>
    <xdr:ext cx="361950" cy="209032"/>
    <xdr:sp macro="" textlink="">
      <xdr:nvSpPr>
        <xdr:cNvPr id="5" name="正方形/長方形 4"/>
        <xdr:cNvSpPr/>
      </xdr:nvSpPr>
      <xdr:spPr>
        <a:xfrm>
          <a:off x="4412974" y="2634284"/>
          <a:ext cx="361950" cy="209032"/>
        </a:xfrm>
        <a:prstGeom prst="rect">
          <a:avLst/>
        </a:prstGeom>
        <a:solidFill>
          <a:schemeClr val="bg1">
            <a:alpha val="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spAutoFit/>
        </a:bodyPr>
        <a:lstStyle/>
        <a:p>
          <a:pPr algn="ctr"/>
          <a:r>
            <a:rPr kumimoji="1" lang="ja-JP" altLang="en-US" sz="700">
              <a:solidFill>
                <a:schemeClr val="tx1"/>
              </a:solidFill>
            </a:rPr>
            <a:t>公印</a:t>
          </a:r>
        </a:p>
      </xdr:txBody>
    </xdr:sp>
    <xdr:clientData/>
  </xdr:oneCellAnchor>
</xdr:wsDr>
</file>

<file path=xl/drawings/drawing23.xml><?xml version="1.0" encoding="utf-8"?>
<xdr:wsDr xmlns:xdr="http://schemas.openxmlformats.org/drawingml/2006/spreadsheetDrawing" xmlns:a="http://schemas.openxmlformats.org/drawingml/2006/main">
  <xdr:oneCellAnchor>
    <xdr:from>
      <xdr:col>22</xdr:col>
      <xdr:colOff>209550</xdr:colOff>
      <xdr:row>13</xdr:row>
      <xdr:rowOff>47625</xdr:rowOff>
    </xdr:from>
    <xdr:ext cx="361950" cy="209032"/>
    <xdr:sp macro="" textlink="">
      <xdr:nvSpPr>
        <xdr:cNvPr id="3" name="正方形/長方形 2"/>
        <xdr:cNvSpPr/>
      </xdr:nvSpPr>
      <xdr:spPr>
        <a:xfrm>
          <a:off x="4006850" y="2486025"/>
          <a:ext cx="361950" cy="209032"/>
        </a:xfrm>
        <a:prstGeom prst="rect">
          <a:avLst/>
        </a:prstGeom>
        <a:solidFill>
          <a:schemeClr val="bg1">
            <a:alpha val="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spAutoFit/>
        </a:bodyPr>
        <a:lstStyle/>
        <a:p>
          <a:pPr algn="ctr"/>
          <a:r>
            <a:rPr kumimoji="1" lang="ja-JP" altLang="en-US" sz="700">
              <a:solidFill>
                <a:schemeClr val="tx1"/>
              </a:solidFill>
            </a:rPr>
            <a:t>公印</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22</xdr:col>
      <xdr:colOff>76200</xdr:colOff>
      <xdr:row>9</xdr:row>
      <xdr:rowOff>228599</xdr:rowOff>
    </xdr:from>
    <xdr:ext cx="361950" cy="209032"/>
    <xdr:sp macro="" textlink="">
      <xdr:nvSpPr>
        <xdr:cNvPr id="6" name="正方形/長方形 5"/>
        <xdr:cNvSpPr/>
      </xdr:nvSpPr>
      <xdr:spPr>
        <a:xfrm>
          <a:off x="2990850" y="2571749"/>
          <a:ext cx="361950" cy="209032"/>
        </a:xfrm>
        <a:prstGeom prst="rect">
          <a:avLst/>
        </a:prstGeom>
        <a:solidFill>
          <a:schemeClr val="bg1">
            <a:alpha val="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spAutoFit/>
        </a:bodyPr>
        <a:lstStyle/>
        <a:p>
          <a:pPr algn="ctr"/>
          <a:r>
            <a:rPr kumimoji="1" lang="ja-JP" altLang="en-US" sz="700">
              <a:solidFill>
                <a:schemeClr val="tx1"/>
              </a:solidFill>
            </a:rPr>
            <a:t>公印</a:t>
          </a:r>
        </a:p>
      </xdr:txBody>
    </xdr:sp>
    <xdr:clientData/>
  </xdr:oneCellAnchor>
  <xdr:oneCellAnchor>
    <xdr:from>
      <xdr:col>22</xdr:col>
      <xdr:colOff>76200</xdr:colOff>
      <xdr:row>9</xdr:row>
      <xdr:rowOff>228599</xdr:rowOff>
    </xdr:from>
    <xdr:ext cx="361950" cy="209032"/>
    <xdr:sp macro="" textlink="">
      <xdr:nvSpPr>
        <xdr:cNvPr id="3" name="正方形/長方形 2"/>
        <xdr:cNvSpPr/>
      </xdr:nvSpPr>
      <xdr:spPr>
        <a:xfrm>
          <a:off x="2990850" y="2571749"/>
          <a:ext cx="361950" cy="209032"/>
        </a:xfrm>
        <a:prstGeom prst="rect">
          <a:avLst/>
        </a:prstGeom>
        <a:solidFill>
          <a:schemeClr val="bg1">
            <a:alpha val="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spAutoFit/>
        </a:bodyPr>
        <a:lstStyle/>
        <a:p>
          <a:pPr algn="ctr"/>
          <a:r>
            <a:rPr kumimoji="1" lang="ja-JP" altLang="en-US" sz="700">
              <a:solidFill>
                <a:schemeClr val="tx1"/>
              </a:solidFill>
            </a:rPr>
            <a:t>公印</a:t>
          </a:r>
        </a:p>
      </xdr:txBody>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32</xdr:col>
      <xdr:colOff>114300</xdr:colOff>
      <xdr:row>70</xdr:row>
      <xdr:rowOff>76200</xdr:rowOff>
    </xdr:from>
    <xdr:to>
      <xdr:col>33</xdr:col>
      <xdr:colOff>66675</xdr:colOff>
      <xdr:row>71</xdr:row>
      <xdr:rowOff>76200</xdr:rowOff>
    </xdr:to>
    <xdr:sp macro="" textlink="">
      <xdr:nvSpPr>
        <xdr:cNvPr id="50062" name="Text Box 4"/>
        <xdr:cNvSpPr txBox="1">
          <a:spLocks noChangeArrowheads="1"/>
        </xdr:cNvSpPr>
      </xdr:nvSpPr>
      <xdr:spPr bwMode="auto">
        <a:xfrm>
          <a:off x="5495925" y="12763500"/>
          <a:ext cx="76200" cy="209550"/>
        </a:xfrm>
        <a:prstGeom prst="rect">
          <a:avLst/>
        </a:prstGeom>
        <a:noFill/>
        <a:ln w="9525">
          <a:noFill/>
          <a:miter lim="800000"/>
          <a:headEnd/>
          <a:tailEnd/>
        </a:ln>
      </xdr:spPr>
    </xdr:sp>
    <xdr:clientData/>
  </xdr:twoCellAnchor>
  <xdr:oneCellAnchor>
    <xdr:from>
      <xdr:col>22</xdr:col>
      <xdr:colOff>57150</xdr:colOff>
      <xdr:row>9</xdr:row>
      <xdr:rowOff>200025</xdr:rowOff>
    </xdr:from>
    <xdr:ext cx="361950" cy="209032"/>
    <xdr:sp macro="" textlink="">
      <xdr:nvSpPr>
        <xdr:cNvPr id="7" name="正方形/長方形 6"/>
        <xdr:cNvSpPr/>
      </xdr:nvSpPr>
      <xdr:spPr>
        <a:xfrm>
          <a:off x="2971800" y="2543175"/>
          <a:ext cx="361950" cy="209032"/>
        </a:xfrm>
        <a:prstGeom prst="rect">
          <a:avLst/>
        </a:prstGeom>
        <a:solidFill>
          <a:schemeClr val="bg1">
            <a:alpha val="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spAutoFit/>
        </a:bodyPr>
        <a:lstStyle/>
        <a:p>
          <a:pPr algn="ctr"/>
          <a:r>
            <a:rPr kumimoji="1" lang="ja-JP" altLang="en-US" sz="700">
              <a:solidFill>
                <a:schemeClr val="tx1"/>
              </a:solidFill>
            </a:rPr>
            <a:t>公印</a:t>
          </a:r>
        </a:p>
      </xdr:txBody>
    </xdr:sp>
    <xdr:clientData/>
  </xdr:oneCellAnchor>
  <xdr:twoCellAnchor editAs="oneCell">
    <xdr:from>
      <xdr:col>32</xdr:col>
      <xdr:colOff>114300</xdr:colOff>
      <xdr:row>70</xdr:row>
      <xdr:rowOff>76200</xdr:rowOff>
    </xdr:from>
    <xdr:to>
      <xdr:col>33</xdr:col>
      <xdr:colOff>66675</xdr:colOff>
      <xdr:row>71</xdr:row>
      <xdr:rowOff>76200</xdr:rowOff>
    </xdr:to>
    <xdr:sp macro="" textlink="">
      <xdr:nvSpPr>
        <xdr:cNvPr id="50064" name="Text Box 4"/>
        <xdr:cNvSpPr txBox="1">
          <a:spLocks noChangeArrowheads="1"/>
        </xdr:cNvSpPr>
      </xdr:nvSpPr>
      <xdr:spPr bwMode="auto">
        <a:xfrm>
          <a:off x="5495925" y="12763500"/>
          <a:ext cx="76200" cy="209550"/>
        </a:xfrm>
        <a:prstGeom prst="rect">
          <a:avLst/>
        </a:prstGeom>
        <a:noFill/>
        <a:ln w="9525">
          <a:noFill/>
          <a:miter lim="800000"/>
          <a:headEnd/>
          <a:tailEnd/>
        </a:ln>
      </xdr:spPr>
    </xdr:sp>
    <xdr:clientData/>
  </xdr:twoCellAnchor>
  <xdr:oneCellAnchor>
    <xdr:from>
      <xdr:col>22</xdr:col>
      <xdr:colOff>57150</xdr:colOff>
      <xdr:row>9</xdr:row>
      <xdr:rowOff>200025</xdr:rowOff>
    </xdr:from>
    <xdr:ext cx="361950" cy="209032"/>
    <xdr:sp macro="" textlink="">
      <xdr:nvSpPr>
        <xdr:cNvPr id="5" name="正方形/長方形 4"/>
        <xdr:cNvSpPr/>
      </xdr:nvSpPr>
      <xdr:spPr>
        <a:xfrm>
          <a:off x="2971800" y="2543175"/>
          <a:ext cx="361950" cy="209032"/>
        </a:xfrm>
        <a:prstGeom prst="rect">
          <a:avLst/>
        </a:prstGeom>
        <a:solidFill>
          <a:schemeClr val="bg1">
            <a:alpha val="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spAutoFit/>
        </a:bodyPr>
        <a:lstStyle/>
        <a:p>
          <a:pPr algn="ctr"/>
          <a:r>
            <a:rPr kumimoji="1" lang="ja-JP" altLang="en-US" sz="700">
              <a:solidFill>
                <a:schemeClr val="tx1"/>
              </a:solidFill>
            </a:rPr>
            <a:t>公印</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22</xdr:col>
      <xdr:colOff>66675</xdr:colOff>
      <xdr:row>9</xdr:row>
      <xdr:rowOff>200025</xdr:rowOff>
    </xdr:from>
    <xdr:ext cx="361950" cy="209032"/>
    <xdr:sp macro="" textlink="">
      <xdr:nvSpPr>
        <xdr:cNvPr id="6" name="正方形/長方形 5"/>
        <xdr:cNvSpPr/>
      </xdr:nvSpPr>
      <xdr:spPr>
        <a:xfrm>
          <a:off x="2981325" y="2543175"/>
          <a:ext cx="361950" cy="209032"/>
        </a:xfrm>
        <a:prstGeom prst="rect">
          <a:avLst/>
        </a:prstGeom>
        <a:solidFill>
          <a:schemeClr val="bg1">
            <a:alpha val="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spAutoFit/>
        </a:bodyPr>
        <a:lstStyle/>
        <a:p>
          <a:pPr algn="ctr"/>
          <a:r>
            <a:rPr kumimoji="1" lang="ja-JP" altLang="en-US" sz="700">
              <a:solidFill>
                <a:schemeClr val="tx1"/>
              </a:solidFill>
            </a:rPr>
            <a:t>公印</a:t>
          </a:r>
        </a:p>
      </xdr:txBody>
    </xdr:sp>
    <xdr:clientData/>
  </xdr:oneCellAnchor>
  <xdr:oneCellAnchor>
    <xdr:from>
      <xdr:col>22</xdr:col>
      <xdr:colOff>66675</xdr:colOff>
      <xdr:row>9</xdr:row>
      <xdr:rowOff>200025</xdr:rowOff>
    </xdr:from>
    <xdr:ext cx="361950" cy="209032"/>
    <xdr:sp macro="" textlink="">
      <xdr:nvSpPr>
        <xdr:cNvPr id="4" name="正方形/長方形 3"/>
        <xdr:cNvSpPr/>
      </xdr:nvSpPr>
      <xdr:spPr>
        <a:xfrm>
          <a:off x="2981325" y="2543175"/>
          <a:ext cx="361950" cy="209032"/>
        </a:xfrm>
        <a:prstGeom prst="rect">
          <a:avLst/>
        </a:prstGeom>
        <a:solidFill>
          <a:schemeClr val="bg1">
            <a:alpha val="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spAutoFit/>
        </a:bodyPr>
        <a:lstStyle/>
        <a:p>
          <a:pPr algn="ctr"/>
          <a:r>
            <a:rPr kumimoji="1" lang="ja-JP" altLang="en-US" sz="700">
              <a:solidFill>
                <a:schemeClr val="tx1"/>
              </a:solidFill>
            </a:rPr>
            <a:t>公印</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22</xdr:col>
      <xdr:colOff>19050</xdr:colOff>
      <xdr:row>13</xdr:row>
      <xdr:rowOff>190500</xdr:rowOff>
    </xdr:from>
    <xdr:ext cx="361950" cy="209032"/>
    <xdr:sp macro="" textlink="">
      <xdr:nvSpPr>
        <xdr:cNvPr id="7" name="正方形/長方形 6"/>
        <xdr:cNvSpPr/>
      </xdr:nvSpPr>
      <xdr:spPr>
        <a:xfrm>
          <a:off x="2914650" y="3724275"/>
          <a:ext cx="361950" cy="209032"/>
        </a:xfrm>
        <a:prstGeom prst="rect">
          <a:avLst/>
        </a:prstGeom>
        <a:solidFill>
          <a:schemeClr val="bg1">
            <a:alpha val="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spAutoFit/>
        </a:bodyPr>
        <a:lstStyle/>
        <a:p>
          <a:pPr algn="ctr"/>
          <a:r>
            <a:rPr kumimoji="1" lang="ja-JP" altLang="en-US" sz="700">
              <a:solidFill>
                <a:schemeClr val="tx1"/>
              </a:solidFill>
            </a:rPr>
            <a:t>公印</a:t>
          </a:r>
        </a:p>
      </xdr:txBody>
    </xdr:sp>
    <xdr:clientData/>
  </xdr:oneCellAnchor>
  <xdr:oneCellAnchor>
    <xdr:from>
      <xdr:col>22</xdr:col>
      <xdr:colOff>19050</xdr:colOff>
      <xdr:row>13</xdr:row>
      <xdr:rowOff>190500</xdr:rowOff>
    </xdr:from>
    <xdr:ext cx="361950" cy="209032"/>
    <xdr:sp macro="" textlink="">
      <xdr:nvSpPr>
        <xdr:cNvPr id="4" name="正方形/長方形 3"/>
        <xdr:cNvSpPr/>
      </xdr:nvSpPr>
      <xdr:spPr>
        <a:xfrm>
          <a:off x="2914650" y="3724275"/>
          <a:ext cx="361950" cy="209032"/>
        </a:xfrm>
        <a:prstGeom prst="rect">
          <a:avLst/>
        </a:prstGeom>
        <a:solidFill>
          <a:schemeClr val="bg1">
            <a:alpha val="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spAutoFit/>
        </a:bodyPr>
        <a:lstStyle/>
        <a:p>
          <a:pPr algn="ctr"/>
          <a:r>
            <a:rPr kumimoji="1" lang="ja-JP" altLang="en-US" sz="700">
              <a:solidFill>
                <a:schemeClr val="tx1"/>
              </a:solidFill>
            </a:rPr>
            <a:t>公印</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22</xdr:col>
      <xdr:colOff>19050</xdr:colOff>
      <xdr:row>13</xdr:row>
      <xdr:rowOff>190500</xdr:rowOff>
    </xdr:from>
    <xdr:ext cx="361950" cy="209032"/>
    <xdr:sp macro="" textlink="">
      <xdr:nvSpPr>
        <xdr:cNvPr id="6" name="正方形/長方形 5"/>
        <xdr:cNvSpPr/>
      </xdr:nvSpPr>
      <xdr:spPr>
        <a:xfrm>
          <a:off x="2914650" y="3724275"/>
          <a:ext cx="361950" cy="209032"/>
        </a:xfrm>
        <a:prstGeom prst="rect">
          <a:avLst/>
        </a:prstGeom>
        <a:solidFill>
          <a:schemeClr val="bg1">
            <a:alpha val="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spAutoFit/>
        </a:bodyPr>
        <a:lstStyle/>
        <a:p>
          <a:pPr algn="ctr"/>
          <a:r>
            <a:rPr kumimoji="1" lang="ja-JP" altLang="en-US" sz="700">
              <a:solidFill>
                <a:schemeClr val="tx1"/>
              </a:solidFill>
            </a:rPr>
            <a:t>公印</a:t>
          </a:r>
        </a:p>
      </xdr:txBody>
    </xdr:sp>
    <xdr:clientData/>
  </xdr:oneCellAnchor>
  <xdr:oneCellAnchor>
    <xdr:from>
      <xdr:col>22</xdr:col>
      <xdr:colOff>19050</xdr:colOff>
      <xdr:row>13</xdr:row>
      <xdr:rowOff>190500</xdr:rowOff>
    </xdr:from>
    <xdr:ext cx="361950" cy="209032"/>
    <xdr:sp macro="" textlink="">
      <xdr:nvSpPr>
        <xdr:cNvPr id="3" name="正方形/長方形 2"/>
        <xdr:cNvSpPr/>
      </xdr:nvSpPr>
      <xdr:spPr>
        <a:xfrm>
          <a:off x="2914650" y="3724275"/>
          <a:ext cx="361950" cy="209032"/>
        </a:xfrm>
        <a:prstGeom prst="rect">
          <a:avLst/>
        </a:prstGeom>
        <a:solidFill>
          <a:schemeClr val="bg1">
            <a:alpha val="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spAutoFit/>
        </a:bodyPr>
        <a:lstStyle/>
        <a:p>
          <a:pPr algn="ctr"/>
          <a:r>
            <a:rPr kumimoji="1" lang="ja-JP" altLang="en-US" sz="700">
              <a:solidFill>
                <a:schemeClr val="tx1"/>
              </a:solidFill>
            </a:rPr>
            <a:t>公印</a:t>
          </a: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22</xdr:col>
      <xdr:colOff>0</xdr:colOff>
      <xdr:row>13</xdr:row>
      <xdr:rowOff>190500</xdr:rowOff>
    </xdr:from>
    <xdr:ext cx="361950" cy="209032"/>
    <xdr:sp macro="" textlink="">
      <xdr:nvSpPr>
        <xdr:cNvPr id="7" name="正方形/長方形 6"/>
        <xdr:cNvSpPr/>
      </xdr:nvSpPr>
      <xdr:spPr>
        <a:xfrm>
          <a:off x="2895600" y="3724275"/>
          <a:ext cx="361950" cy="209032"/>
        </a:xfrm>
        <a:prstGeom prst="rect">
          <a:avLst/>
        </a:prstGeom>
        <a:solidFill>
          <a:schemeClr val="bg1">
            <a:alpha val="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spAutoFit/>
        </a:bodyPr>
        <a:lstStyle/>
        <a:p>
          <a:pPr algn="ctr"/>
          <a:r>
            <a:rPr kumimoji="1" lang="ja-JP" altLang="en-US" sz="700">
              <a:solidFill>
                <a:schemeClr val="tx1"/>
              </a:solidFill>
            </a:rPr>
            <a:t>公印</a:t>
          </a:r>
        </a:p>
      </xdr:txBody>
    </xdr:sp>
    <xdr:clientData/>
  </xdr:oneCellAnchor>
  <xdr:oneCellAnchor>
    <xdr:from>
      <xdr:col>22</xdr:col>
      <xdr:colOff>0</xdr:colOff>
      <xdr:row>13</xdr:row>
      <xdr:rowOff>190500</xdr:rowOff>
    </xdr:from>
    <xdr:ext cx="361950" cy="209032"/>
    <xdr:sp macro="" textlink="">
      <xdr:nvSpPr>
        <xdr:cNvPr id="3" name="正方形/長方形 2"/>
        <xdr:cNvSpPr/>
      </xdr:nvSpPr>
      <xdr:spPr>
        <a:xfrm>
          <a:off x="2895600" y="3724275"/>
          <a:ext cx="361950" cy="209032"/>
        </a:xfrm>
        <a:prstGeom prst="rect">
          <a:avLst/>
        </a:prstGeom>
        <a:solidFill>
          <a:schemeClr val="bg1">
            <a:alpha val="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spAutoFit/>
        </a:bodyPr>
        <a:lstStyle/>
        <a:p>
          <a:pPr algn="ctr"/>
          <a:r>
            <a:rPr kumimoji="1" lang="ja-JP" altLang="en-US" sz="700">
              <a:solidFill>
                <a:schemeClr val="tx1"/>
              </a:solidFill>
            </a:rPr>
            <a:t>公印</a:t>
          </a:r>
        </a:p>
      </xdr:txBody>
    </xdr:sp>
    <xdr:clientData/>
  </xdr:oneCellAnchor>
</xdr:wsDr>
</file>

<file path=xl/drawings/drawing9.xml><?xml version="1.0" encoding="utf-8"?>
<xdr:wsDr xmlns:xdr="http://schemas.openxmlformats.org/drawingml/2006/spreadsheetDrawing" xmlns:a="http://schemas.openxmlformats.org/drawingml/2006/main">
  <xdr:twoCellAnchor>
    <xdr:from>
      <xdr:col>0</xdr:col>
      <xdr:colOff>9525</xdr:colOff>
      <xdr:row>18</xdr:row>
      <xdr:rowOff>9525</xdr:rowOff>
    </xdr:from>
    <xdr:to>
      <xdr:col>6</xdr:col>
      <xdr:colOff>0</xdr:colOff>
      <xdr:row>19</xdr:row>
      <xdr:rowOff>200025</xdr:rowOff>
    </xdr:to>
    <xdr:sp macro="" textlink="">
      <xdr:nvSpPr>
        <xdr:cNvPr id="58906" name="Line 2"/>
        <xdr:cNvSpPr>
          <a:spLocks noChangeShapeType="1"/>
        </xdr:cNvSpPr>
      </xdr:nvSpPr>
      <xdr:spPr bwMode="auto">
        <a:xfrm>
          <a:off x="9525" y="4905375"/>
          <a:ext cx="1123950" cy="400050"/>
        </a:xfrm>
        <a:prstGeom prst="line">
          <a:avLst/>
        </a:prstGeom>
        <a:noFill/>
        <a:ln w="9525">
          <a:solidFill>
            <a:srgbClr val="000000"/>
          </a:solidFill>
          <a:round/>
          <a:headEnd/>
          <a:tailEnd/>
        </a:ln>
      </xdr:spPr>
    </xdr:sp>
    <xdr:clientData/>
  </xdr:twoCellAnchor>
  <xdr:oneCellAnchor>
    <xdr:from>
      <xdr:col>22</xdr:col>
      <xdr:colOff>28575</xdr:colOff>
      <xdr:row>13</xdr:row>
      <xdr:rowOff>180975</xdr:rowOff>
    </xdr:from>
    <xdr:ext cx="361950" cy="209032"/>
    <xdr:sp macro="" textlink="">
      <xdr:nvSpPr>
        <xdr:cNvPr id="6" name="正方形/長方形 5"/>
        <xdr:cNvSpPr/>
      </xdr:nvSpPr>
      <xdr:spPr>
        <a:xfrm>
          <a:off x="2686050" y="3667125"/>
          <a:ext cx="361950" cy="209032"/>
        </a:xfrm>
        <a:prstGeom prst="rect">
          <a:avLst/>
        </a:prstGeom>
        <a:solidFill>
          <a:schemeClr val="bg1">
            <a:alpha val="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spAutoFit/>
        </a:bodyPr>
        <a:lstStyle/>
        <a:p>
          <a:pPr algn="ctr"/>
          <a:r>
            <a:rPr kumimoji="1" lang="ja-JP" altLang="en-US" sz="700">
              <a:solidFill>
                <a:schemeClr val="tx1"/>
              </a:solidFill>
            </a:rPr>
            <a:t>公印</a:t>
          </a:r>
        </a:p>
      </xdr:txBody>
    </xdr:sp>
    <xdr:clientData/>
  </xdr:oneCellAnchor>
  <xdr:oneCellAnchor>
    <xdr:from>
      <xdr:col>22</xdr:col>
      <xdr:colOff>28575</xdr:colOff>
      <xdr:row>13</xdr:row>
      <xdr:rowOff>180975</xdr:rowOff>
    </xdr:from>
    <xdr:ext cx="361950" cy="209032"/>
    <xdr:sp macro="" textlink="">
      <xdr:nvSpPr>
        <xdr:cNvPr id="7" name="正方形/長方形 6"/>
        <xdr:cNvSpPr/>
      </xdr:nvSpPr>
      <xdr:spPr>
        <a:xfrm>
          <a:off x="2686050" y="3667125"/>
          <a:ext cx="361950" cy="209032"/>
        </a:xfrm>
        <a:prstGeom prst="rect">
          <a:avLst/>
        </a:prstGeom>
        <a:solidFill>
          <a:schemeClr val="bg1">
            <a:alpha val="0"/>
          </a:schemeClr>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spAutoFit/>
        </a:bodyPr>
        <a:lstStyle/>
        <a:p>
          <a:pPr algn="ctr"/>
          <a:r>
            <a:rPr kumimoji="1" lang="ja-JP" altLang="en-US" sz="700">
              <a:solidFill>
                <a:schemeClr val="tx1"/>
              </a:solidFill>
            </a:rPr>
            <a:t>公印</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tn203sv\share\Users\098404\AppData\Local\Microsoft\Windows\Temporary%20Internet%20Files\Content.IE5\673HXCFZ\&#26032;&#12375;&#12356;&#12501;&#12457;&#12523;&#12480;&#12540;\&#12304;&#32676;&#39340;0427&#12305;&#21442;&#21152;&#30003;&#36796;&#12471;&#12540;&#12488;&#65334;&#65349;&#65362;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TN203SV\share\H27&#26657;&#21209;\&#65320;27&#32676;&#39340;&#36786;&#26989;&#12463;&#12521;&#12502;&#20840;&#22269;&#22823;&#20250;\20&#21442;&#21152;&#30003;&#36796;&#35201;&#38936;&#65288;&#26696;&#65289;\&#23436;&#25104;&#29256;\&#12467;&#12500;&#12540;&#12304;&#32676;&#39340;0427&#12305;&#21442;&#21152;&#30003;&#36796;&#12471;&#12540;&#12488;&#65334;&#65349;&#65362;4.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入力方法"/>
      <sheetName val="Master"/>
      <sheetName val="申込鑑"/>
      <sheetName val="申込シート①-1・２"/>
      <sheetName val="プロ食料生産②"/>
      <sheetName val="プロ環境③"/>
      <sheetName val="プロ文化生活④"/>
      <sheetName val="意見食料生産⑤"/>
      <sheetName val="意見環境⑥"/>
      <sheetName val="意見文化生活⑦"/>
      <sheetName val="平板⑧"/>
      <sheetName val="農鑑⑨全体"/>
      <sheetName val="農鑑⑨ 農業"/>
      <sheetName val="農鑑⑨ 園芸"/>
      <sheetName val="農鑑⑨ 畜産"/>
      <sheetName val="農鑑⑨ 生活科学"/>
      <sheetName val="農鑑⑨ 食品科学"/>
      <sheetName val="農鑑⑨ 農業土木"/>
      <sheetName val="農鑑⑨ 林業"/>
      <sheetName val="農鑑⑨ 造園"/>
      <sheetName val="農鑑⑨ 農業機械"/>
      <sheetName val="クラ代⑩"/>
      <sheetName val="代議・式典⑪"/>
      <sheetName val="見学・視察⑫"/>
      <sheetName val="参加費免除申請⑬"/>
      <sheetName val="Data"/>
      <sheetName val="data2"/>
      <sheetName val="Sheet1"/>
    </sheetNames>
    <sheetDataSet>
      <sheetData sheetId="0" refreshError="1"/>
      <sheetData sheetId="1">
        <row r="3">
          <cell r="AF3" t="str">
            <v>-</v>
          </cell>
        </row>
        <row r="4">
          <cell r="AF4" t="str">
            <v>◎</v>
          </cell>
        </row>
      </sheetData>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入力方法"/>
      <sheetName val="Master"/>
      <sheetName val="申込鑑"/>
      <sheetName val="申込シート①-1・２"/>
      <sheetName val="プロ食料生産②"/>
      <sheetName val="プロ環境③"/>
      <sheetName val="プロ文化生活④"/>
      <sheetName val="意見食料生産⑤"/>
      <sheetName val="意見環境⑥"/>
      <sheetName val="意見文化生活⑦"/>
      <sheetName val="平板⑧"/>
      <sheetName val="農鑑⑨全体"/>
      <sheetName val="農鑑⑨ 農業"/>
      <sheetName val="農鑑⑨ 園芸"/>
      <sheetName val="農鑑⑨ 畜産"/>
      <sheetName val="農鑑⑨ 生活科学"/>
      <sheetName val="農鑑⑨ 食品科学"/>
      <sheetName val="農鑑⑨ 農業土木"/>
      <sheetName val="農鑑⑨ 林業"/>
      <sheetName val="農鑑⑨ 造園"/>
      <sheetName val="農鑑⑨ 農業機械"/>
      <sheetName val="クラ代⑩"/>
      <sheetName val="代議・式典⑪"/>
      <sheetName val="見学・視察⑫"/>
      <sheetName val="参加費免除申請⑬"/>
      <sheetName val="Data"/>
      <sheetName val="data2"/>
      <sheetName val="Sheet1"/>
    </sheetNames>
    <sheetDataSet>
      <sheetData sheetId="0" refreshError="1"/>
      <sheetData sheetId="1" refreshError="1">
        <row r="3">
          <cell r="H3">
            <v>10101</v>
          </cell>
          <cell r="I3" t="str">
            <v>北海道</v>
          </cell>
          <cell r="J3" t="str">
            <v>北北海道</v>
          </cell>
          <cell r="K3" t="str">
            <v>北海道</v>
          </cell>
          <cell r="L3" t="str">
            <v>旭川農業高等学校</v>
          </cell>
          <cell r="M3" t="str">
            <v>〒079-8431　</v>
          </cell>
          <cell r="N3" t="str">
            <v>旭川市永山町14丁目153番地</v>
          </cell>
          <cell r="O3" t="str">
            <v>0166-48-2887</v>
          </cell>
          <cell r="Q3" t="str">
            <v>アサヒカワノウギョウ</v>
          </cell>
          <cell r="R3">
            <v>1</v>
          </cell>
        </row>
        <row r="4">
          <cell r="H4">
            <v>10102</v>
          </cell>
        </row>
        <row r="5">
          <cell r="H5">
            <v>10103</v>
          </cell>
          <cell r="I5" t="str">
            <v>北海道</v>
          </cell>
          <cell r="J5" t="str">
            <v>北北海道</v>
          </cell>
          <cell r="K5" t="str">
            <v>北海道</v>
          </cell>
          <cell r="L5" t="str">
            <v>名寄産業高等学校</v>
          </cell>
          <cell r="M5" t="str">
            <v>〒096-0035</v>
          </cell>
          <cell r="N5" t="str">
            <v>名寄市西5条北5丁目1番地</v>
          </cell>
          <cell r="O5" t="str">
            <v>01654-2-3066</v>
          </cell>
          <cell r="Q5" t="str">
            <v>ナヨロサンギョウ</v>
          </cell>
          <cell r="R5">
            <v>1</v>
          </cell>
        </row>
        <row r="6">
          <cell r="H6">
            <v>10104</v>
          </cell>
          <cell r="I6" t="str">
            <v>北海道</v>
          </cell>
          <cell r="J6" t="str">
            <v>北北海道</v>
          </cell>
          <cell r="K6" t="str">
            <v>北海道</v>
          </cell>
          <cell r="L6" t="str">
            <v>剣淵高等学校</v>
          </cell>
          <cell r="M6" t="str">
            <v>〒098-0338</v>
          </cell>
          <cell r="N6" t="str">
            <v>上川郡剣淵町仲町22番1号</v>
          </cell>
          <cell r="O6" t="str">
            <v>0165-34-2549</v>
          </cell>
          <cell r="Q6" t="str">
            <v>ケンブチ</v>
          </cell>
          <cell r="R6">
            <v>1</v>
          </cell>
        </row>
        <row r="7">
          <cell r="H7">
            <v>10105</v>
          </cell>
        </row>
        <row r="8">
          <cell r="H8">
            <v>10106</v>
          </cell>
          <cell r="I8" t="str">
            <v>北海道</v>
          </cell>
          <cell r="J8" t="str">
            <v>北北海道</v>
          </cell>
          <cell r="K8" t="str">
            <v>北海道</v>
          </cell>
          <cell r="L8" t="str">
            <v>遠別農業高等学校</v>
          </cell>
          <cell r="M8" t="str">
            <v>〒098-3541</v>
          </cell>
          <cell r="N8" t="str">
            <v>天塩郡遠別町字北浜74番地</v>
          </cell>
          <cell r="O8" t="str">
            <v>01632-7-2551</v>
          </cell>
          <cell r="Q8" t="str">
            <v>トウベツノウギョウ</v>
          </cell>
          <cell r="R8">
            <v>1</v>
          </cell>
        </row>
        <row r="9">
          <cell r="H9">
            <v>10107</v>
          </cell>
        </row>
        <row r="10">
          <cell r="H10">
            <v>10108</v>
          </cell>
          <cell r="I10" t="str">
            <v>北海道</v>
          </cell>
          <cell r="J10" t="str">
            <v>北北海道</v>
          </cell>
          <cell r="K10" t="str">
            <v>北海道</v>
          </cell>
          <cell r="L10" t="str">
            <v>幌加内高等学校</v>
          </cell>
          <cell r="M10" t="str">
            <v>〒074-0495</v>
          </cell>
          <cell r="N10" t="str">
            <v>雨竜郡幌加内町字平和</v>
          </cell>
          <cell r="O10" t="str">
            <v>0165-35-2405</v>
          </cell>
          <cell r="Q10" t="str">
            <v>ホロカナイ</v>
          </cell>
          <cell r="R10">
            <v>2</v>
          </cell>
        </row>
        <row r="11">
          <cell r="H11">
            <v>10109</v>
          </cell>
          <cell r="I11" t="str">
            <v>北海道</v>
          </cell>
          <cell r="J11" t="str">
            <v>北北海道</v>
          </cell>
          <cell r="K11" t="str">
            <v>北海道</v>
          </cell>
          <cell r="L11" t="str">
            <v>新十津川農業高等学校</v>
          </cell>
          <cell r="M11" t="str">
            <v>〒073-1103</v>
          </cell>
          <cell r="N11" t="str">
            <v>樺戸郡新十津川町字中央13番地</v>
          </cell>
          <cell r="O11" t="str">
            <v>0125-76-2621</v>
          </cell>
          <cell r="Q11" t="str">
            <v>シントツガワノウギョウ</v>
          </cell>
          <cell r="R11">
            <v>1</v>
          </cell>
        </row>
        <row r="12">
          <cell r="H12">
            <v>10110</v>
          </cell>
          <cell r="I12" t="str">
            <v>北海道</v>
          </cell>
          <cell r="J12" t="str">
            <v>北北海道</v>
          </cell>
          <cell r="K12" t="str">
            <v>北海道</v>
          </cell>
          <cell r="L12" t="str">
            <v>富良野緑峰高等学校</v>
          </cell>
          <cell r="M12" t="str">
            <v>〒076-0037</v>
          </cell>
          <cell r="N12" t="str">
            <v>富良野市西町1番1号</v>
          </cell>
          <cell r="O12" t="str">
            <v>0167-22-3071</v>
          </cell>
          <cell r="Q12" t="str">
            <v>フラノリョクホウ</v>
          </cell>
          <cell r="R12">
            <v>1</v>
          </cell>
        </row>
        <row r="13">
          <cell r="H13">
            <v>10111</v>
          </cell>
          <cell r="I13" t="str">
            <v>北海道</v>
          </cell>
          <cell r="J13" t="str">
            <v>北北海道</v>
          </cell>
          <cell r="K13" t="str">
            <v>北海道</v>
          </cell>
          <cell r="L13" t="str">
            <v>深川東高等学校</v>
          </cell>
          <cell r="M13" t="str">
            <v>〒074-0008</v>
          </cell>
          <cell r="N13" t="str">
            <v>深川市8条5番10号</v>
          </cell>
          <cell r="O13" t="str">
            <v>0164-23-3561</v>
          </cell>
          <cell r="Q13" t="str">
            <v>フカガワヒガシ</v>
          </cell>
          <cell r="R13">
            <v>1</v>
          </cell>
        </row>
        <row r="14">
          <cell r="H14">
            <v>10201</v>
          </cell>
          <cell r="I14" t="str">
            <v>北海道</v>
          </cell>
          <cell r="J14" t="str">
            <v>東北海道</v>
          </cell>
          <cell r="K14" t="str">
            <v>北海道</v>
          </cell>
          <cell r="L14" t="str">
            <v>中標津農業高等学校</v>
          </cell>
          <cell r="M14" t="str">
            <v>〒088-2682</v>
          </cell>
          <cell r="N14" t="str">
            <v>標津郡中標津町計根別南2条西1丁目1番地1</v>
          </cell>
          <cell r="O14" t="str">
            <v>0153-78-2053</v>
          </cell>
          <cell r="Q14" t="str">
            <v>ナカシベツノウギョウ</v>
          </cell>
          <cell r="R14">
            <v>1</v>
          </cell>
        </row>
        <row r="15">
          <cell r="H15">
            <v>10202</v>
          </cell>
          <cell r="I15" t="str">
            <v>北海道</v>
          </cell>
          <cell r="J15" t="str">
            <v>東北海道</v>
          </cell>
          <cell r="K15" t="str">
            <v>北海道</v>
          </cell>
          <cell r="L15" t="str">
            <v>別海高等学校</v>
          </cell>
          <cell r="M15" t="str">
            <v>〒086-0214</v>
          </cell>
          <cell r="N15" t="str">
            <v>野付郡別海町別海緑町70番地1</v>
          </cell>
          <cell r="O15" t="str">
            <v>0153-75-2053</v>
          </cell>
          <cell r="Q15" t="str">
            <v>ベッカイ</v>
          </cell>
          <cell r="R15">
            <v>1</v>
          </cell>
        </row>
        <row r="16">
          <cell r="H16">
            <v>10203</v>
          </cell>
          <cell r="I16" t="str">
            <v>北海道</v>
          </cell>
          <cell r="J16" t="str">
            <v>東北海道</v>
          </cell>
          <cell r="K16" t="str">
            <v>北海道</v>
          </cell>
          <cell r="L16" t="str">
            <v>美幌高等学校</v>
          </cell>
          <cell r="M16" t="str">
            <v>〒092-0017</v>
          </cell>
          <cell r="N16" t="str">
            <v>網走郡美幌町報徳94番地</v>
          </cell>
          <cell r="O16" t="str">
            <v>0152-73-4136</v>
          </cell>
          <cell r="Q16" t="str">
            <v>ミホロ</v>
          </cell>
          <cell r="R16">
            <v>1</v>
          </cell>
        </row>
        <row r="17">
          <cell r="H17">
            <v>10204</v>
          </cell>
          <cell r="I17" t="str">
            <v>北海道</v>
          </cell>
          <cell r="J17" t="str">
            <v>東北海道</v>
          </cell>
          <cell r="K17" t="str">
            <v>北海道</v>
          </cell>
          <cell r="L17" t="str">
            <v xml:space="preserve">東藻琴高等学校 </v>
          </cell>
          <cell r="M17" t="str">
            <v>〒099-3211</v>
          </cell>
          <cell r="N17" t="str">
            <v>網走郡大空町東藻琴79番地</v>
          </cell>
          <cell r="O17" t="str">
            <v>0152-66-2061</v>
          </cell>
          <cell r="Q17" t="str">
            <v>ヒガシモコト</v>
          </cell>
          <cell r="R17">
            <v>2</v>
          </cell>
        </row>
        <row r="18">
          <cell r="H18">
            <v>10205</v>
          </cell>
          <cell r="I18" t="str">
            <v>北海道</v>
          </cell>
          <cell r="J18" t="str">
            <v>東北海道</v>
          </cell>
          <cell r="K18" t="str">
            <v>北海道</v>
          </cell>
          <cell r="L18" t="str">
            <v>標茶高等学校</v>
          </cell>
          <cell r="M18" t="str">
            <v>〒088-2313</v>
          </cell>
          <cell r="N18" t="str">
            <v>川上郡標茶町常盤10丁目1番地</v>
          </cell>
          <cell r="O18" t="str">
            <v>015-485-2001</v>
          </cell>
          <cell r="Q18" t="str">
            <v>シベチャ</v>
          </cell>
          <cell r="R18">
            <v>1</v>
          </cell>
        </row>
        <row r="19">
          <cell r="H19">
            <v>10206</v>
          </cell>
        </row>
        <row r="20">
          <cell r="H20">
            <v>10207</v>
          </cell>
          <cell r="I20" t="str">
            <v>北海道</v>
          </cell>
          <cell r="J20" t="str">
            <v>東北海道</v>
          </cell>
          <cell r="K20" t="str">
            <v>北海道</v>
          </cell>
          <cell r="L20" t="str">
            <v>士幌高等学校</v>
          </cell>
          <cell r="M20" t="str">
            <v>〒080-1275</v>
          </cell>
          <cell r="N20" t="str">
            <v>河東郡士幌町上音更21-15</v>
          </cell>
          <cell r="O20" t="str">
            <v>01564-5-3121</v>
          </cell>
          <cell r="Q20" t="str">
            <v>シホロ</v>
          </cell>
          <cell r="R20">
            <v>1</v>
          </cell>
        </row>
        <row r="21">
          <cell r="H21">
            <v>10208</v>
          </cell>
          <cell r="I21" t="str">
            <v>北海道</v>
          </cell>
          <cell r="J21" t="str">
            <v>東北海道</v>
          </cell>
          <cell r="K21" t="str">
            <v>北海道</v>
          </cell>
          <cell r="L21" t="str">
            <v>音更高等学校</v>
          </cell>
          <cell r="M21" t="str">
            <v>〒080-0574</v>
          </cell>
          <cell r="N21" t="str">
            <v>河東郡音更町駒場西1番地</v>
          </cell>
          <cell r="O21" t="str">
            <v>0155-44-2201</v>
          </cell>
          <cell r="Q21" t="str">
            <v>オトサラ</v>
          </cell>
          <cell r="R21">
            <v>2</v>
          </cell>
        </row>
        <row r="22">
          <cell r="H22">
            <v>10209</v>
          </cell>
          <cell r="I22" t="str">
            <v>北海道</v>
          </cell>
          <cell r="J22" t="str">
            <v>東北海道</v>
          </cell>
          <cell r="K22" t="str">
            <v>北海道</v>
          </cell>
          <cell r="L22" t="str">
            <v>更別農業高等学校</v>
          </cell>
          <cell r="M22" t="str">
            <v>〒089-1501</v>
          </cell>
          <cell r="N22" t="str">
            <v>河西郡更別村更別基線95番地</v>
          </cell>
          <cell r="O22" t="str">
            <v>0155-52-2362</v>
          </cell>
          <cell r="Q22" t="str">
            <v>サラベツノウギョウ</v>
          </cell>
          <cell r="R22">
            <v>1</v>
          </cell>
        </row>
        <row r="23">
          <cell r="H23">
            <v>10210</v>
          </cell>
          <cell r="I23" t="str">
            <v>北海道</v>
          </cell>
          <cell r="J23" t="str">
            <v>東北海道</v>
          </cell>
          <cell r="K23" t="str">
            <v>北海道</v>
          </cell>
          <cell r="L23" t="str">
            <v>帯広農業高等学校</v>
          </cell>
          <cell r="M23" t="str">
            <v>〒080-0834</v>
          </cell>
          <cell r="N23" t="str">
            <v>帯広市稲田町西1線9番地</v>
          </cell>
          <cell r="O23" t="str">
            <v>0155-48-3051</v>
          </cell>
          <cell r="Q23" t="str">
            <v>オビヒロノウギョウ</v>
          </cell>
          <cell r="R23">
            <v>1</v>
          </cell>
        </row>
        <row r="24">
          <cell r="H24">
            <v>10211</v>
          </cell>
          <cell r="I24" t="str">
            <v>北海道</v>
          </cell>
          <cell r="J24" t="str">
            <v>東北海道</v>
          </cell>
          <cell r="K24" t="str">
            <v>北海道</v>
          </cell>
          <cell r="L24" t="str">
            <v>帯広農業高等学校</v>
          </cell>
          <cell r="M24" t="str">
            <v>〒080-0834</v>
          </cell>
          <cell r="N24" t="str">
            <v>帯広市稲田町西1線9番地</v>
          </cell>
          <cell r="O24" t="str">
            <v>0155-48-3051</v>
          </cell>
          <cell r="Q24" t="str">
            <v>オビヒロノウギョウ</v>
          </cell>
          <cell r="R24">
            <v>2</v>
          </cell>
        </row>
        <row r="25">
          <cell r="H25">
            <v>10301</v>
          </cell>
          <cell r="I25" t="str">
            <v>北海道</v>
          </cell>
          <cell r="J25" t="str">
            <v>南北海道</v>
          </cell>
          <cell r="K25" t="str">
            <v>北海道</v>
          </cell>
          <cell r="L25" t="str">
            <v>岩見沢農業高等学校</v>
          </cell>
          <cell r="M25" t="str">
            <v>〒068-0818</v>
          </cell>
          <cell r="N25" t="str">
            <v>岩見沢市並木町1-5</v>
          </cell>
          <cell r="O25" t="str">
            <v>0126-22-0130</v>
          </cell>
          <cell r="Q25" t="str">
            <v>イワミザワノウギョウ</v>
          </cell>
          <cell r="R25">
            <v>1</v>
          </cell>
        </row>
        <row r="26">
          <cell r="H26">
            <v>10302</v>
          </cell>
          <cell r="I26" t="str">
            <v>北海道</v>
          </cell>
          <cell r="J26" t="str">
            <v>南北海道</v>
          </cell>
          <cell r="K26" t="str">
            <v>北海道</v>
          </cell>
          <cell r="L26" t="str">
            <v>とわの森三愛高等学校</v>
          </cell>
          <cell r="M26" t="str">
            <v>〒069-8533</v>
          </cell>
          <cell r="N26" t="str">
            <v>江別市文京台緑町569</v>
          </cell>
          <cell r="O26" t="str">
            <v>011-386-3111</v>
          </cell>
          <cell r="Q26" t="str">
            <v>トワノモリサンアイ</v>
          </cell>
          <cell r="R26">
            <v>1</v>
          </cell>
        </row>
        <row r="27">
          <cell r="H27">
            <v>10303</v>
          </cell>
          <cell r="I27" t="str">
            <v>北海道</v>
          </cell>
          <cell r="J27" t="str">
            <v>南北海道</v>
          </cell>
          <cell r="K27" t="str">
            <v>北海道</v>
          </cell>
          <cell r="L27" t="str">
            <v>倶知安農業高等学校</v>
          </cell>
          <cell r="M27" t="str">
            <v>〒044-0083</v>
          </cell>
          <cell r="N27" t="str">
            <v>虻田郡倶知安町字旭15</v>
          </cell>
          <cell r="O27" t="str">
            <v>0136-22-1148</v>
          </cell>
          <cell r="Q27" t="str">
            <v>クッチャンノウギョウ</v>
          </cell>
          <cell r="R27">
            <v>1</v>
          </cell>
        </row>
        <row r="28">
          <cell r="H28">
            <v>10304</v>
          </cell>
          <cell r="I28" t="str">
            <v>北海道</v>
          </cell>
          <cell r="J28" t="str">
            <v>南北海道</v>
          </cell>
          <cell r="K28" t="str">
            <v>北海道</v>
          </cell>
          <cell r="L28" t="str">
            <v>大野農業高等学校</v>
          </cell>
          <cell r="M28" t="str">
            <v>〒041-1231</v>
          </cell>
          <cell r="N28" t="str">
            <v>北斗市向野2丁目26-1</v>
          </cell>
          <cell r="O28" t="str">
            <v>0138-77-8800</v>
          </cell>
          <cell r="Q28" t="str">
            <v>オオノノウギョウ</v>
          </cell>
          <cell r="R28">
            <v>1</v>
          </cell>
        </row>
        <row r="29">
          <cell r="H29">
            <v>10305</v>
          </cell>
          <cell r="I29" t="str">
            <v>北海道</v>
          </cell>
          <cell r="J29" t="str">
            <v>南北海道</v>
          </cell>
          <cell r="K29" t="str">
            <v>北海道</v>
          </cell>
          <cell r="L29" t="str">
            <v>ニセコ高等学校</v>
          </cell>
          <cell r="M29" t="str">
            <v>〒048-1501</v>
          </cell>
          <cell r="N29" t="str">
            <v>虻田郡ニセコ町富士見141-9</v>
          </cell>
          <cell r="O29" t="str">
            <v>0136-44-2224</v>
          </cell>
          <cell r="Q29" t="str">
            <v>ニセコ</v>
          </cell>
          <cell r="R29">
            <v>2</v>
          </cell>
        </row>
        <row r="30">
          <cell r="H30">
            <v>10306</v>
          </cell>
          <cell r="I30" t="str">
            <v>北海道</v>
          </cell>
          <cell r="J30" t="str">
            <v>南北海道</v>
          </cell>
          <cell r="K30" t="str">
            <v>北海道</v>
          </cell>
          <cell r="L30" t="str">
            <v>壮瞥高等学校</v>
          </cell>
          <cell r="M30" t="str">
            <v>〒052-0101</v>
          </cell>
          <cell r="N30" t="str">
            <v>有珠郡壮瞥町字滝之町235番地13</v>
          </cell>
          <cell r="O30" t="str">
            <v>0142-66-2456</v>
          </cell>
          <cell r="Q30" t="str">
            <v>ソウベツ</v>
          </cell>
          <cell r="R30">
            <v>1</v>
          </cell>
        </row>
        <row r="31">
          <cell r="H31">
            <v>10307</v>
          </cell>
          <cell r="I31" t="str">
            <v>北海道</v>
          </cell>
          <cell r="J31" t="str">
            <v>南北海道</v>
          </cell>
          <cell r="K31" t="str">
            <v>北海道</v>
          </cell>
          <cell r="L31" t="str">
            <v>静内農業高等学校</v>
          </cell>
          <cell r="M31" t="str">
            <v>〒056-0144</v>
          </cell>
          <cell r="N31" t="str">
            <v>日高郡新ひだか町静内田原797</v>
          </cell>
          <cell r="O31" t="str">
            <v>0146-46-2537</v>
          </cell>
          <cell r="Q31" t="str">
            <v>シズナイノウギョウ</v>
          </cell>
          <cell r="R31">
            <v>1</v>
          </cell>
        </row>
        <row r="32">
          <cell r="H32">
            <v>10308</v>
          </cell>
          <cell r="I32" t="str">
            <v>北海道</v>
          </cell>
          <cell r="J32" t="str">
            <v>南北海道</v>
          </cell>
          <cell r="K32" t="str">
            <v>北海道</v>
          </cell>
          <cell r="L32" t="str">
            <v>檜山北高等学校</v>
          </cell>
          <cell r="M32" t="str">
            <v>〒049-4433</v>
          </cell>
          <cell r="N32" t="str">
            <v>久遠郡せたな町北檜山区丹羽360-1</v>
          </cell>
          <cell r="O32" t="str">
            <v>0137-84-5331</v>
          </cell>
          <cell r="Q32" t="str">
            <v>ヒヤマキタ</v>
          </cell>
          <cell r="R32">
            <v>1</v>
          </cell>
        </row>
        <row r="33">
          <cell r="H33">
            <v>10309</v>
          </cell>
          <cell r="I33" t="str">
            <v>北海道</v>
          </cell>
          <cell r="J33" t="str">
            <v>南北海道</v>
          </cell>
          <cell r="K33" t="str">
            <v>北海道</v>
          </cell>
          <cell r="L33" t="str">
            <v>真狩高等学校</v>
          </cell>
          <cell r="M33" t="str">
            <v>〒048-1611</v>
          </cell>
          <cell r="N33" t="str">
            <v>虻田郡真狩村字光6番地</v>
          </cell>
          <cell r="O33" t="str">
            <v>0136-45-2357</v>
          </cell>
          <cell r="Q33" t="str">
            <v>マッカリ</v>
          </cell>
          <cell r="R33">
            <v>2</v>
          </cell>
        </row>
        <row r="34">
          <cell r="H34">
            <v>10310</v>
          </cell>
          <cell r="I34" t="str">
            <v>北海道</v>
          </cell>
          <cell r="J34" t="str">
            <v>南北海道</v>
          </cell>
          <cell r="K34" t="str">
            <v>北海道</v>
          </cell>
          <cell r="L34" t="str">
            <v>留寿都高等学校</v>
          </cell>
          <cell r="M34" t="str">
            <v>〒048-1731</v>
          </cell>
          <cell r="N34" t="str">
            <v>虻田郡留寿都村字留寿都179-1</v>
          </cell>
          <cell r="O34" t="str">
            <v>0136-46-3376</v>
          </cell>
          <cell r="Q34" t="str">
            <v>ルスツ</v>
          </cell>
          <cell r="R34">
            <v>2</v>
          </cell>
        </row>
        <row r="35">
          <cell r="H35">
            <v>10311</v>
          </cell>
          <cell r="I35" t="str">
            <v>北海道</v>
          </cell>
          <cell r="J35" t="str">
            <v>南北海道</v>
          </cell>
          <cell r="K35" t="str">
            <v>北海道</v>
          </cell>
          <cell r="L35" t="str">
            <v>余市紅志高等学校</v>
          </cell>
          <cell r="M35" t="str">
            <v>〒046-0022</v>
          </cell>
          <cell r="N35" t="str">
            <v>余市郡余市町沢町6-1</v>
          </cell>
          <cell r="O35" t="str">
            <v>0135-23-3191</v>
          </cell>
          <cell r="Q35" t="str">
            <v>ヨイチコウシ</v>
          </cell>
          <cell r="R35">
            <v>1</v>
          </cell>
        </row>
        <row r="36">
          <cell r="H36">
            <v>10312</v>
          </cell>
          <cell r="I36" t="str">
            <v>北海道</v>
          </cell>
          <cell r="J36" t="str">
            <v>南北海道</v>
          </cell>
          <cell r="K36" t="str">
            <v>北海道</v>
          </cell>
          <cell r="L36" t="str">
            <v>当別高等学校</v>
          </cell>
          <cell r="M36" t="str">
            <v>〒061-0296</v>
          </cell>
          <cell r="N36" t="str">
            <v>石狩郡当別町春日町84番地</v>
          </cell>
          <cell r="O36" t="str">
            <v>0133-23-2444</v>
          </cell>
          <cell r="Q36" t="str">
            <v>トウベツノウギョウ</v>
          </cell>
          <cell r="R36">
            <v>1</v>
          </cell>
        </row>
        <row r="37">
          <cell r="H37">
            <v>10313</v>
          </cell>
          <cell r="I37" t="str">
            <v>北海道</v>
          </cell>
          <cell r="J37" t="str">
            <v>南北海道</v>
          </cell>
          <cell r="K37" t="str">
            <v>北海道</v>
          </cell>
          <cell r="L37" t="str">
            <v>美唄尚栄高等学校</v>
          </cell>
          <cell r="M37" t="str">
            <v>〒072-0024</v>
          </cell>
          <cell r="N37" t="str">
            <v>美唄市西１条南6丁目</v>
          </cell>
          <cell r="O37" t="str">
            <v>0126-64-2277</v>
          </cell>
          <cell r="Q37" t="str">
            <v>ビバイショウエイ</v>
          </cell>
          <cell r="R37">
            <v>1</v>
          </cell>
        </row>
        <row r="38">
          <cell r="H38">
            <v>20401</v>
          </cell>
          <cell r="I38" t="str">
            <v>東北</v>
          </cell>
          <cell r="J38" t="str">
            <v>青森県</v>
          </cell>
          <cell r="K38" t="str">
            <v>青森県立</v>
          </cell>
          <cell r="L38" t="str">
            <v>五所川原農林高等学校</v>
          </cell>
          <cell r="M38" t="str">
            <v>〒037-0093</v>
          </cell>
          <cell r="N38" t="str">
            <v>五所川原市大字一野坪字朝日田12-37</v>
          </cell>
          <cell r="O38" t="str">
            <v>0173-37-2121</v>
          </cell>
          <cell r="Q38" t="str">
            <v>ゴショガワラノウリン</v>
          </cell>
          <cell r="R38">
            <v>1</v>
          </cell>
        </row>
        <row r="39">
          <cell r="H39">
            <v>20402</v>
          </cell>
          <cell r="I39" t="str">
            <v>東北</v>
          </cell>
          <cell r="J39" t="str">
            <v>青森県</v>
          </cell>
          <cell r="K39" t="str">
            <v>青森県立</v>
          </cell>
          <cell r="L39" t="str">
            <v>弘前実業高等学校藤崎校舎</v>
          </cell>
          <cell r="M39" t="str">
            <v>〒038-3802</v>
          </cell>
          <cell r="N39" t="str">
            <v>南津軽郡藤崎町大字藤崎字下袋7-10</v>
          </cell>
          <cell r="O39" t="str">
            <v>0172-75-3332</v>
          </cell>
          <cell r="Q39" t="str">
            <v>ヒロサキジツギョウ</v>
          </cell>
          <cell r="R39">
            <v>1</v>
          </cell>
        </row>
        <row r="40">
          <cell r="H40">
            <v>20403</v>
          </cell>
          <cell r="I40" t="str">
            <v>東北</v>
          </cell>
          <cell r="J40" t="str">
            <v>青森県</v>
          </cell>
          <cell r="K40" t="str">
            <v>青森県立</v>
          </cell>
          <cell r="L40" t="str">
            <v>弘前実業高等学校</v>
          </cell>
          <cell r="M40" t="str">
            <v>〒036-8155</v>
          </cell>
          <cell r="N40" t="str">
            <v>弘前市大字中野三丁目6-10</v>
          </cell>
          <cell r="O40" t="str">
            <v>0172-32-7151</v>
          </cell>
          <cell r="Q40" t="str">
            <v>ヒロサキジツギョウ</v>
          </cell>
          <cell r="R40">
            <v>1</v>
          </cell>
        </row>
        <row r="41">
          <cell r="H41">
            <v>20404</v>
          </cell>
          <cell r="I41" t="str">
            <v>東北</v>
          </cell>
          <cell r="J41" t="str">
            <v>青森県</v>
          </cell>
          <cell r="K41" t="str">
            <v>青森県立</v>
          </cell>
          <cell r="L41" t="str">
            <v>三本木農業高等学校</v>
          </cell>
          <cell r="M41" t="str">
            <v>〒034-8578</v>
          </cell>
          <cell r="N41" t="str">
            <v>十和田市大字相坂字高清水78-92</v>
          </cell>
          <cell r="O41" t="str">
            <v>0176-23-5341</v>
          </cell>
          <cell r="Q41" t="str">
            <v>サンボンギノウギョウ</v>
          </cell>
          <cell r="R41">
            <v>1</v>
          </cell>
        </row>
        <row r="42">
          <cell r="H42">
            <v>20405</v>
          </cell>
          <cell r="I42" t="str">
            <v>東北</v>
          </cell>
          <cell r="J42" t="str">
            <v>青森県</v>
          </cell>
          <cell r="K42" t="str">
            <v>青森県立</v>
          </cell>
          <cell r="L42" t="str">
            <v>名久井農業高等学校</v>
          </cell>
          <cell r="M42" t="str">
            <v>〒039-0502</v>
          </cell>
          <cell r="N42" t="str">
            <v>三戸郡南部町大字下名久井字下諏訪平1</v>
          </cell>
          <cell r="O42" t="str">
            <v>0178-76-2215</v>
          </cell>
          <cell r="Q42" t="str">
            <v>ナクイノウギョウ</v>
          </cell>
          <cell r="R42">
            <v>1</v>
          </cell>
        </row>
        <row r="43">
          <cell r="H43">
            <v>20406</v>
          </cell>
          <cell r="I43" t="str">
            <v>東北</v>
          </cell>
          <cell r="J43" t="str">
            <v>青森県</v>
          </cell>
          <cell r="K43" t="str">
            <v>青森県立</v>
          </cell>
          <cell r="L43" t="str">
            <v>七戸高等学校</v>
          </cell>
          <cell r="M43" t="str">
            <v>〒039-2516</v>
          </cell>
          <cell r="N43" t="str">
            <v>上北郡七戸町字舘野47-31</v>
          </cell>
          <cell r="O43" t="str">
            <v>0176-62-4111</v>
          </cell>
          <cell r="Q43" t="str">
            <v>シチノヘ</v>
          </cell>
          <cell r="R43">
            <v>1</v>
          </cell>
        </row>
        <row r="44">
          <cell r="H44">
            <v>20407</v>
          </cell>
          <cell r="I44" t="str">
            <v>東北</v>
          </cell>
          <cell r="J44" t="str">
            <v>青森県</v>
          </cell>
          <cell r="K44" t="str">
            <v>青森県立</v>
          </cell>
          <cell r="L44" t="str">
            <v>柏木農業高等学校</v>
          </cell>
          <cell r="M44" t="str">
            <v>〒036-0112</v>
          </cell>
          <cell r="N44" t="str">
            <v>平川市荒田上駒田130</v>
          </cell>
          <cell r="O44" t="str">
            <v>0172-44-3015</v>
          </cell>
          <cell r="Q44" t="str">
            <v>カシワギノウギョウ</v>
          </cell>
          <cell r="R44">
            <v>1</v>
          </cell>
        </row>
        <row r="45">
          <cell r="H45">
            <v>20501</v>
          </cell>
          <cell r="I45" t="str">
            <v>東北</v>
          </cell>
          <cell r="J45" t="str">
            <v>岩手県</v>
          </cell>
          <cell r="K45" t="str">
            <v>岩手県立</v>
          </cell>
          <cell r="L45" t="str">
            <v>久慈東高等学校</v>
          </cell>
          <cell r="M45" t="str">
            <v>〒028-0021</v>
          </cell>
          <cell r="N45" t="str">
            <v>久慈市門前36地割10</v>
          </cell>
          <cell r="O45" t="str">
            <v>0194-53-4371</v>
          </cell>
          <cell r="Q45" t="str">
            <v>クジヒガシ</v>
          </cell>
          <cell r="R45">
            <v>1</v>
          </cell>
        </row>
        <row r="46">
          <cell r="H46">
            <v>20502</v>
          </cell>
        </row>
        <row r="47">
          <cell r="H47">
            <v>20503</v>
          </cell>
          <cell r="I47" t="str">
            <v>東北</v>
          </cell>
          <cell r="J47" t="str">
            <v>岩手県</v>
          </cell>
          <cell r="K47" t="str">
            <v>岩手県立</v>
          </cell>
          <cell r="L47" t="str">
            <v>盛岡農業高等学校</v>
          </cell>
          <cell r="M47" t="str">
            <v>〒020-0605</v>
          </cell>
          <cell r="N47" t="str">
            <v>滝沢市砂込1463番地</v>
          </cell>
          <cell r="O47" t="str">
            <v>019-688-4211</v>
          </cell>
          <cell r="Q47" t="str">
            <v>モリオカノウギョウ</v>
          </cell>
          <cell r="R47">
            <v>1</v>
          </cell>
        </row>
        <row r="48">
          <cell r="H48">
            <v>20504</v>
          </cell>
          <cell r="I48" t="str">
            <v>東北</v>
          </cell>
          <cell r="J48" t="str">
            <v>岩手県</v>
          </cell>
          <cell r="K48" t="str">
            <v>岩手県立</v>
          </cell>
          <cell r="L48" t="str">
            <v>紫波総合高等学校</v>
          </cell>
          <cell r="M48" t="str">
            <v>〒028-3305</v>
          </cell>
          <cell r="N48" t="str">
            <v>紫波郡紫波町日詰字朝日田1</v>
          </cell>
          <cell r="O48" t="str">
            <v>019-672-3690</v>
          </cell>
          <cell r="Q48" t="str">
            <v>シワソウゴウ</v>
          </cell>
          <cell r="R48">
            <v>1</v>
          </cell>
        </row>
        <row r="49">
          <cell r="H49">
            <v>20505</v>
          </cell>
          <cell r="I49" t="str">
            <v>東北</v>
          </cell>
          <cell r="J49" t="str">
            <v>岩手県</v>
          </cell>
          <cell r="K49" t="str">
            <v>岩手県立</v>
          </cell>
          <cell r="L49" t="str">
            <v>花巻農業高等学校</v>
          </cell>
          <cell r="M49" t="str">
            <v>〒025-0004</v>
          </cell>
          <cell r="N49" t="str">
            <v>花巻市葛1-68</v>
          </cell>
          <cell r="O49" t="str">
            <v>0198-26-3131</v>
          </cell>
          <cell r="Q49" t="str">
            <v>ハナマキノウギョウ</v>
          </cell>
          <cell r="R49">
            <v>1</v>
          </cell>
        </row>
        <row r="50">
          <cell r="H50">
            <v>20506</v>
          </cell>
          <cell r="I50" t="str">
            <v>東北</v>
          </cell>
          <cell r="J50" t="str">
            <v>岩手県</v>
          </cell>
          <cell r="K50" t="str">
            <v>岩手県立</v>
          </cell>
          <cell r="L50" t="str">
            <v>遠野緑峰高等学校</v>
          </cell>
          <cell r="M50" t="str">
            <v>〒028-0541</v>
          </cell>
          <cell r="N50" t="str">
            <v>遠野市松崎町白岩21-14-1</v>
          </cell>
          <cell r="O50" t="str">
            <v>0198-62-2827</v>
          </cell>
          <cell r="Q50" t="str">
            <v>トウノリョクホウ</v>
          </cell>
          <cell r="R50">
            <v>1</v>
          </cell>
        </row>
        <row r="51">
          <cell r="H51">
            <v>20507</v>
          </cell>
        </row>
        <row r="52">
          <cell r="H52">
            <v>20508</v>
          </cell>
          <cell r="I52" t="str">
            <v>東北</v>
          </cell>
          <cell r="J52" t="str">
            <v>岩手県</v>
          </cell>
          <cell r="K52" t="str">
            <v>岩手県立</v>
          </cell>
          <cell r="L52" t="str">
            <v>水沢農業高等学校</v>
          </cell>
          <cell r="M52" t="str">
            <v>〒023-0402</v>
          </cell>
          <cell r="N52" t="str">
            <v>奥州市胆沢区小山字笹森1</v>
          </cell>
          <cell r="O52" t="str">
            <v>0197-47-0311</v>
          </cell>
          <cell r="Q52" t="str">
            <v>ミズサワノウギョウ</v>
          </cell>
          <cell r="R52">
            <v>1</v>
          </cell>
        </row>
        <row r="53">
          <cell r="H53">
            <v>20509</v>
          </cell>
          <cell r="I53" t="str">
            <v>東北</v>
          </cell>
          <cell r="J53" t="str">
            <v>岩手県</v>
          </cell>
          <cell r="K53" t="str">
            <v>岩手県立</v>
          </cell>
          <cell r="L53" t="str">
            <v>岩谷堂高等学校</v>
          </cell>
          <cell r="M53" t="str">
            <v>〒023-1101</v>
          </cell>
          <cell r="N53" t="str">
            <v>奥州市江刺区岩谷堂字根岸116</v>
          </cell>
          <cell r="O53" t="str">
            <v>0197-35-2017</v>
          </cell>
          <cell r="Q53" t="str">
            <v>イワヤドウ</v>
          </cell>
          <cell r="R53">
            <v>1</v>
          </cell>
        </row>
        <row r="54">
          <cell r="H54">
            <v>20510</v>
          </cell>
        </row>
        <row r="55">
          <cell r="H55">
            <v>20511</v>
          </cell>
          <cell r="I55" t="str">
            <v>東北</v>
          </cell>
          <cell r="J55" t="str">
            <v>岩手県</v>
          </cell>
          <cell r="K55" t="str">
            <v>岩手県立</v>
          </cell>
          <cell r="L55" t="str">
            <v>千厩高等学校</v>
          </cell>
          <cell r="M55" t="str">
            <v>〒029-0855</v>
          </cell>
          <cell r="N55" t="str">
            <v>一関市千厩町千厩字石堂45-2</v>
          </cell>
          <cell r="O55" t="str">
            <v>0191-53-2091</v>
          </cell>
          <cell r="Q55" t="str">
            <v>センマヤ</v>
          </cell>
          <cell r="R55">
            <v>1</v>
          </cell>
        </row>
        <row r="56">
          <cell r="H56">
            <v>20512</v>
          </cell>
          <cell r="I56" t="str">
            <v>東北</v>
          </cell>
          <cell r="J56" t="str">
            <v>岩手県</v>
          </cell>
          <cell r="K56" t="str">
            <v>岩手県立</v>
          </cell>
          <cell r="L56" t="str">
            <v>大船渡東高等学校</v>
          </cell>
          <cell r="M56" t="str">
            <v>〒022-0006</v>
          </cell>
          <cell r="N56" t="str">
            <v>大船渡市立根町字冷清水1-1</v>
          </cell>
          <cell r="O56" t="str">
            <v>0192-26-2380</v>
          </cell>
          <cell r="Q56" t="str">
            <v>オオフナトヒガシ</v>
          </cell>
          <cell r="R56">
            <v>1</v>
          </cell>
        </row>
        <row r="57">
          <cell r="H57">
            <v>20601</v>
          </cell>
          <cell r="I57" t="str">
            <v>東北</v>
          </cell>
          <cell r="J57" t="str">
            <v>宮城県</v>
          </cell>
          <cell r="K57" t="str">
            <v>宮城県</v>
          </cell>
          <cell r="L57" t="str">
            <v>伊具高等学校</v>
          </cell>
          <cell r="M57" t="str">
            <v>〒981-2153</v>
          </cell>
          <cell r="N57" t="str">
            <v>伊具郡丸森町字雁歌51</v>
          </cell>
          <cell r="O57" t="str">
            <v>0224-72-2020</v>
          </cell>
          <cell r="Q57" t="str">
            <v>イグ</v>
          </cell>
          <cell r="R57">
            <v>1</v>
          </cell>
        </row>
        <row r="58">
          <cell r="H58">
            <v>20602</v>
          </cell>
          <cell r="I58" t="str">
            <v>東北</v>
          </cell>
          <cell r="J58" t="str">
            <v>宮城県</v>
          </cell>
          <cell r="K58" t="str">
            <v>宮城県</v>
          </cell>
          <cell r="L58" t="str">
            <v>亘理高等学校</v>
          </cell>
          <cell r="M58" t="str">
            <v>〒989-2361</v>
          </cell>
          <cell r="N58" t="str">
            <v>亘理郡亘理町字舘南56-2</v>
          </cell>
          <cell r="O58" t="str">
            <v>0223-34-1213</v>
          </cell>
          <cell r="Q58" t="str">
            <v>ワタリ</v>
          </cell>
          <cell r="R58">
            <v>1</v>
          </cell>
        </row>
        <row r="59">
          <cell r="H59">
            <v>20603</v>
          </cell>
          <cell r="I59" t="str">
            <v>東北</v>
          </cell>
          <cell r="J59" t="str">
            <v>宮城県</v>
          </cell>
          <cell r="K59" t="str">
            <v>宮城県</v>
          </cell>
          <cell r="L59" t="str">
            <v>柴田農林高等学校</v>
          </cell>
          <cell r="M59" t="str">
            <v>〒989-1233</v>
          </cell>
          <cell r="N59" t="str">
            <v>柴田郡大河原町字上川原7-2</v>
          </cell>
          <cell r="O59" t="str">
            <v>0224-53-1049</v>
          </cell>
          <cell r="Q59" t="str">
            <v>シバタノウリン</v>
          </cell>
          <cell r="R59">
            <v>1</v>
          </cell>
        </row>
        <row r="60">
          <cell r="H60">
            <v>20604</v>
          </cell>
          <cell r="I60" t="str">
            <v>東北</v>
          </cell>
          <cell r="J60" t="str">
            <v>宮城県</v>
          </cell>
          <cell r="K60" t="str">
            <v>宮城県</v>
          </cell>
          <cell r="L60" t="str">
            <v>農業高等学校</v>
          </cell>
          <cell r="M60" t="str">
            <v>〒981-1201</v>
          </cell>
          <cell r="N60" t="str">
            <v>名取市下増田字広浦20-1</v>
          </cell>
          <cell r="O60" t="str">
            <v>022-384-2511</v>
          </cell>
          <cell r="Q60" t="str">
            <v>ノウギョウ</v>
          </cell>
          <cell r="R60">
            <v>1</v>
          </cell>
        </row>
        <row r="61">
          <cell r="H61">
            <v>20605</v>
          </cell>
          <cell r="I61" t="str">
            <v>東北</v>
          </cell>
          <cell r="J61" t="str">
            <v>宮城県</v>
          </cell>
          <cell r="K61" t="str">
            <v>宮城県</v>
          </cell>
          <cell r="L61" t="str">
            <v>加美農業高等学校</v>
          </cell>
          <cell r="M61" t="str">
            <v>〒981-4111</v>
          </cell>
          <cell r="N61" t="str">
            <v>加美郡色麻町黒沢字北條152</v>
          </cell>
          <cell r="O61" t="str">
            <v>0229-65-3900</v>
          </cell>
          <cell r="Q61" t="str">
            <v>カミノウギョウ</v>
          </cell>
          <cell r="R61">
            <v>1</v>
          </cell>
        </row>
        <row r="62">
          <cell r="H62">
            <v>20606</v>
          </cell>
          <cell r="I62" t="str">
            <v>東北</v>
          </cell>
          <cell r="J62" t="str">
            <v>宮城県</v>
          </cell>
          <cell r="K62" t="str">
            <v>宮城県</v>
          </cell>
          <cell r="L62" t="str">
            <v>南郷高等学校</v>
          </cell>
          <cell r="M62" t="str">
            <v>〒989-4204</v>
          </cell>
          <cell r="N62" t="str">
            <v>遠田郡美里町大柳字天神原7</v>
          </cell>
          <cell r="O62" t="str">
            <v>0229-58-1122</v>
          </cell>
          <cell r="Q62" t="str">
            <v>ナンゴウ</v>
          </cell>
          <cell r="R62">
            <v>1</v>
          </cell>
        </row>
        <row r="63">
          <cell r="H63">
            <v>20607</v>
          </cell>
          <cell r="I63" t="str">
            <v>東北</v>
          </cell>
          <cell r="J63" t="str">
            <v>宮城県</v>
          </cell>
          <cell r="K63" t="str">
            <v>宮城県</v>
          </cell>
          <cell r="L63" t="str">
            <v>小牛田農林高等学校</v>
          </cell>
          <cell r="M63" t="str">
            <v>〒987-0004</v>
          </cell>
          <cell r="N63" t="str">
            <v>遠田郡美里町牛飼字伊勢堂裏30</v>
          </cell>
          <cell r="O63" t="str">
            <v>0229-32-3125</v>
          </cell>
          <cell r="Q63" t="str">
            <v>コゴタノウリン</v>
          </cell>
          <cell r="R63">
            <v>1</v>
          </cell>
        </row>
        <row r="64">
          <cell r="H64">
            <v>20608</v>
          </cell>
          <cell r="I64" t="str">
            <v>東北</v>
          </cell>
          <cell r="J64" t="str">
            <v>宮城県</v>
          </cell>
          <cell r="K64" t="str">
            <v>宮城県</v>
          </cell>
          <cell r="L64" t="str">
            <v>石巻北高等学校</v>
          </cell>
          <cell r="M64" t="str">
            <v>〒986-1111</v>
          </cell>
          <cell r="N64" t="str">
            <v>石巻市鹿又字用水向126</v>
          </cell>
          <cell r="O64" t="str">
            <v>0225-74-2211</v>
          </cell>
          <cell r="Q64" t="str">
            <v>イシノマキキタ</v>
          </cell>
          <cell r="R64">
            <v>1</v>
          </cell>
        </row>
        <row r="65">
          <cell r="H65">
            <v>20609</v>
          </cell>
          <cell r="I65" t="str">
            <v>東北</v>
          </cell>
          <cell r="J65" t="str">
            <v>宮城県</v>
          </cell>
          <cell r="K65" t="str">
            <v>宮城県</v>
          </cell>
          <cell r="L65" t="str">
            <v>上沼高等学校</v>
          </cell>
          <cell r="M65" t="str">
            <v>〒987-0602</v>
          </cell>
          <cell r="N65" t="str">
            <v>登米市中田町上沼字要害94</v>
          </cell>
          <cell r="O65" t="str">
            <v>0220-34-2127</v>
          </cell>
          <cell r="Q65" t="str">
            <v>カミヌマ</v>
          </cell>
          <cell r="R65">
            <v>1</v>
          </cell>
        </row>
        <row r="66">
          <cell r="H66">
            <v>20610</v>
          </cell>
          <cell r="I66" t="str">
            <v>東北</v>
          </cell>
          <cell r="J66" t="str">
            <v>宮城県</v>
          </cell>
          <cell r="K66" t="str">
            <v>宮城県</v>
          </cell>
          <cell r="L66" t="str">
            <v>米山高等学校</v>
          </cell>
          <cell r="M66" t="str">
            <v>〒987-0331</v>
          </cell>
          <cell r="N66" t="str">
            <v>登米市米山町中津山字筒場埣215</v>
          </cell>
          <cell r="O66" t="str">
            <v>0220-55-2221</v>
          </cell>
          <cell r="Q66" t="str">
            <v>ヨネヤマ</v>
          </cell>
          <cell r="R66">
            <v>1</v>
          </cell>
        </row>
        <row r="67">
          <cell r="H67">
            <v>20611</v>
          </cell>
          <cell r="I67" t="str">
            <v>東北</v>
          </cell>
          <cell r="J67" t="str">
            <v>宮城県</v>
          </cell>
          <cell r="K67" t="str">
            <v>宮城県</v>
          </cell>
          <cell r="L67" t="str">
            <v>迫桜高等学校</v>
          </cell>
          <cell r="M67" t="str">
            <v>〒989-5502</v>
          </cell>
          <cell r="N67" t="str">
            <v>栗原市若柳字川南戸ノ西184</v>
          </cell>
          <cell r="O67" t="str">
            <v>0228-35-1818</v>
          </cell>
          <cell r="Q67" t="str">
            <v>ハクオウ</v>
          </cell>
          <cell r="R67">
            <v>1</v>
          </cell>
        </row>
        <row r="68">
          <cell r="H68">
            <v>20612</v>
          </cell>
          <cell r="I68" t="str">
            <v>東北</v>
          </cell>
          <cell r="J68" t="str">
            <v>宮城県</v>
          </cell>
          <cell r="K68" t="str">
            <v>宮城県</v>
          </cell>
          <cell r="L68" t="str">
            <v>本吉響高等学校</v>
          </cell>
          <cell r="M68" t="str">
            <v>〒988-0341</v>
          </cell>
          <cell r="N68" t="str">
            <v>本吉郡本吉町津谷桜子2-24</v>
          </cell>
          <cell r="O68" t="str">
            <v>0226-42-2627</v>
          </cell>
          <cell r="Q68" t="str">
            <v>モトヨシヒビキ</v>
          </cell>
          <cell r="R68">
            <v>1</v>
          </cell>
        </row>
        <row r="69">
          <cell r="H69">
            <v>20701</v>
          </cell>
          <cell r="I69" t="str">
            <v>東北</v>
          </cell>
          <cell r="J69" t="str">
            <v>秋田県</v>
          </cell>
          <cell r="K69" t="str">
            <v>秋田県立</v>
          </cell>
          <cell r="L69" t="str">
            <v>秋田北鷹高等学校</v>
          </cell>
          <cell r="M69" t="str">
            <v>〒018-3314</v>
          </cell>
          <cell r="N69" t="str">
            <v>北秋田市伊勢町1-1</v>
          </cell>
          <cell r="O69" t="str">
            <v>0186-60-0151</v>
          </cell>
          <cell r="Q69" t="str">
            <v>アキタホクヨウ</v>
          </cell>
          <cell r="R69">
            <v>1</v>
          </cell>
        </row>
        <row r="70">
          <cell r="H70">
            <v>20702</v>
          </cell>
          <cell r="I70" t="str">
            <v>東北</v>
          </cell>
          <cell r="J70" t="str">
            <v>秋田県</v>
          </cell>
          <cell r="K70" t="str">
            <v>秋田県立</v>
          </cell>
          <cell r="L70" t="str">
            <v>能代西高等学校</v>
          </cell>
          <cell r="M70" t="str">
            <v>〒016-0005</v>
          </cell>
          <cell r="N70" t="str">
            <v>能代市真壁地字上野193</v>
          </cell>
          <cell r="O70" t="str">
            <v>0185-52-3218</v>
          </cell>
          <cell r="Q70" t="str">
            <v>ノシロニシ</v>
          </cell>
          <cell r="R70">
            <v>1</v>
          </cell>
        </row>
        <row r="71">
          <cell r="H71">
            <v>20703</v>
          </cell>
          <cell r="I71" t="str">
            <v>東北</v>
          </cell>
          <cell r="J71" t="str">
            <v>秋田県</v>
          </cell>
          <cell r="K71" t="str">
            <v>秋田県立</v>
          </cell>
          <cell r="L71" t="str">
            <v>金足農業高等学校</v>
          </cell>
          <cell r="M71" t="str">
            <v>〒010-0126</v>
          </cell>
          <cell r="N71" t="str">
            <v>秋田市金足追分字海老穴 102-4</v>
          </cell>
          <cell r="O71" t="str">
            <v>018-873-3311</v>
          </cell>
          <cell r="Q71" t="str">
            <v>カナアシノウギョウ</v>
          </cell>
          <cell r="R71">
            <v>1</v>
          </cell>
        </row>
        <row r="72">
          <cell r="H72">
            <v>20704</v>
          </cell>
          <cell r="I72" t="str">
            <v>東北</v>
          </cell>
          <cell r="J72" t="str">
            <v>秋田県</v>
          </cell>
          <cell r="K72" t="str">
            <v>秋田県立</v>
          </cell>
          <cell r="L72" t="str">
            <v>西目高等学校</v>
          </cell>
          <cell r="M72" t="str">
            <v>〒018-0604</v>
          </cell>
          <cell r="N72" t="str">
            <v>由利本荘市西目町沼田字新道下2-142</v>
          </cell>
          <cell r="O72" t="str">
            <v>0184-33-2203</v>
          </cell>
          <cell r="Q72" t="str">
            <v>ニシメ</v>
          </cell>
          <cell r="R72">
            <v>1</v>
          </cell>
        </row>
        <row r="73">
          <cell r="H73">
            <v>20705</v>
          </cell>
          <cell r="I73" t="str">
            <v>東北</v>
          </cell>
          <cell r="J73" t="str">
            <v>秋田県</v>
          </cell>
          <cell r="K73" t="str">
            <v>秋田県立</v>
          </cell>
          <cell r="L73" t="str">
            <v>大曲農業高等学校</v>
          </cell>
          <cell r="M73" t="str">
            <v>〒014-0054</v>
          </cell>
          <cell r="N73" t="str">
            <v xml:space="preserve">大仙市大曲金谷町26-9　 </v>
          </cell>
          <cell r="O73" t="str">
            <v>0187-63-2257</v>
          </cell>
          <cell r="Q73" t="str">
            <v>オオマガリノウギョウ</v>
          </cell>
          <cell r="R73">
            <v>1</v>
          </cell>
        </row>
        <row r="74">
          <cell r="H74">
            <v>20706</v>
          </cell>
          <cell r="I74" t="str">
            <v>東北</v>
          </cell>
          <cell r="J74" t="str">
            <v>秋田県</v>
          </cell>
          <cell r="K74" t="str">
            <v>秋田県立</v>
          </cell>
          <cell r="L74" t="str">
            <v>増田高等学校</v>
          </cell>
          <cell r="M74" t="str">
            <v>〒019-0701</v>
          </cell>
          <cell r="N74" t="str">
            <v>横手市増田町増田字一本柳137</v>
          </cell>
          <cell r="O74" t="str">
            <v>0182-45-2073</v>
          </cell>
          <cell r="Q74" t="str">
            <v>マスダ</v>
          </cell>
          <cell r="R74">
            <v>1</v>
          </cell>
        </row>
        <row r="75">
          <cell r="H75">
            <v>20801</v>
          </cell>
          <cell r="I75" t="str">
            <v>東北</v>
          </cell>
          <cell r="J75" t="str">
            <v>山形県</v>
          </cell>
          <cell r="K75" t="str">
            <v>山形県立</v>
          </cell>
          <cell r="L75" t="str">
            <v>置賜農業高等学校</v>
          </cell>
          <cell r="M75" t="str">
            <v>〒999-0121</v>
          </cell>
          <cell r="N75" t="str">
            <v>東置賜郡川西町大字上小松3723</v>
          </cell>
          <cell r="O75" t="str">
            <v>0238-42-2101</v>
          </cell>
          <cell r="Q75" t="str">
            <v>オキタマノウギョウ</v>
          </cell>
          <cell r="R75">
            <v>1</v>
          </cell>
        </row>
        <row r="76">
          <cell r="H76">
            <v>20802</v>
          </cell>
        </row>
        <row r="77">
          <cell r="H77">
            <v>20803</v>
          </cell>
          <cell r="I77" t="str">
            <v>東北</v>
          </cell>
          <cell r="J77" t="str">
            <v>山形県</v>
          </cell>
          <cell r="K77" t="str">
            <v>山形県立</v>
          </cell>
          <cell r="L77" t="str">
            <v>寒河江高等学校農業校舎</v>
          </cell>
          <cell r="M77" t="str">
            <v>〒990-0524</v>
          </cell>
          <cell r="N77" t="str">
            <v>寒河江市大字高松49</v>
          </cell>
          <cell r="O77" t="str">
            <v>0237-87-1104</v>
          </cell>
          <cell r="Q77" t="str">
            <v>サガエ</v>
          </cell>
          <cell r="R77">
            <v>1</v>
          </cell>
        </row>
        <row r="78">
          <cell r="H78">
            <v>20804</v>
          </cell>
          <cell r="I78" t="str">
            <v>東北</v>
          </cell>
          <cell r="J78" t="str">
            <v>山形県</v>
          </cell>
          <cell r="K78" t="str">
            <v>山形県立</v>
          </cell>
          <cell r="L78" t="str">
            <v>村山産業高等学校</v>
          </cell>
          <cell r="M78" t="str">
            <v>〒995-0011</v>
          </cell>
          <cell r="N78" t="str">
            <v>村山市楯岡北町1-3-1</v>
          </cell>
          <cell r="O78" t="str">
            <v>0237-55-2537</v>
          </cell>
          <cell r="Q78" t="str">
            <v>ムラヤマ</v>
          </cell>
          <cell r="R78">
            <v>1</v>
          </cell>
        </row>
        <row r="79">
          <cell r="H79">
            <v>20805</v>
          </cell>
          <cell r="I79" t="str">
            <v>東北</v>
          </cell>
          <cell r="J79" t="str">
            <v>山形県</v>
          </cell>
          <cell r="K79" t="str">
            <v>山形県立</v>
          </cell>
          <cell r="L79" t="str">
            <v>新庄神室産業高等学校</v>
          </cell>
          <cell r="M79" t="str">
            <v>〒996-0051</v>
          </cell>
          <cell r="N79" t="str">
            <v>新庄市松本370</v>
          </cell>
          <cell r="O79" t="str">
            <v>0233-28-8776</v>
          </cell>
          <cell r="Q79" t="str">
            <v>シンジョウカムロサンギョウ</v>
          </cell>
          <cell r="R79">
            <v>1</v>
          </cell>
        </row>
        <row r="80">
          <cell r="H80">
            <v>20806</v>
          </cell>
          <cell r="I80" t="str">
            <v>東北</v>
          </cell>
          <cell r="J80" t="str">
            <v>山形県</v>
          </cell>
          <cell r="K80" t="str">
            <v>山形県立</v>
          </cell>
          <cell r="L80" t="str">
            <v>庄内農業高等学校</v>
          </cell>
          <cell r="M80" t="str">
            <v>〒999-7601</v>
          </cell>
          <cell r="N80" t="str">
            <v>鶴岡市藤島字古楯跡221</v>
          </cell>
          <cell r="O80" t="str">
            <v>0235-64-2151</v>
          </cell>
          <cell r="Q80" t="str">
            <v>ショウナイノウギョウ</v>
          </cell>
          <cell r="R80">
            <v>1</v>
          </cell>
        </row>
        <row r="81">
          <cell r="H81">
            <v>20807</v>
          </cell>
          <cell r="I81" t="str">
            <v>東北</v>
          </cell>
          <cell r="J81" t="str">
            <v>山形県</v>
          </cell>
          <cell r="K81" t="str">
            <v>山形県立</v>
          </cell>
          <cell r="L81" t="str">
            <v>上山明新館高等学校</v>
          </cell>
          <cell r="M81" t="str">
            <v>〒999-3193</v>
          </cell>
          <cell r="N81" t="str">
            <v>上山市仙石650</v>
          </cell>
          <cell r="O81" t="str">
            <v>023-672-1700</v>
          </cell>
          <cell r="Q81" t="str">
            <v>カミヤマメイシンカン</v>
          </cell>
          <cell r="R81">
            <v>1</v>
          </cell>
        </row>
        <row r="82">
          <cell r="H82">
            <v>20901</v>
          </cell>
          <cell r="I82" t="str">
            <v>東北</v>
          </cell>
          <cell r="J82" t="str">
            <v>福島県</v>
          </cell>
          <cell r="K82" t="str">
            <v>福島県立</v>
          </cell>
          <cell r="L82" t="str">
            <v>福島明成高等学校</v>
          </cell>
          <cell r="M82" t="str">
            <v>〒960-1192</v>
          </cell>
          <cell r="N82" t="str">
            <v>福島市永井川字北原田1</v>
          </cell>
          <cell r="O82" t="str">
            <v>024-546-3381</v>
          </cell>
          <cell r="Q82" t="str">
            <v>フクシマメイセイ</v>
          </cell>
          <cell r="R82">
            <v>1</v>
          </cell>
        </row>
        <row r="83">
          <cell r="H83">
            <v>20902</v>
          </cell>
          <cell r="I83" t="str">
            <v>東北</v>
          </cell>
          <cell r="J83" t="str">
            <v>福島県</v>
          </cell>
          <cell r="K83" t="str">
            <v>福島県立</v>
          </cell>
          <cell r="L83" t="str">
            <v>安達東高等学校</v>
          </cell>
          <cell r="M83" t="str">
            <v>〒964-0316</v>
          </cell>
          <cell r="N83" t="str">
            <v>二本松市下長折字真角13</v>
          </cell>
          <cell r="O83" t="str">
            <v>0243-55-2121</v>
          </cell>
          <cell r="Q83" t="str">
            <v>アダチヒガシ</v>
          </cell>
          <cell r="R83">
            <v>1</v>
          </cell>
        </row>
        <row r="84">
          <cell r="H84">
            <v>20903</v>
          </cell>
          <cell r="I84" t="str">
            <v>東北</v>
          </cell>
          <cell r="J84" t="str">
            <v>福島県</v>
          </cell>
          <cell r="K84" t="str">
            <v>福島県立</v>
          </cell>
          <cell r="L84" t="str">
            <v>岩瀬農業高等学校</v>
          </cell>
          <cell r="M84" t="str">
            <v>〒969-0401</v>
          </cell>
          <cell r="N84" t="str">
            <v>岩瀬郡鏡石町桜町207</v>
          </cell>
          <cell r="O84" t="str">
            <v>0248-62-3145</v>
          </cell>
          <cell r="Q84" t="str">
            <v>イワセノウギョウ</v>
          </cell>
          <cell r="R84">
            <v>1</v>
          </cell>
        </row>
        <row r="85">
          <cell r="H85">
            <v>20904</v>
          </cell>
          <cell r="I85" t="str">
            <v>東北</v>
          </cell>
          <cell r="J85" t="str">
            <v>福島県</v>
          </cell>
          <cell r="K85" t="str">
            <v>福島県立</v>
          </cell>
          <cell r="L85" t="str">
            <v>白河実業高等学校</v>
          </cell>
          <cell r="M85" t="str">
            <v>〒961-0822</v>
          </cell>
          <cell r="N85" t="str">
            <v>白河市瀬戸原6-1</v>
          </cell>
          <cell r="O85" t="str">
            <v>0248-24-1176</v>
          </cell>
          <cell r="Q85" t="str">
            <v>シラカワジツギョウ</v>
          </cell>
          <cell r="R85">
            <v>1</v>
          </cell>
        </row>
        <row r="86">
          <cell r="H86">
            <v>20905</v>
          </cell>
          <cell r="I86" t="str">
            <v>東北</v>
          </cell>
          <cell r="J86" t="str">
            <v>福島県</v>
          </cell>
          <cell r="K86" t="str">
            <v>福島県立</v>
          </cell>
          <cell r="L86" t="str">
            <v>修明高等学校</v>
          </cell>
          <cell r="M86" t="str">
            <v>〒963-6131</v>
          </cell>
          <cell r="N86" t="str">
            <v>東白川郡棚倉町大字棚倉字東中居63番地</v>
          </cell>
          <cell r="O86" t="str">
            <v>0247-33-3214</v>
          </cell>
          <cell r="Q86" t="str">
            <v>シュウメイ</v>
          </cell>
          <cell r="R86">
            <v>1</v>
          </cell>
        </row>
        <row r="87">
          <cell r="H87">
            <v>20906</v>
          </cell>
          <cell r="I87" t="str">
            <v>東北</v>
          </cell>
          <cell r="J87" t="str">
            <v>福島県</v>
          </cell>
          <cell r="K87" t="str">
            <v>福島県立</v>
          </cell>
          <cell r="L87" t="str">
            <v>小野高等学校</v>
          </cell>
          <cell r="M87" t="str">
            <v>〒963-3401</v>
          </cell>
          <cell r="N87" t="str">
            <v>田村郡小野町大字小野新町字宿ノ後63</v>
          </cell>
          <cell r="O87" t="str">
            <v>0247-72-3171</v>
          </cell>
          <cell r="Q87" t="str">
            <v>オノ</v>
          </cell>
          <cell r="R87">
            <v>1</v>
          </cell>
        </row>
        <row r="88">
          <cell r="H88">
            <v>20907</v>
          </cell>
          <cell r="I88" t="str">
            <v>東北</v>
          </cell>
          <cell r="J88" t="str">
            <v>福島県</v>
          </cell>
          <cell r="K88" t="str">
            <v>福島県立</v>
          </cell>
          <cell r="L88" t="str">
            <v>耶麻農業高等学校</v>
          </cell>
          <cell r="M88" t="str">
            <v>〒969-4152</v>
          </cell>
          <cell r="N88" t="str">
            <v>喜多方市山都町字上の山平4299番地1</v>
          </cell>
          <cell r="O88" t="str">
            <v>0241-38-2018</v>
          </cell>
          <cell r="Q88" t="str">
            <v>ヤマノウギョウ</v>
          </cell>
          <cell r="R88">
            <v>1</v>
          </cell>
        </row>
        <row r="89">
          <cell r="H89">
            <v>20908</v>
          </cell>
          <cell r="I89" t="str">
            <v>東北</v>
          </cell>
          <cell r="J89" t="str">
            <v>福島県</v>
          </cell>
          <cell r="K89" t="str">
            <v>福島県立</v>
          </cell>
          <cell r="L89" t="str">
            <v>会津農林高等学校</v>
          </cell>
          <cell r="M89" t="str">
            <v>〒969-6546</v>
          </cell>
          <cell r="N89" t="str">
            <v>河沼郡会津坂下町字曲田1391</v>
          </cell>
          <cell r="O89" t="str">
            <v>0242-83-4115</v>
          </cell>
          <cell r="Q89" t="str">
            <v>アイヅノウリン</v>
          </cell>
          <cell r="R89">
            <v>1</v>
          </cell>
        </row>
        <row r="90">
          <cell r="H90">
            <v>20909</v>
          </cell>
        </row>
        <row r="91">
          <cell r="H91">
            <v>20910</v>
          </cell>
          <cell r="I91" t="str">
            <v>東北</v>
          </cell>
          <cell r="J91" t="str">
            <v>福島県</v>
          </cell>
          <cell r="K91" t="str">
            <v>福島県立</v>
          </cell>
          <cell r="L91" t="str">
            <v>磐城農業高等学校</v>
          </cell>
          <cell r="M91" t="str">
            <v>〒974-8261</v>
          </cell>
          <cell r="N91" t="str">
            <v>いわき市植田町小名田60</v>
          </cell>
          <cell r="O91" t="str">
            <v>0246-63-3310</v>
          </cell>
          <cell r="Q91" t="str">
            <v>イワキノウギョウ</v>
          </cell>
          <cell r="R91">
            <v>1</v>
          </cell>
        </row>
        <row r="92">
          <cell r="H92">
            <v>20911</v>
          </cell>
          <cell r="I92" t="str">
            <v>東北</v>
          </cell>
          <cell r="J92" t="str">
            <v>福島県</v>
          </cell>
          <cell r="K92" t="str">
            <v>福島県立</v>
          </cell>
          <cell r="L92" t="str">
            <v>双葉翔陽高等学校</v>
          </cell>
          <cell r="M92" t="str">
            <v>〒970-8044</v>
          </cell>
          <cell r="N92" t="str">
            <v>いわき市中央台飯野5-5-1（いわき明星大学内）</v>
          </cell>
          <cell r="O92" t="str">
            <v>0246-29-2706</v>
          </cell>
          <cell r="Q92" t="str">
            <v>フタバショウヨウ</v>
          </cell>
          <cell r="R92">
            <v>1</v>
          </cell>
        </row>
        <row r="93">
          <cell r="H93">
            <v>20912</v>
          </cell>
          <cell r="I93" t="str">
            <v>東北</v>
          </cell>
          <cell r="J93" t="str">
            <v>福島県</v>
          </cell>
          <cell r="K93" t="str">
            <v>福島県立</v>
          </cell>
          <cell r="L93" t="str">
            <v>相馬農業高等学校</v>
          </cell>
          <cell r="M93" t="str">
            <v>〒975-0012</v>
          </cell>
          <cell r="N93" t="str">
            <v>南相馬市原町区三島町一丁目65</v>
          </cell>
          <cell r="O93" t="str">
            <v>0244-23-5175</v>
          </cell>
          <cell r="Q93" t="str">
            <v>ソウマノウギョウ</v>
          </cell>
          <cell r="R93">
            <v>1</v>
          </cell>
        </row>
        <row r="94">
          <cell r="H94">
            <v>20913</v>
          </cell>
          <cell r="I94" t="str">
            <v>東北</v>
          </cell>
          <cell r="J94" t="str">
            <v>福島県</v>
          </cell>
          <cell r="K94" t="str">
            <v>福島県立</v>
          </cell>
          <cell r="L94" t="str">
            <v>相馬農業高等学校飯舘校</v>
          </cell>
          <cell r="M94" t="str">
            <v>〒960-1102</v>
          </cell>
          <cell r="N94" t="str">
            <v>福島市永井川字中西田14-1</v>
          </cell>
          <cell r="O94" t="str">
            <v>024-539-7787</v>
          </cell>
          <cell r="Q94" t="str">
            <v>ソウマノウギョウ</v>
          </cell>
          <cell r="R94">
            <v>3</v>
          </cell>
        </row>
        <row r="95">
          <cell r="H95">
            <v>31001</v>
          </cell>
          <cell r="I95" t="str">
            <v>関東</v>
          </cell>
          <cell r="J95" t="str">
            <v>茨城県</v>
          </cell>
          <cell r="K95" t="str">
            <v>茨城県立</v>
          </cell>
          <cell r="L95" t="str">
            <v>大子清流高等学校</v>
          </cell>
          <cell r="M95" t="str">
            <v>〒319-3526</v>
          </cell>
          <cell r="N95" t="str">
            <v>久慈郡大子町大子224</v>
          </cell>
          <cell r="O95" t="str">
            <v>0295-72-0079</v>
          </cell>
          <cell r="Q95" t="str">
            <v>タイシセイリュウ</v>
          </cell>
          <cell r="R95">
            <v>1</v>
          </cell>
        </row>
        <row r="96">
          <cell r="H96">
            <v>31002</v>
          </cell>
          <cell r="I96" t="str">
            <v>関東</v>
          </cell>
          <cell r="J96" t="str">
            <v>茨城県</v>
          </cell>
          <cell r="K96" t="str">
            <v>茨城県立</v>
          </cell>
          <cell r="L96" t="str">
            <v>水戸農業高等学校</v>
          </cell>
          <cell r="M96" t="str">
            <v>〒311-0114</v>
          </cell>
          <cell r="N96" t="str">
            <v>那珂市東木倉983</v>
          </cell>
          <cell r="O96" t="str">
            <v>029-298-6266</v>
          </cell>
          <cell r="Q96" t="str">
            <v>ミトノウギョウ</v>
          </cell>
          <cell r="R96">
            <v>1</v>
          </cell>
        </row>
        <row r="97">
          <cell r="H97">
            <v>31003</v>
          </cell>
          <cell r="I97" t="str">
            <v>関東</v>
          </cell>
          <cell r="J97" t="str">
            <v>茨城県</v>
          </cell>
          <cell r="K97" t="str">
            <v>茨城県立</v>
          </cell>
          <cell r="L97" t="str">
            <v>水戸農業高等学校</v>
          </cell>
          <cell r="M97" t="str">
            <v>〒311-0114</v>
          </cell>
          <cell r="N97" t="str">
            <v>那珂市東木倉983</v>
          </cell>
          <cell r="O97" t="str">
            <v>029-298-6266</v>
          </cell>
          <cell r="Q97" t="str">
            <v>ミトノウギョウ</v>
          </cell>
          <cell r="R97">
            <v>2</v>
          </cell>
        </row>
        <row r="98">
          <cell r="H98">
            <v>31004</v>
          </cell>
          <cell r="I98" t="str">
            <v>関東</v>
          </cell>
          <cell r="J98" t="str">
            <v>茨城県</v>
          </cell>
          <cell r="K98" t="str">
            <v>茨城県立</v>
          </cell>
          <cell r="L98" t="str">
            <v>鉾田農業高等学校</v>
          </cell>
          <cell r="M98" t="str">
            <v>〒311-1503</v>
          </cell>
          <cell r="N98" t="str">
            <v>鉾田市徳宿2997-1</v>
          </cell>
          <cell r="O98" t="str">
            <v>0291-36-3329</v>
          </cell>
          <cell r="Q98" t="str">
            <v>ホコタノウギョウ</v>
          </cell>
          <cell r="R98">
            <v>1</v>
          </cell>
        </row>
        <row r="99">
          <cell r="H99">
            <v>31005</v>
          </cell>
          <cell r="I99" t="str">
            <v>関東</v>
          </cell>
          <cell r="J99" t="str">
            <v>茨城県</v>
          </cell>
          <cell r="K99" t="str">
            <v>茨城県立</v>
          </cell>
          <cell r="L99" t="str">
            <v>石岡第一高等学校</v>
          </cell>
          <cell r="M99" t="str">
            <v>〒315-0001</v>
          </cell>
          <cell r="N99" t="str">
            <v>石岡市石岡1-9</v>
          </cell>
          <cell r="O99" t="str">
            <v>0299-22-4135</v>
          </cell>
          <cell r="Q99" t="str">
            <v>イシオカダイイチ</v>
          </cell>
          <cell r="R99">
            <v>1</v>
          </cell>
        </row>
        <row r="100">
          <cell r="H100">
            <v>31006</v>
          </cell>
          <cell r="I100" t="str">
            <v>関東</v>
          </cell>
          <cell r="J100" t="str">
            <v>茨城県</v>
          </cell>
          <cell r="K100" t="str">
            <v>茨城県立</v>
          </cell>
          <cell r="L100" t="str">
            <v>江戸崎総合高等学校</v>
          </cell>
          <cell r="M100" t="str">
            <v>〒300-0504</v>
          </cell>
          <cell r="N100" t="str">
            <v>稲敷市江戸崎甲476-2</v>
          </cell>
          <cell r="O100" t="str">
            <v>029-892-2103</v>
          </cell>
          <cell r="Q100" t="str">
            <v>エドザキソウゴウ</v>
          </cell>
          <cell r="R100">
            <v>1</v>
          </cell>
        </row>
        <row r="101">
          <cell r="H101">
            <v>31007</v>
          </cell>
          <cell r="I101" t="str">
            <v>関東</v>
          </cell>
          <cell r="J101" t="str">
            <v>茨城県</v>
          </cell>
          <cell r="K101" t="str">
            <v>茨城県立</v>
          </cell>
          <cell r="L101" t="str">
            <v>真壁高等学校</v>
          </cell>
          <cell r="M101" t="str">
            <v>〒300-4417</v>
          </cell>
          <cell r="N101" t="str">
            <v>桜川市真壁町飯塚210</v>
          </cell>
          <cell r="O101" t="str">
            <v>0296-55-3715</v>
          </cell>
          <cell r="Q101" t="str">
            <v>マカベ</v>
          </cell>
          <cell r="R101">
            <v>1</v>
          </cell>
        </row>
        <row r="102">
          <cell r="H102">
            <v>31008</v>
          </cell>
          <cell r="I102" t="str">
            <v>関東</v>
          </cell>
          <cell r="J102" t="str">
            <v>茨城県</v>
          </cell>
          <cell r="K102" t="str">
            <v>茨城県立</v>
          </cell>
          <cell r="L102" t="str">
            <v>坂東総合高等学校</v>
          </cell>
          <cell r="M102" t="str">
            <v>〒306-0501</v>
          </cell>
          <cell r="N102" t="str">
            <v>板東市逆井2833-115</v>
          </cell>
          <cell r="O102" t="str">
            <v>0280-88-1011</v>
          </cell>
          <cell r="Q102" t="str">
            <v>バンドウソウゴウ</v>
          </cell>
          <cell r="R102">
            <v>1</v>
          </cell>
        </row>
        <row r="103">
          <cell r="H103">
            <v>31101</v>
          </cell>
          <cell r="I103" t="str">
            <v>関東</v>
          </cell>
          <cell r="J103" t="str">
            <v>栃木県</v>
          </cell>
          <cell r="K103" t="str">
            <v>栃木県立</v>
          </cell>
          <cell r="L103" t="str">
            <v>宇都宮白楊高等学校</v>
          </cell>
          <cell r="M103" t="str">
            <v>〒321-0954</v>
          </cell>
          <cell r="N103" t="str">
            <v>宇都宮市元今泉8丁目2番1号</v>
          </cell>
          <cell r="O103" t="str">
            <v>028-661-1525</v>
          </cell>
          <cell r="Q103" t="str">
            <v>ウツノミヤハクヨウ</v>
          </cell>
          <cell r="R103">
            <v>1</v>
          </cell>
        </row>
        <row r="104">
          <cell r="H104">
            <v>31102</v>
          </cell>
          <cell r="I104" t="str">
            <v>関東</v>
          </cell>
          <cell r="J104" t="str">
            <v>栃木県</v>
          </cell>
          <cell r="K104" t="str">
            <v>栃木県立</v>
          </cell>
          <cell r="L104" t="str">
            <v>鹿沼南高等学校</v>
          </cell>
          <cell r="M104" t="str">
            <v>〒322-0524</v>
          </cell>
          <cell r="N104" t="str">
            <v>鹿沼市みなみ町8-73</v>
          </cell>
          <cell r="O104" t="str">
            <v>0289-75-2231</v>
          </cell>
          <cell r="Q104" t="str">
            <v>カヌマミナミ</v>
          </cell>
          <cell r="R104">
            <v>1</v>
          </cell>
        </row>
        <row r="105">
          <cell r="H105">
            <v>31103</v>
          </cell>
          <cell r="I105" t="str">
            <v>関東</v>
          </cell>
          <cell r="J105" t="str">
            <v>栃木県</v>
          </cell>
          <cell r="K105" t="str">
            <v>栃木県立</v>
          </cell>
          <cell r="L105" t="str">
            <v>小山北桜高等学校</v>
          </cell>
          <cell r="M105" t="str">
            <v>〒323-0802</v>
          </cell>
          <cell r="N105" t="str">
            <v>小山市東山田448-29</v>
          </cell>
          <cell r="O105" t="str">
            <v>0285-49-2932</v>
          </cell>
          <cell r="Q105" t="str">
            <v>オヤマホクオウ</v>
          </cell>
          <cell r="R105">
            <v>1</v>
          </cell>
        </row>
        <row r="106">
          <cell r="H106">
            <v>31104</v>
          </cell>
          <cell r="I106" t="str">
            <v>関東</v>
          </cell>
          <cell r="J106" t="str">
            <v>栃木県</v>
          </cell>
          <cell r="K106" t="str">
            <v>栃木県立</v>
          </cell>
          <cell r="L106" t="str">
            <v>栃木農業高等学校</v>
          </cell>
          <cell r="M106" t="str">
            <v>〒328-0054</v>
          </cell>
          <cell r="N106" t="str">
            <v>栃木市平井町911</v>
          </cell>
          <cell r="O106" t="str">
            <v>0282-22-0326</v>
          </cell>
          <cell r="Q106" t="str">
            <v>トチギノウギョウ</v>
          </cell>
          <cell r="R106">
            <v>1</v>
          </cell>
        </row>
        <row r="107">
          <cell r="H107">
            <v>31105</v>
          </cell>
          <cell r="I107" t="str">
            <v>関東</v>
          </cell>
          <cell r="J107" t="str">
            <v>栃木県</v>
          </cell>
          <cell r="K107" t="str">
            <v>栃木県立</v>
          </cell>
          <cell r="L107" t="str">
            <v>真岡北陵高等学校</v>
          </cell>
          <cell r="M107" t="str">
            <v>〒321-4415</v>
          </cell>
          <cell r="N107" t="str">
            <v>真岡市下篭谷396</v>
          </cell>
          <cell r="O107" t="str">
            <v>0285-82-3415</v>
          </cell>
          <cell r="Q107" t="str">
            <v>モウカホクリョウ</v>
          </cell>
          <cell r="R107">
            <v>1</v>
          </cell>
        </row>
        <row r="108">
          <cell r="H108">
            <v>31106</v>
          </cell>
          <cell r="I108" t="str">
            <v>関東</v>
          </cell>
          <cell r="J108" t="str">
            <v>栃木県</v>
          </cell>
          <cell r="K108" t="str">
            <v>栃木県立</v>
          </cell>
          <cell r="L108" t="str">
            <v>那須拓陽高等学校</v>
          </cell>
          <cell r="M108" t="str">
            <v>〒329-2712</v>
          </cell>
          <cell r="N108" t="str">
            <v>那須塩原市下永田4-3-52</v>
          </cell>
          <cell r="O108" t="str">
            <v>0287-36-1225</v>
          </cell>
          <cell r="Q108" t="str">
            <v>ナスタクヨウ</v>
          </cell>
          <cell r="R108">
            <v>1</v>
          </cell>
        </row>
        <row r="109">
          <cell r="H109">
            <v>31107</v>
          </cell>
          <cell r="I109" t="str">
            <v>関東</v>
          </cell>
          <cell r="J109" t="str">
            <v>栃木県</v>
          </cell>
          <cell r="K109" t="str">
            <v>栃木県立</v>
          </cell>
          <cell r="L109" t="str">
            <v>矢板高等学校</v>
          </cell>
          <cell r="M109" t="str">
            <v>〒329-2155</v>
          </cell>
          <cell r="N109" t="str">
            <v>矢板市片俣618-2</v>
          </cell>
          <cell r="O109" t="str">
            <v>0287-43-1231</v>
          </cell>
          <cell r="Q109" t="str">
            <v>ヤイタ</v>
          </cell>
          <cell r="R109">
            <v>1</v>
          </cell>
        </row>
        <row r="110">
          <cell r="H110">
            <v>31201</v>
          </cell>
          <cell r="I110" t="str">
            <v>関東</v>
          </cell>
          <cell r="J110" t="str">
            <v>群馬県</v>
          </cell>
          <cell r="K110" t="str">
            <v>群馬県立</v>
          </cell>
          <cell r="L110" t="str">
            <v>勢多農林高等学校</v>
          </cell>
          <cell r="M110" t="str">
            <v>〒371-0017</v>
          </cell>
          <cell r="N110" t="str">
            <v>前橋市日吉町2-25-1</v>
          </cell>
          <cell r="O110" t="str">
            <v>027-231-2403</v>
          </cell>
          <cell r="Q110" t="str">
            <v>セタノウリン</v>
          </cell>
          <cell r="R110">
            <v>1</v>
          </cell>
        </row>
        <row r="111">
          <cell r="H111">
            <v>31202</v>
          </cell>
          <cell r="I111" t="str">
            <v>関東</v>
          </cell>
          <cell r="J111" t="str">
            <v>群馬県</v>
          </cell>
          <cell r="K111" t="str">
            <v>群馬県立</v>
          </cell>
          <cell r="L111" t="str">
            <v>伊勢崎興陽高等学校</v>
          </cell>
          <cell r="M111" t="str">
            <v>〒372-0045</v>
          </cell>
          <cell r="N111" t="str">
            <v>伊勢崎市上泉町212</v>
          </cell>
          <cell r="O111" t="str">
            <v>0270-25-3266</v>
          </cell>
          <cell r="Q111" t="str">
            <v>イセザキコウヨウ</v>
          </cell>
          <cell r="R111">
            <v>1</v>
          </cell>
        </row>
        <row r="112">
          <cell r="H112">
            <v>31203</v>
          </cell>
          <cell r="I112" t="str">
            <v>関東</v>
          </cell>
          <cell r="J112" t="str">
            <v>群馬県</v>
          </cell>
          <cell r="K112" t="str">
            <v>群馬県立</v>
          </cell>
          <cell r="L112" t="str">
            <v>利根実業高等学校</v>
          </cell>
          <cell r="M112" t="str">
            <v>〒378-0014</v>
          </cell>
          <cell r="N112" t="str">
            <v>沼田市栄町165-2</v>
          </cell>
          <cell r="O112" t="str">
            <v>0278-23-1131</v>
          </cell>
          <cell r="Q112" t="str">
            <v>トネジツギョウ</v>
          </cell>
          <cell r="R112">
            <v>1</v>
          </cell>
        </row>
        <row r="113">
          <cell r="H113">
            <v>31204</v>
          </cell>
          <cell r="I113" t="str">
            <v>関東</v>
          </cell>
          <cell r="J113" t="str">
            <v>群馬県</v>
          </cell>
          <cell r="K113" t="str">
            <v>群馬県立</v>
          </cell>
          <cell r="L113" t="str">
            <v>藤岡北高等学校</v>
          </cell>
          <cell r="M113" t="str">
            <v>〒375-0017</v>
          </cell>
          <cell r="N113" t="str">
            <v>藤岡市篠塚90</v>
          </cell>
          <cell r="O113" t="str">
            <v>0274-22-2308</v>
          </cell>
          <cell r="Q113" t="str">
            <v>フジオカキタ</v>
          </cell>
          <cell r="R113">
            <v>1</v>
          </cell>
        </row>
        <row r="114">
          <cell r="H114">
            <v>31205</v>
          </cell>
          <cell r="I114" t="str">
            <v>関東</v>
          </cell>
          <cell r="J114" t="str">
            <v>群馬県</v>
          </cell>
          <cell r="K114" t="str">
            <v>群馬県立</v>
          </cell>
          <cell r="L114" t="str">
            <v>富岡実業高等学校</v>
          </cell>
          <cell r="M114" t="str">
            <v>〒370-2316</v>
          </cell>
          <cell r="N114" t="str">
            <v>富岡市富岡451</v>
          </cell>
          <cell r="O114" t="str">
            <v>0274-62-0690</v>
          </cell>
          <cell r="Q114" t="str">
            <v>トミオカジツギョウ</v>
          </cell>
          <cell r="R114">
            <v>1</v>
          </cell>
        </row>
        <row r="115">
          <cell r="H115">
            <v>31206</v>
          </cell>
          <cell r="I115" t="str">
            <v>関東</v>
          </cell>
          <cell r="J115" t="str">
            <v>群馬県</v>
          </cell>
          <cell r="K115" t="str">
            <v>群馬県立</v>
          </cell>
          <cell r="L115" t="str">
            <v>安中総合学園高等学校</v>
          </cell>
          <cell r="M115" t="str">
            <v>〒379-0116</v>
          </cell>
          <cell r="N115" t="str">
            <v>安中市安中1-2-8</v>
          </cell>
          <cell r="O115" t="str">
            <v>027-381-0227</v>
          </cell>
          <cell r="Q115" t="str">
            <v>アンナカソウゴウガクエン</v>
          </cell>
          <cell r="R115">
            <v>1</v>
          </cell>
        </row>
        <row r="116">
          <cell r="H116">
            <v>31207</v>
          </cell>
          <cell r="I116" t="str">
            <v>関東</v>
          </cell>
          <cell r="J116" t="str">
            <v>群馬県</v>
          </cell>
          <cell r="K116" t="str">
            <v>群馬県立</v>
          </cell>
          <cell r="L116" t="str">
            <v>中之条高等学校</v>
          </cell>
          <cell r="M116" t="str">
            <v>〒377-0424</v>
          </cell>
          <cell r="N116" t="str">
            <v>吾妻郡中之条町大字中之条町1303</v>
          </cell>
          <cell r="O116" t="str">
            <v>0279-75-3455</v>
          </cell>
          <cell r="Q116" t="str">
            <v>ナカノジョウ</v>
          </cell>
          <cell r="R116">
            <v>1</v>
          </cell>
        </row>
        <row r="117">
          <cell r="H117">
            <v>31208</v>
          </cell>
        </row>
        <row r="118">
          <cell r="H118">
            <v>31209</v>
          </cell>
          <cell r="I118" t="str">
            <v>関東</v>
          </cell>
          <cell r="J118" t="str">
            <v>群馬県</v>
          </cell>
          <cell r="K118" t="str">
            <v>群馬県立</v>
          </cell>
          <cell r="L118" t="str">
            <v>大泉高等学校</v>
          </cell>
          <cell r="M118" t="str">
            <v>〒370-0511</v>
          </cell>
          <cell r="N118" t="str">
            <v>邑楽郡大泉町北小泉2-16-1</v>
          </cell>
          <cell r="O118" t="str">
            <v>0276-62-3564</v>
          </cell>
          <cell r="Q118" t="str">
            <v>オオイズミ</v>
          </cell>
          <cell r="R118">
            <v>1</v>
          </cell>
        </row>
        <row r="119">
          <cell r="H119">
            <v>31301</v>
          </cell>
          <cell r="I119" t="str">
            <v>関東</v>
          </cell>
          <cell r="J119" t="str">
            <v>埼玉県</v>
          </cell>
          <cell r="K119" t="str">
            <v>埼玉県立</v>
          </cell>
          <cell r="L119" t="str">
            <v>熊谷農業高等学校</v>
          </cell>
          <cell r="M119" t="str">
            <v>〒360-0812</v>
          </cell>
          <cell r="N119" t="str">
            <v>熊谷市大原3-3-1</v>
          </cell>
          <cell r="O119" t="str">
            <v>048-521-0051</v>
          </cell>
          <cell r="Q119" t="str">
            <v>クマガヤノウギョウ</v>
          </cell>
          <cell r="R119">
            <v>1</v>
          </cell>
        </row>
        <row r="120">
          <cell r="H120">
            <v>31302</v>
          </cell>
          <cell r="I120" t="str">
            <v>関東</v>
          </cell>
          <cell r="J120" t="str">
            <v>埼玉県</v>
          </cell>
          <cell r="K120" t="str">
            <v>埼玉県立</v>
          </cell>
          <cell r="L120" t="str">
            <v>杉戸農業高等学校</v>
          </cell>
          <cell r="M120" t="str">
            <v>〒345-0024</v>
          </cell>
          <cell r="N120" t="str">
            <v>北葛飾郡杉戸町堤根1684番地の1</v>
          </cell>
          <cell r="O120" t="str">
            <v>0480-32-0029</v>
          </cell>
          <cell r="Q120" t="str">
            <v>スギトノウギョウ</v>
          </cell>
          <cell r="R120">
            <v>1</v>
          </cell>
        </row>
        <row r="121">
          <cell r="H121">
            <v>31303</v>
          </cell>
          <cell r="I121" t="str">
            <v>関東</v>
          </cell>
          <cell r="J121" t="str">
            <v>埼玉県</v>
          </cell>
          <cell r="K121" t="str">
            <v>埼玉県立</v>
          </cell>
          <cell r="L121" t="str">
            <v>川越総合高等学校</v>
          </cell>
          <cell r="M121" t="str">
            <v>〒350-0036</v>
          </cell>
          <cell r="N121" t="str">
            <v>川越市小仙波町5-14</v>
          </cell>
          <cell r="O121" t="str">
            <v>049-222-4148</v>
          </cell>
          <cell r="Q121" t="str">
            <v>カワゴエソウゴウ</v>
          </cell>
          <cell r="R121">
            <v>1</v>
          </cell>
        </row>
        <row r="122">
          <cell r="H122">
            <v>31304</v>
          </cell>
          <cell r="I122" t="str">
            <v>関東</v>
          </cell>
          <cell r="J122" t="str">
            <v>埼玉県</v>
          </cell>
          <cell r="K122" t="str">
            <v>埼玉県立</v>
          </cell>
          <cell r="L122" t="str">
            <v>秩父農工科学高等学校</v>
          </cell>
          <cell r="M122" t="str">
            <v>〒368-0005</v>
          </cell>
          <cell r="N122" t="str">
            <v>秩父市大野原2000</v>
          </cell>
          <cell r="O122" t="str">
            <v>0494-22-3017</v>
          </cell>
          <cell r="Q122" t="str">
            <v>チチブノウコウカガク</v>
          </cell>
          <cell r="R122">
            <v>1</v>
          </cell>
        </row>
        <row r="123">
          <cell r="H123">
            <v>31305</v>
          </cell>
          <cell r="I123" t="str">
            <v>関東</v>
          </cell>
          <cell r="J123" t="str">
            <v>埼玉県</v>
          </cell>
          <cell r="K123" t="str">
            <v>埼玉県立</v>
          </cell>
          <cell r="L123" t="str">
            <v>いずみ高等学校</v>
          </cell>
          <cell r="M123" t="str">
            <v>〒338-0007</v>
          </cell>
          <cell r="N123" t="str">
            <v>さいたま市中央区円阿弥7-4-1</v>
          </cell>
          <cell r="O123" t="str">
            <v>048-852-6880</v>
          </cell>
          <cell r="Q123" t="str">
            <v>イズミ</v>
          </cell>
          <cell r="R123">
            <v>1</v>
          </cell>
        </row>
        <row r="124">
          <cell r="H124">
            <v>31306</v>
          </cell>
          <cell r="I124" t="str">
            <v>関東</v>
          </cell>
          <cell r="J124" t="str">
            <v>埼玉県</v>
          </cell>
          <cell r="K124" t="str">
            <v>埼玉県立</v>
          </cell>
          <cell r="L124" t="str">
            <v>児玉白楊高等学校</v>
          </cell>
          <cell r="M124" t="str">
            <v>〒367-0216</v>
          </cell>
          <cell r="N124" t="str">
            <v>本庄市児玉町金屋980</v>
          </cell>
          <cell r="O124" t="str">
            <v>0495-72-1566</v>
          </cell>
          <cell r="Q124" t="str">
            <v>コダマハクヨウ</v>
          </cell>
          <cell r="R124">
            <v>1</v>
          </cell>
        </row>
        <row r="125">
          <cell r="H125">
            <v>31307</v>
          </cell>
          <cell r="I125" t="str">
            <v>関東</v>
          </cell>
          <cell r="J125" t="str">
            <v>埼玉県</v>
          </cell>
          <cell r="K125" t="str">
            <v>埼玉県立</v>
          </cell>
          <cell r="L125" t="str">
            <v>羽生実業高等学校</v>
          </cell>
          <cell r="M125" t="str">
            <v>〒348-8502</v>
          </cell>
          <cell r="N125" t="str">
            <v>羽生市大字羽生323</v>
          </cell>
          <cell r="O125" t="str">
            <v>048-561-0341</v>
          </cell>
          <cell r="Q125" t="str">
            <v>ハニュウジツギョウ</v>
          </cell>
          <cell r="R125">
            <v>1</v>
          </cell>
        </row>
        <row r="126">
          <cell r="H126">
            <v>31308</v>
          </cell>
          <cell r="I126" t="str">
            <v>関東</v>
          </cell>
          <cell r="J126" t="str">
            <v>埼玉県</v>
          </cell>
          <cell r="K126" t="str">
            <v>埼玉県立</v>
          </cell>
          <cell r="L126" t="str">
            <v>鳩ヶ谷高等学校</v>
          </cell>
          <cell r="M126" t="str">
            <v>〒334-0005</v>
          </cell>
          <cell r="N126" t="str">
            <v>川口市大字里225番地1</v>
          </cell>
          <cell r="O126" t="str">
            <v>048-286-0565</v>
          </cell>
          <cell r="Q126" t="str">
            <v>ハトガヤ</v>
          </cell>
          <cell r="R126">
            <v>1</v>
          </cell>
        </row>
        <row r="127">
          <cell r="H127">
            <v>31401</v>
          </cell>
          <cell r="I127" t="str">
            <v>関東</v>
          </cell>
          <cell r="J127" t="str">
            <v>千葉県</v>
          </cell>
          <cell r="K127" t="str">
            <v>千葉県立</v>
          </cell>
          <cell r="L127" t="str">
            <v>流山高等学校</v>
          </cell>
          <cell r="M127" t="str">
            <v>〒270-0114</v>
          </cell>
          <cell r="N127" t="str">
            <v>流山市東初石2-98</v>
          </cell>
          <cell r="O127" t="str">
            <v>04-7153-3161</v>
          </cell>
          <cell r="Q127" t="str">
            <v>ナガレヤマ</v>
          </cell>
          <cell r="R127">
            <v>1</v>
          </cell>
        </row>
        <row r="128">
          <cell r="H128">
            <v>31402</v>
          </cell>
        </row>
        <row r="129">
          <cell r="H129">
            <v>31403</v>
          </cell>
          <cell r="I129" t="str">
            <v>関東</v>
          </cell>
          <cell r="J129" t="str">
            <v>千葉県</v>
          </cell>
          <cell r="K129" t="str">
            <v>千葉県立</v>
          </cell>
          <cell r="L129" t="str">
            <v>成田西陵高等学校</v>
          </cell>
          <cell r="M129" t="str">
            <v>〒286-0846</v>
          </cell>
          <cell r="N129" t="str">
            <v>成田市松崎20</v>
          </cell>
          <cell r="O129" t="str">
            <v>0476-26-8111</v>
          </cell>
          <cell r="Q129" t="str">
            <v>ナリタセイリョウ</v>
          </cell>
          <cell r="R129">
            <v>1</v>
          </cell>
        </row>
        <row r="130">
          <cell r="H130">
            <v>31404</v>
          </cell>
          <cell r="I130" t="str">
            <v>関東</v>
          </cell>
          <cell r="J130" t="str">
            <v>千葉県</v>
          </cell>
          <cell r="K130" t="str">
            <v>千葉県立</v>
          </cell>
          <cell r="L130" t="str">
            <v>下総高等学校</v>
          </cell>
          <cell r="M130" t="str">
            <v>〒289-0116</v>
          </cell>
          <cell r="N130" t="str">
            <v>成田市名古屋247</v>
          </cell>
          <cell r="O130" t="str">
            <v>0476-96-1161</v>
          </cell>
          <cell r="Q130" t="str">
            <v>シモウサ</v>
          </cell>
          <cell r="R130">
            <v>1</v>
          </cell>
        </row>
        <row r="131">
          <cell r="H131">
            <v>31405</v>
          </cell>
          <cell r="I131" t="str">
            <v>関東</v>
          </cell>
          <cell r="J131" t="str">
            <v>千葉県</v>
          </cell>
          <cell r="K131" t="str">
            <v>千葉県立</v>
          </cell>
          <cell r="L131" t="str">
            <v>多古高等学校</v>
          </cell>
          <cell r="M131" t="str">
            <v>〒289-2241</v>
          </cell>
          <cell r="N131" t="str">
            <v>香取郡多古町多古3236</v>
          </cell>
          <cell r="O131" t="str">
            <v>0479-76-2557</v>
          </cell>
          <cell r="Q131" t="str">
            <v>タコ</v>
          </cell>
          <cell r="R131">
            <v>1</v>
          </cell>
        </row>
        <row r="132">
          <cell r="H132">
            <v>31406</v>
          </cell>
          <cell r="I132" t="str">
            <v>関東</v>
          </cell>
          <cell r="J132" t="str">
            <v>千葉県</v>
          </cell>
          <cell r="K132" t="str">
            <v>千葉県立</v>
          </cell>
          <cell r="L132" t="str">
            <v>旭農業高等学校</v>
          </cell>
          <cell r="M132" t="str">
            <v>〒289-2516</v>
          </cell>
          <cell r="N132" t="str">
            <v>旭市ロ－1番地</v>
          </cell>
          <cell r="O132" t="str">
            <v>0479-62-0129</v>
          </cell>
          <cell r="Q132" t="str">
            <v>アサヒノウギョウ</v>
          </cell>
          <cell r="R132">
            <v>1</v>
          </cell>
        </row>
        <row r="133">
          <cell r="H133">
            <v>31407</v>
          </cell>
          <cell r="I133" t="str">
            <v>関東</v>
          </cell>
          <cell r="J133" t="str">
            <v>千葉県</v>
          </cell>
          <cell r="K133" t="str">
            <v>千葉県立</v>
          </cell>
          <cell r="L133" t="str">
            <v>大網高等学校</v>
          </cell>
          <cell r="M133" t="str">
            <v>〒299-3251</v>
          </cell>
          <cell r="N133" t="str">
            <v>大網白里市大網435-1</v>
          </cell>
          <cell r="O133" t="str">
            <v>0475-72-0003</v>
          </cell>
          <cell r="Q133" t="str">
            <v>オオアミ</v>
          </cell>
          <cell r="R133">
            <v>1</v>
          </cell>
        </row>
        <row r="134">
          <cell r="H134">
            <v>31408</v>
          </cell>
          <cell r="I134" t="str">
            <v>関東</v>
          </cell>
          <cell r="J134" t="str">
            <v>千葉県</v>
          </cell>
          <cell r="K134" t="str">
            <v>千葉県立</v>
          </cell>
          <cell r="L134" t="str">
            <v>茂原樟陽高等学校</v>
          </cell>
          <cell r="M134" t="str">
            <v>〒297-0019</v>
          </cell>
          <cell r="N134" t="str">
            <v>茂原市上林283</v>
          </cell>
          <cell r="O134" t="str">
            <v>0475-22-3315</v>
          </cell>
          <cell r="Q134" t="str">
            <v>モバラショウヨウ</v>
          </cell>
          <cell r="R134">
            <v>1</v>
          </cell>
        </row>
        <row r="135">
          <cell r="H135">
            <v>31409</v>
          </cell>
          <cell r="I135" t="str">
            <v>関東</v>
          </cell>
          <cell r="J135" t="str">
            <v>千葉県</v>
          </cell>
          <cell r="K135" t="str">
            <v>千葉県立</v>
          </cell>
          <cell r="L135" t="str">
            <v>岬高等学校</v>
          </cell>
          <cell r="M135" t="str">
            <v>〒299-4616</v>
          </cell>
          <cell r="N135" t="str">
            <v>いすみ市夷隅郡岬町長者366</v>
          </cell>
          <cell r="O135" t="str">
            <v>0470-87-2411</v>
          </cell>
          <cell r="Q135" t="str">
            <v>ミサキ</v>
          </cell>
          <cell r="R135">
            <v>1</v>
          </cell>
        </row>
        <row r="136">
          <cell r="H136">
            <v>31410</v>
          </cell>
          <cell r="I136" t="str">
            <v>関東</v>
          </cell>
          <cell r="J136" t="str">
            <v>千葉県</v>
          </cell>
          <cell r="K136" t="str">
            <v>千葉県立</v>
          </cell>
          <cell r="L136" t="str">
            <v>安房拓心高等学校</v>
          </cell>
          <cell r="M136" t="str">
            <v>〒299-2795</v>
          </cell>
          <cell r="N136" t="str">
            <v>南房総市和田町海発1604</v>
          </cell>
          <cell r="O136" t="str">
            <v>0470-47-2551</v>
          </cell>
          <cell r="Q136" t="str">
            <v>アワタクシン</v>
          </cell>
          <cell r="R136">
            <v>1</v>
          </cell>
        </row>
        <row r="137">
          <cell r="H137">
            <v>31411</v>
          </cell>
          <cell r="I137" t="str">
            <v>関東</v>
          </cell>
          <cell r="J137" t="str">
            <v>千葉県</v>
          </cell>
          <cell r="K137" t="str">
            <v>千葉県立</v>
          </cell>
          <cell r="L137" t="str">
            <v>上総高等学校</v>
          </cell>
          <cell r="M137" t="str">
            <v>〒299-1107</v>
          </cell>
          <cell r="N137" t="str">
            <v>君津市上957</v>
          </cell>
          <cell r="O137" t="str">
            <v>0439-32-2311</v>
          </cell>
          <cell r="Q137" t="str">
            <v>カズサ</v>
          </cell>
          <cell r="R137">
            <v>1</v>
          </cell>
        </row>
        <row r="138">
          <cell r="H138">
            <v>31412</v>
          </cell>
          <cell r="I138" t="str">
            <v>関東</v>
          </cell>
          <cell r="J138" t="str">
            <v>千葉県</v>
          </cell>
          <cell r="K138" t="str">
            <v>千葉県立</v>
          </cell>
          <cell r="L138" t="str">
            <v>君津青葉高等学校</v>
          </cell>
          <cell r="M138" t="str">
            <v>〒292-0454</v>
          </cell>
          <cell r="N138" t="str">
            <v>君津市青柳48</v>
          </cell>
          <cell r="O138" t="str">
            <v>0439-27-2351</v>
          </cell>
          <cell r="Q138" t="str">
            <v>キミツアオバ</v>
          </cell>
          <cell r="R138">
            <v>1</v>
          </cell>
        </row>
        <row r="139">
          <cell r="H139">
            <v>31413</v>
          </cell>
          <cell r="I139" t="str">
            <v>関東</v>
          </cell>
          <cell r="J139" t="str">
            <v>千葉県</v>
          </cell>
          <cell r="K139" t="str">
            <v>千葉県立</v>
          </cell>
          <cell r="L139" t="str">
            <v>鶴舞桜が丘高等学校</v>
          </cell>
          <cell r="M139" t="str">
            <v>〒290-0512</v>
          </cell>
          <cell r="N139" t="str">
            <v>市原市鶴舞355</v>
          </cell>
          <cell r="O139" t="str">
            <v>0436-88-3211</v>
          </cell>
          <cell r="Q139" t="str">
            <v>ツルマイサクラガオカ</v>
          </cell>
          <cell r="R139">
            <v>1</v>
          </cell>
        </row>
        <row r="140">
          <cell r="H140">
            <v>31414</v>
          </cell>
          <cell r="I140" t="str">
            <v>関東</v>
          </cell>
          <cell r="J140" t="str">
            <v>千葉県</v>
          </cell>
          <cell r="K140" t="str">
            <v>千葉県立</v>
          </cell>
          <cell r="L140" t="str">
            <v>薬園台高等学校</v>
          </cell>
          <cell r="M140" t="str">
            <v>〒274-0077</v>
          </cell>
          <cell r="N140" t="str">
            <v>船橋市薬円台5-34-1</v>
          </cell>
          <cell r="O140" t="str">
            <v>047-464-0011</v>
          </cell>
          <cell r="Q140" t="str">
            <v>ヤクエンダイ</v>
          </cell>
          <cell r="R140">
            <v>1</v>
          </cell>
        </row>
        <row r="141">
          <cell r="H141">
            <v>31415</v>
          </cell>
          <cell r="I141" t="str">
            <v>関東</v>
          </cell>
          <cell r="J141" t="str">
            <v>千葉県</v>
          </cell>
          <cell r="K141" t="str">
            <v>千葉県立</v>
          </cell>
          <cell r="L141" t="str">
            <v>清水高等学校</v>
          </cell>
          <cell r="M141" t="str">
            <v>〒278-0043</v>
          </cell>
          <cell r="N141" t="str">
            <v>野田市清水482</v>
          </cell>
          <cell r="O141" t="str">
            <v>04-7122-4581</v>
          </cell>
          <cell r="Q141" t="str">
            <v>シミズ</v>
          </cell>
          <cell r="R141">
            <v>1</v>
          </cell>
        </row>
        <row r="142">
          <cell r="H142">
            <v>31501</v>
          </cell>
          <cell r="I142" t="str">
            <v>関東</v>
          </cell>
          <cell r="J142" t="str">
            <v>東京都</v>
          </cell>
          <cell r="K142" t="str">
            <v>東京都立</v>
          </cell>
          <cell r="L142" t="str">
            <v>園芸高等学校</v>
          </cell>
          <cell r="M142" t="str">
            <v>〒158-8566</v>
          </cell>
          <cell r="N142" t="str">
            <v>世田谷区深沢5-38-1</v>
          </cell>
          <cell r="O142" t="str">
            <v>03-3705-2154</v>
          </cell>
          <cell r="Q142" t="str">
            <v>エンゲイ</v>
          </cell>
          <cell r="R142">
            <v>1</v>
          </cell>
        </row>
        <row r="143">
          <cell r="H143">
            <v>31502</v>
          </cell>
          <cell r="I143" t="str">
            <v>関東</v>
          </cell>
          <cell r="J143" t="str">
            <v>東京都</v>
          </cell>
          <cell r="K143" t="str">
            <v>東京都立</v>
          </cell>
          <cell r="L143" t="str">
            <v>園芸高等学校</v>
          </cell>
          <cell r="M143" t="str">
            <v>〒158-8566</v>
          </cell>
          <cell r="N143" t="str">
            <v>世田谷区深沢5-38-1</v>
          </cell>
          <cell r="O143" t="str">
            <v>03-3705-2154</v>
          </cell>
          <cell r="Q143" t="str">
            <v>エンゲイ</v>
          </cell>
          <cell r="R143">
            <v>2</v>
          </cell>
        </row>
        <row r="144">
          <cell r="H144">
            <v>31503</v>
          </cell>
          <cell r="I144" t="str">
            <v>関東</v>
          </cell>
          <cell r="J144" t="str">
            <v>東京都</v>
          </cell>
          <cell r="K144" t="str">
            <v>東京都立</v>
          </cell>
          <cell r="L144" t="str">
            <v>農芸高等学校</v>
          </cell>
          <cell r="M144" t="str">
            <v>〒167-0035</v>
          </cell>
          <cell r="N144" t="str">
            <v>杉並区今川3-25-1</v>
          </cell>
          <cell r="O144" t="str">
            <v>03-3399-0191</v>
          </cell>
          <cell r="Q144" t="str">
            <v>ノウゲイ</v>
          </cell>
          <cell r="R144">
            <v>1</v>
          </cell>
        </row>
        <row r="145">
          <cell r="H145">
            <v>31504</v>
          </cell>
          <cell r="I145" t="str">
            <v>関東</v>
          </cell>
          <cell r="J145" t="str">
            <v>東京都</v>
          </cell>
          <cell r="K145" t="str">
            <v>東京都立</v>
          </cell>
          <cell r="L145" t="str">
            <v>農芸高等学校</v>
          </cell>
          <cell r="M145" t="str">
            <v>〒167-0035</v>
          </cell>
          <cell r="N145" t="str">
            <v>杉並区今川3-25-1</v>
          </cell>
          <cell r="O145" t="str">
            <v>03-3399-0191</v>
          </cell>
          <cell r="Q145" t="str">
            <v>ノウゲイ</v>
          </cell>
          <cell r="R145">
            <v>2</v>
          </cell>
        </row>
        <row r="146">
          <cell r="H146">
            <v>31505</v>
          </cell>
          <cell r="I146" t="str">
            <v>関東</v>
          </cell>
          <cell r="J146" t="str">
            <v>東京都</v>
          </cell>
          <cell r="K146" t="str">
            <v>東京都立</v>
          </cell>
          <cell r="L146" t="str">
            <v>瑞穂農芸高等学校</v>
          </cell>
          <cell r="M146" t="str">
            <v>〒190-1211</v>
          </cell>
          <cell r="N146" t="str">
            <v>西多摩郡瑞穂町石畑2027</v>
          </cell>
          <cell r="O146" t="str">
            <v>042-557-0142</v>
          </cell>
          <cell r="Q146" t="str">
            <v>ミズホノウゲイ</v>
          </cell>
          <cell r="R146">
            <v>1</v>
          </cell>
        </row>
        <row r="147">
          <cell r="H147">
            <v>31506</v>
          </cell>
        </row>
        <row r="148">
          <cell r="H148">
            <v>31507</v>
          </cell>
        </row>
        <row r="149">
          <cell r="H149">
            <v>31508</v>
          </cell>
          <cell r="I149" t="str">
            <v>関東</v>
          </cell>
          <cell r="J149" t="str">
            <v>東京都</v>
          </cell>
          <cell r="K149" t="str">
            <v>東京都立</v>
          </cell>
          <cell r="L149" t="str">
            <v>農産高等学校</v>
          </cell>
          <cell r="M149" t="str">
            <v>〒124-0002</v>
          </cell>
          <cell r="N149" t="str">
            <v>葛飾区西亀有1-28-1</v>
          </cell>
          <cell r="O149" t="str">
            <v>03-3602-2865</v>
          </cell>
          <cell r="Q149" t="str">
            <v>ノウサン</v>
          </cell>
          <cell r="R149">
            <v>1</v>
          </cell>
        </row>
        <row r="150">
          <cell r="H150">
            <v>31509</v>
          </cell>
        </row>
        <row r="151">
          <cell r="H151">
            <v>31510</v>
          </cell>
          <cell r="I151" t="str">
            <v>関東</v>
          </cell>
          <cell r="J151" t="str">
            <v>東京都</v>
          </cell>
          <cell r="K151" t="str">
            <v>東京都立</v>
          </cell>
          <cell r="L151" t="str">
            <v>八丈高等学校</v>
          </cell>
          <cell r="M151" t="str">
            <v>〒100-1401</v>
          </cell>
          <cell r="N151" t="str">
            <v>八丈島八丈町大賀郷3020</v>
          </cell>
          <cell r="O151" t="str">
            <v>04996-2-1181</v>
          </cell>
          <cell r="Q151" t="str">
            <v>ハチジョウ</v>
          </cell>
          <cell r="R151">
            <v>1</v>
          </cell>
        </row>
        <row r="152">
          <cell r="H152">
            <v>31511</v>
          </cell>
          <cell r="I152" t="str">
            <v>関東</v>
          </cell>
          <cell r="J152" t="str">
            <v>東京都</v>
          </cell>
          <cell r="K152" t="str">
            <v>東京都立</v>
          </cell>
          <cell r="L152" t="str">
            <v>農業高等学校</v>
          </cell>
          <cell r="M152" t="str">
            <v>〒183-0056</v>
          </cell>
          <cell r="N152" t="str">
            <v>府中市寿町1-10-2</v>
          </cell>
          <cell r="O152" t="str">
            <v>042-362-2211</v>
          </cell>
          <cell r="Q152" t="str">
            <v>ノウギョウ</v>
          </cell>
          <cell r="R152">
            <v>1</v>
          </cell>
        </row>
        <row r="153">
          <cell r="H153">
            <v>31512</v>
          </cell>
          <cell r="I153" t="str">
            <v>関東</v>
          </cell>
          <cell r="J153" t="str">
            <v>東京都</v>
          </cell>
          <cell r="K153" t="str">
            <v>東京都立</v>
          </cell>
          <cell r="L153" t="str">
            <v>農業高等学校</v>
          </cell>
          <cell r="M153" t="str">
            <v>〒183-0056</v>
          </cell>
          <cell r="N153" t="str">
            <v>府中市寿町1-10-2</v>
          </cell>
          <cell r="O153" t="str">
            <v>042-362-2211</v>
          </cell>
          <cell r="Q153" t="str">
            <v>ノウギョウ</v>
          </cell>
          <cell r="R153">
            <v>2</v>
          </cell>
        </row>
        <row r="154">
          <cell r="H154">
            <v>31601</v>
          </cell>
          <cell r="I154" t="str">
            <v>関東</v>
          </cell>
          <cell r="J154" t="str">
            <v>神奈川県</v>
          </cell>
          <cell r="K154" t="str">
            <v>神奈川県立</v>
          </cell>
          <cell r="L154" t="str">
            <v>平塚農業高等学校</v>
          </cell>
          <cell r="M154" t="str">
            <v>〒254-0064</v>
          </cell>
          <cell r="N154" t="str">
            <v>平塚市達上ヶ丘10-10</v>
          </cell>
          <cell r="O154" t="str">
            <v>0463-31-0944</v>
          </cell>
          <cell r="Q154" t="str">
            <v>ヒラツカノウギョウ</v>
          </cell>
          <cell r="R154">
            <v>1</v>
          </cell>
        </row>
        <row r="155">
          <cell r="H155">
            <v>31602</v>
          </cell>
          <cell r="I155" t="str">
            <v>関東</v>
          </cell>
          <cell r="J155" t="str">
            <v>神奈川県</v>
          </cell>
          <cell r="K155" t="str">
            <v>神奈川県立</v>
          </cell>
          <cell r="L155" t="str">
            <v>中央農業高等学校</v>
          </cell>
          <cell r="M155" t="str">
            <v>〒243-0422</v>
          </cell>
          <cell r="N155" t="str">
            <v>海老名市中新田4-12-1</v>
          </cell>
          <cell r="O155" t="str">
            <v>046-231-5202</v>
          </cell>
          <cell r="Q155" t="str">
            <v>チュウオウノウギョウ</v>
          </cell>
          <cell r="R155">
            <v>1</v>
          </cell>
        </row>
        <row r="156">
          <cell r="H156">
            <v>31603</v>
          </cell>
          <cell r="I156" t="str">
            <v>関東</v>
          </cell>
          <cell r="J156" t="str">
            <v>神奈川県</v>
          </cell>
          <cell r="K156" t="str">
            <v>神奈川県立</v>
          </cell>
          <cell r="L156" t="str">
            <v>吉田島総合高等学校</v>
          </cell>
          <cell r="M156" t="str">
            <v>〒258-0021</v>
          </cell>
          <cell r="N156" t="str">
            <v>足柄上郡開成町吉田島281</v>
          </cell>
          <cell r="O156" t="str">
            <v>0465-82-0151</v>
          </cell>
          <cell r="Q156" t="str">
            <v>ヨシダジマソウゴウ</v>
          </cell>
          <cell r="R156">
            <v>1</v>
          </cell>
        </row>
        <row r="157">
          <cell r="H157">
            <v>31604</v>
          </cell>
          <cell r="I157" t="str">
            <v>関東</v>
          </cell>
          <cell r="J157" t="str">
            <v>神奈川県</v>
          </cell>
          <cell r="K157" t="str">
            <v>神奈川県立</v>
          </cell>
          <cell r="L157" t="str">
            <v>相原高等学校</v>
          </cell>
          <cell r="M157" t="str">
            <v>〒252-0143</v>
          </cell>
          <cell r="N157" t="str">
            <v>相模原市緑区橋本2-1-58</v>
          </cell>
          <cell r="O157" t="str">
            <v>042-772-0331</v>
          </cell>
          <cell r="Q157" t="str">
            <v>アイハラ</v>
          </cell>
          <cell r="R157">
            <v>1</v>
          </cell>
        </row>
        <row r="158">
          <cell r="H158">
            <v>31605</v>
          </cell>
          <cell r="I158" t="str">
            <v>関東</v>
          </cell>
          <cell r="J158" t="str">
            <v>神奈川県</v>
          </cell>
          <cell r="K158" t="str">
            <v>神奈川県立</v>
          </cell>
          <cell r="L158" t="str">
            <v>平塚農業高等学校初声分校</v>
          </cell>
          <cell r="M158" t="str">
            <v>〒238-0114</v>
          </cell>
          <cell r="N158" t="str">
            <v>三浦市初声町和田3023</v>
          </cell>
          <cell r="O158" t="str">
            <v>046-888-1036</v>
          </cell>
          <cell r="Q158" t="str">
            <v>ヒタツカノウギョウ</v>
          </cell>
          <cell r="R158">
            <v>3</v>
          </cell>
        </row>
        <row r="159">
          <cell r="H159">
            <v>31701</v>
          </cell>
          <cell r="I159" t="str">
            <v>関東</v>
          </cell>
          <cell r="J159" t="str">
            <v>山梨県</v>
          </cell>
          <cell r="K159" t="str">
            <v>山梨県立</v>
          </cell>
          <cell r="L159" t="str">
            <v>北杜高等学校</v>
          </cell>
          <cell r="M159" t="str">
            <v>〒408-0023</v>
          </cell>
          <cell r="N159" t="str">
            <v>北杜市長坂町渋沢1007-19</v>
          </cell>
          <cell r="O159" t="str">
            <v>0551-20-4025</v>
          </cell>
          <cell r="Q159" t="str">
            <v>ホクト</v>
          </cell>
          <cell r="R159">
            <v>1</v>
          </cell>
        </row>
        <row r="160">
          <cell r="H160">
            <v>31702</v>
          </cell>
        </row>
        <row r="161">
          <cell r="H161">
            <v>31703</v>
          </cell>
          <cell r="I161" t="str">
            <v>関東</v>
          </cell>
          <cell r="J161" t="str">
            <v>山梨県</v>
          </cell>
          <cell r="K161" t="str">
            <v>山梨県立</v>
          </cell>
          <cell r="L161" t="str">
            <v>農林高等学校</v>
          </cell>
          <cell r="M161" t="str">
            <v>〒400-0117</v>
          </cell>
          <cell r="N161" t="str">
            <v>甲斐市西八幡4533番地</v>
          </cell>
          <cell r="O161" t="str">
            <v>055-276-2611</v>
          </cell>
          <cell r="Q161" t="str">
            <v>ノウリン</v>
          </cell>
          <cell r="R161">
            <v>1</v>
          </cell>
        </row>
        <row r="162">
          <cell r="H162">
            <v>31704</v>
          </cell>
          <cell r="I162" t="str">
            <v>関東</v>
          </cell>
          <cell r="J162" t="str">
            <v>山梨県</v>
          </cell>
          <cell r="K162" t="str">
            <v>山梨県立</v>
          </cell>
          <cell r="L162" t="str">
            <v>笛吹高等学校</v>
          </cell>
          <cell r="M162" t="str">
            <v>〒406-0031</v>
          </cell>
          <cell r="N162" t="str">
            <v>笛吹市石和町市部3番地</v>
          </cell>
          <cell r="O162" t="str">
            <v>055-262-2135</v>
          </cell>
          <cell r="Q162" t="str">
            <v>フエフキ</v>
          </cell>
          <cell r="R162">
            <v>1</v>
          </cell>
        </row>
        <row r="163">
          <cell r="H163">
            <v>31801</v>
          </cell>
          <cell r="I163" t="str">
            <v>関東</v>
          </cell>
          <cell r="J163" t="str">
            <v>静岡県</v>
          </cell>
          <cell r="K163" t="str">
            <v>静岡県立</v>
          </cell>
          <cell r="L163" t="str">
            <v>下田高等学校南伊豆分校</v>
          </cell>
          <cell r="M163" t="str">
            <v>〒415-0306</v>
          </cell>
          <cell r="N163" t="str">
            <v>賀茂郡南伊豆町石井58</v>
          </cell>
          <cell r="O163" t="str">
            <v>0558-62-0103</v>
          </cell>
          <cell r="Q163" t="str">
            <v>シモダ</v>
          </cell>
          <cell r="R163">
            <v>3</v>
          </cell>
        </row>
        <row r="164">
          <cell r="H164">
            <v>31802</v>
          </cell>
          <cell r="I164" t="str">
            <v>関東</v>
          </cell>
          <cell r="J164" t="str">
            <v>静岡県</v>
          </cell>
          <cell r="K164" t="str">
            <v>静岡県立</v>
          </cell>
          <cell r="L164" t="str">
            <v>田方農業高等学校</v>
          </cell>
          <cell r="M164" t="str">
            <v>〒419-0124</v>
          </cell>
          <cell r="N164" t="str">
            <v>田方郡函南町塚本961</v>
          </cell>
          <cell r="O164" t="str">
            <v>055-978-2265</v>
          </cell>
          <cell r="Q164" t="str">
            <v>タガタノウギョウ</v>
          </cell>
          <cell r="R164">
            <v>1</v>
          </cell>
        </row>
        <row r="165">
          <cell r="H165">
            <v>31803</v>
          </cell>
          <cell r="I165" t="str">
            <v>関東</v>
          </cell>
          <cell r="J165" t="str">
            <v>静岡県</v>
          </cell>
          <cell r="K165" t="str">
            <v>静岡県立</v>
          </cell>
          <cell r="L165" t="str">
            <v>富岳館高等学校</v>
          </cell>
          <cell r="M165" t="str">
            <v>〒418-0073</v>
          </cell>
          <cell r="N165" t="str">
            <v>富士宮市弓沢町732</v>
          </cell>
          <cell r="O165" t="str">
            <v>0544-27-3205</v>
          </cell>
          <cell r="Q165" t="str">
            <v>フガクカン</v>
          </cell>
          <cell r="R165">
            <v>1</v>
          </cell>
        </row>
        <row r="166">
          <cell r="H166">
            <v>31804</v>
          </cell>
          <cell r="I166" t="str">
            <v>関東</v>
          </cell>
          <cell r="J166" t="str">
            <v>静岡県</v>
          </cell>
          <cell r="K166" t="str">
            <v>静岡県立</v>
          </cell>
          <cell r="L166" t="str">
            <v>静岡農業高等学校</v>
          </cell>
          <cell r="M166" t="str">
            <v>〒420-0812</v>
          </cell>
          <cell r="N166" t="str">
            <v>静岡市葵区古庄3丁目1番1号</v>
          </cell>
          <cell r="O166" t="str">
            <v>054-261-0111</v>
          </cell>
          <cell r="Q166" t="str">
            <v>シズオカノウギョウ</v>
          </cell>
          <cell r="R166">
            <v>1</v>
          </cell>
        </row>
        <row r="167">
          <cell r="H167">
            <v>31805</v>
          </cell>
          <cell r="I167" t="str">
            <v>関東</v>
          </cell>
          <cell r="J167" t="str">
            <v>静岡県</v>
          </cell>
          <cell r="K167" t="str">
            <v>静岡県立</v>
          </cell>
          <cell r="L167" t="str">
            <v>藤枝北高等学校</v>
          </cell>
          <cell r="M167" t="str">
            <v>〒426-0016</v>
          </cell>
          <cell r="N167" t="str">
            <v>藤枝市郡970</v>
          </cell>
          <cell r="O167" t="str">
            <v>054-641-2400</v>
          </cell>
          <cell r="Q167" t="str">
            <v>フジエダキタ</v>
          </cell>
          <cell r="R167">
            <v>1</v>
          </cell>
        </row>
        <row r="168">
          <cell r="H168">
            <v>31806</v>
          </cell>
          <cell r="I168" t="str">
            <v>関東</v>
          </cell>
          <cell r="J168" t="str">
            <v>静岡県</v>
          </cell>
          <cell r="K168" t="str">
            <v>静岡県立</v>
          </cell>
          <cell r="L168" t="str">
            <v>小笠高等学校</v>
          </cell>
          <cell r="M168" t="str">
            <v>〒439-0022</v>
          </cell>
          <cell r="N168" t="str">
            <v>菊川市東横地1222-3</v>
          </cell>
          <cell r="O168" t="str">
            <v>0537-35-3181</v>
          </cell>
          <cell r="Q168" t="str">
            <v>オガサ</v>
          </cell>
          <cell r="R168">
            <v>1</v>
          </cell>
        </row>
        <row r="169">
          <cell r="H169">
            <v>31807</v>
          </cell>
          <cell r="I169" t="str">
            <v>関東</v>
          </cell>
          <cell r="J169" t="str">
            <v>静岡県</v>
          </cell>
          <cell r="K169" t="str">
            <v>静岡県立</v>
          </cell>
          <cell r="L169" t="str">
            <v>遠江総合高等学校</v>
          </cell>
          <cell r="M169" t="str">
            <v>〒437-0215</v>
          </cell>
          <cell r="N169" t="str">
            <v>周智郡森町森2085</v>
          </cell>
          <cell r="O169" t="str">
            <v>0538-85-6000</v>
          </cell>
          <cell r="Q169" t="str">
            <v>トウトウミソウゴウ</v>
          </cell>
          <cell r="R169">
            <v>1</v>
          </cell>
        </row>
        <row r="170">
          <cell r="H170">
            <v>31808</v>
          </cell>
          <cell r="I170" t="str">
            <v>関東</v>
          </cell>
          <cell r="J170" t="str">
            <v>静岡県</v>
          </cell>
          <cell r="K170" t="str">
            <v>静岡県立</v>
          </cell>
          <cell r="L170" t="str">
            <v>天竜高等学校</v>
          </cell>
          <cell r="M170" t="str">
            <v>〒431-3314</v>
          </cell>
          <cell r="N170" t="str">
            <v>浜松市天竜区二俣町二俣601</v>
          </cell>
          <cell r="O170" t="str">
            <v>053-925-3139</v>
          </cell>
          <cell r="Q170" t="str">
            <v>テンリュウリンギョウ</v>
          </cell>
          <cell r="R170">
            <v>1</v>
          </cell>
        </row>
        <row r="171">
          <cell r="H171">
            <v>31809</v>
          </cell>
          <cell r="I171" t="str">
            <v>関東</v>
          </cell>
          <cell r="J171" t="str">
            <v>静岡県</v>
          </cell>
          <cell r="K171" t="str">
            <v>静岡県立</v>
          </cell>
          <cell r="L171" t="str">
            <v>磐田農業高等学校</v>
          </cell>
          <cell r="M171" t="str">
            <v>〒438-8718</v>
          </cell>
          <cell r="N171" t="str">
            <v>磐田市中泉168番地</v>
          </cell>
          <cell r="O171" t="str">
            <v>0538-32-2161</v>
          </cell>
          <cell r="Q171" t="str">
            <v>イワタノウギョウ</v>
          </cell>
          <cell r="R171">
            <v>1</v>
          </cell>
        </row>
        <row r="172">
          <cell r="H172">
            <v>31810</v>
          </cell>
          <cell r="I172" t="str">
            <v>関東</v>
          </cell>
          <cell r="J172" t="str">
            <v>静岡県</v>
          </cell>
          <cell r="K172" t="str">
            <v>静岡県立</v>
          </cell>
          <cell r="L172" t="str">
            <v>浜松大平台高等学校</v>
          </cell>
          <cell r="M172" t="str">
            <v>〒432-8068</v>
          </cell>
          <cell r="N172" t="str">
            <v>浜松市西区大平台4丁目25-1</v>
          </cell>
          <cell r="O172" t="str">
            <v>053-482-1011</v>
          </cell>
          <cell r="Q172" t="str">
            <v>ハママツオオヒラダイ</v>
          </cell>
          <cell r="R172">
            <v>1</v>
          </cell>
        </row>
        <row r="173">
          <cell r="H173">
            <v>31811</v>
          </cell>
          <cell r="I173" t="str">
            <v>関東</v>
          </cell>
          <cell r="J173" t="str">
            <v>静岡県</v>
          </cell>
          <cell r="K173" t="str">
            <v>静岡県立</v>
          </cell>
          <cell r="L173" t="str">
            <v>引佐高等学校</v>
          </cell>
          <cell r="M173" t="str">
            <v>〒431-2213</v>
          </cell>
          <cell r="N173" t="str">
            <v>浜松市北区引佐町金指1428</v>
          </cell>
          <cell r="O173" t="str">
            <v>053-542-0016</v>
          </cell>
          <cell r="Q173" t="str">
            <v>ヒキサ</v>
          </cell>
          <cell r="R173">
            <v>1</v>
          </cell>
        </row>
        <row r="174">
          <cell r="H174">
            <v>41901</v>
          </cell>
          <cell r="I174" t="str">
            <v>北信越</v>
          </cell>
          <cell r="J174" t="str">
            <v>新潟県</v>
          </cell>
          <cell r="K174" t="str">
            <v>新潟県立</v>
          </cell>
          <cell r="L174" t="str">
            <v>高田農業高等学校</v>
          </cell>
          <cell r="M174" t="str">
            <v>〒943-0836</v>
          </cell>
          <cell r="N174" t="str">
            <v>上越市東城町1-4-41</v>
          </cell>
          <cell r="O174" t="str">
            <v>025-524-2260</v>
          </cell>
          <cell r="Q174" t="str">
            <v>タカダノウギョウ</v>
          </cell>
          <cell r="R174">
            <v>1</v>
          </cell>
        </row>
        <row r="175">
          <cell r="H175">
            <v>41902</v>
          </cell>
          <cell r="I175" t="str">
            <v>北信越</v>
          </cell>
          <cell r="J175" t="str">
            <v>新潟県</v>
          </cell>
          <cell r="K175" t="str">
            <v>新潟県立</v>
          </cell>
          <cell r="L175" t="str">
            <v>柏崎総合高等学校</v>
          </cell>
          <cell r="M175" t="str">
            <v>〒945-0826</v>
          </cell>
          <cell r="N175" t="str">
            <v>柏崎市元城町1-1</v>
          </cell>
          <cell r="O175" t="str">
            <v>0257-22-5288</v>
          </cell>
          <cell r="Q175" t="str">
            <v>カシワザキソウゴウ</v>
          </cell>
          <cell r="R175">
            <v>1</v>
          </cell>
        </row>
        <row r="176">
          <cell r="H176">
            <v>41903</v>
          </cell>
        </row>
        <row r="177">
          <cell r="H177">
            <v>41904</v>
          </cell>
          <cell r="I177" t="str">
            <v>北信越</v>
          </cell>
          <cell r="J177" t="str">
            <v>新潟県</v>
          </cell>
          <cell r="K177" t="str">
            <v>新潟県立</v>
          </cell>
          <cell r="L177" t="str">
            <v>長岡農業高等学校</v>
          </cell>
          <cell r="M177" t="str">
            <v>〒940-1198</v>
          </cell>
          <cell r="N177" t="str">
            <v>長岡市曲新町3-13-1</v>
          </cell>
          <cell r="O177" t="str">
            <v>0258-37-2266</v>
          </cell>
          <cell r="Q177" t="str">
            <v>ナガオカノウギョウ</v>
          </cell>
          <cell r="R177">
            <v>1</v>
          </cell>
        </row>
        <row r="178">
          <cell r="H178">
            <v>41905</v>
          </cell>
          <cell r="I178" t="str">
            <v>北信越</v>
          </cell>
          <cell r="J178" t="str">
            <v>新潟県</v>
          </cell>
          <cell r="K178" t="str">
            <v>新潟県立</v>
          </cell>
          <cell r="L178" t="str">
            <v>十日町総合高等学校</v>
          </cell>
          <cell r="M178" t="str">
            <v>〒948-0055</v>
          </cell>
          <cell r="N178" t="str">
            <v>十日町市高山461</v>
          </cell>
          <cell r="O178" t="str">
            <v>025-752-3186</v>
          </cell>
          <cell r="Q178" t="str">
            <v>トウカマチソウゴウ</v>
          </cell>
          <cell r="R178">
            <v>1</v>
          </cell>
        </row>
        <row r="179">
          <cell r="H179">
            <v>41906</v>
          </cell>
          <cell r="I179" t="str">
            <v>北信越</v>
          </cell>
          <cell r="J179" t="str">
            <v>新潟県</v>
          </cell>
          <cell r="K179" t="str">
            <v>新潟県立</v>
          </cell>
          <cell r="L179" t="str">
            <v>加茂農林高等学校</v>
          </cell>
          <cell r="M179" t="str">
            <v>〒959-1325</v>
          </cell>
          <cell r="N179" t="str">
            <v>加茂市神明町2-15-5</v>
          </cell>
          <cell r="O179" t="str">
            <v>0256-52-3115</v>
          </cell>
          <cell r="Q179" t="str">
            <v>カモノウリン</v>
          </cell>
          <cell r="R179">
            <v>1</v>
          </cell>
        </row>
        <row r="180">
          <cell r="H180">
            <v>41907</v>
          </cell>
          <cell r="I180" t="str">
            <v>北信越</v>
          </cell>
          <cell r="J180" t="str">
            <v>新潟県</v>
          </cell>
          <cell r="K180" t="str">
            <v>新潟県立</v>
          </cell>
          <cell r="L180" t="str">
            <v>巻総合高等学校</v>
          </cell>
          <cell r="M180" t="str">
            <v>〒953-0041</v>
          </cell>
          <cell r="N180" t="str">
            <v>新潟市西蒲区巻甲4295-1</v>
          </cell>
          <cell r="O180" t="str">
            <v>0256-72-3261</v>
          </cell>
          <cell r="Q180" t="str">
            <v>マキソウゴウ</v>
          </cell>
          <cell r="R180">
            <v>1</v>
          </cell>
        </row>
        <row r="181">
          <cell r="H181">
            <v>41908</v>
          </cell>
        </row>
        <row r="182">
          <cell r="H182">
            <v>41909</v>
          </cell>
          <cell r="I182" t="str">
            <v>北信越</v>
          </cell>
          <cell r="J182" t="str">
            <v>新潟県</v>
          </cell>
          <cell r="K182" t="str">
            <v>新潟県立</v>
          </cell>
          <cell r="L182" t="str">
            <v>新発田農業高等学校</v>
          </cell>
          <cell r="M182" t="str">
            <v>〒957-8502</v>
          </cell>
          <cell r="N182" t="str">
            <v>新発田市大栄町6-4-23</v>
          </cell>
          <cell r="O182" t="str">
            <v>0254-22-2303</v>
          </cell>
          <cell r="Q182" t="str">
            <v>シバタノウギョウ</v>
          </cell>
          <cell r="R182">
            <v>1</v>
          </cell>
        </row>
        <row r="183">
          <cell r="H183">
            <v>41910</v>
          </cell>
          <cell r="I183" t="str">
            <v>北信越</v>
          </cell>
          <cell r="J183" t="str">
            <v>新潟県</v>
          </cell>
          <cell r="K183" t="str">
            <v>新潟県立</v>
          </cell>
          <cell r="L183" t="str">
            <v>村上桜ヶ丘高等学校</v>
          </cell>
          <cell r="M183" t="str">
            <v>〒958-0856</v>
          </cell>
          <cell r="N183" t="str">
            <v>村上市飯野桜ヶ丘10-25</v>
          </cell>
          <cell r="O183" t="str">
            <v>0254-52-5201</v>
          </cell>
          <cell r="Q183" t="str">
            <v>ムラカミサクラガオカ</v>
          </cell>
          <cell r="R183">
            <v>1</v>
          </cell>
        </row>
        <row r="184">
          <cell r="H184">
            <v>41911</v>
          </cell>
          <cell r="I184" t="str">
            <v>北信越</v>
          </cell>
          <cell r="J184" t="str">
            <v>新潟県</v>
          </cell>
          <cell r="K184" t="str">
            <v>新潟県立</v>
          </cell>
          <cell r="L184" t="str">
            <v>佐渡総合高等学校</v>
          </cell>
          <cell r="M184" t="str">
            <v>〒952-0202</v>
          </cell>
          <cell r="N184" t="str">
            <v>佐渡市栗野江377-1</v>
          </cell>
          <cell r="O184" t="str">
            <v>0259-66-3158</v>
          </cell>
          <cell r="Q184" t="str">
            <v>サドソウゴウ</v>
          </cell>
          <cell r="R184">
            <v>1</v>
          </cell>
        </row>
        <row r="185">
          <cell r="H185">
            <v>42001</v>
          </cell>
          <cell r="I185" t="str">
            <v>北信越</v>
          </cell>
          <cell r="J185" t="str">
            <v>長野県</v>
          </cell>
          <cell r="K185" t="str">
            <v>長野県</v>
          </cell>
          <cell r="L185" t="str">
            <v>下高井農林高等学校</v>
          </cell>
          <cell r="M185" t="str">
            <v>〒389-2301</v>
          </cell>
          <cell r="N185" t="str">
            <v>下高井郡木島平村穂高2975</v>
          </cell>
          <cell r="O185" t="str">
            <v>0269-82-3115</v>
          </cell>
          <cell r="Q185" t="str">
            <v>シモタカイノウリン</v>
          </cell>
          <cell r="R185">
            <v>1</v>
          </cell>
        </row>
        <row r="186">
          <cell r="H186">
            <v>42002</v>
          </cell>
          <cell r="I186" t="str">
            <v>北信越</v>
          </cell>
          <cell r="J186" t="str">
            <v>長野県</v>
          </cell>
          <cell r="K186" t="str">
            <v>長野県</v>
          </cell>
          <cell r="L186" t="str">
            <v>須坂園芸高等学校</v>
          </cell>
          <cell r="M186" t="str">
            <v>〒382-0097</v>
          </cell>
          <cell r="N186" t="str">
            <v>須坂市須坂1616</v>
          </cell>
          <cell r="O186" t="str">
            <v>026-245-0103</v>
          </cell>
          <cell r="Q186" t="str">
            <v>スザカエンゲイ</v>
          </cell>
          <cell r="R186">
            <v>1</v>
          </cell>
        </row>
        <row r="187">
          <cell r="H187">
            <v>42003</v>
          </cell>
          <cell r="I187" t="str">
            <v>北信越</v>
          </cell>
          <cell r="J187" t="str">
            <v>長野県</v>
          </cell>
          <cell r="K187" t="str">
            <v>長野県</v>
          </cell>
          <cell r="L187" t="str">
            <v>更級農業高等学校</v>
          </cell>
          <cell r="M187" t="str">
            <v>〒388-8007</v>
          </cell>
          <cell r="N187" t="str">
            <v>長野市篠ノ井布施高田200</v>
          </cell>
          <cell r="O187" t="str">
            <v>026-292-0037</v>
          </cell>
          <cell r="Q187" t="str">
            <v>サラシナノウギョウ</v>
          </cell>
          <cell r="R187">
            <v>1</v>
          </cell>
        </row>
        <row r="188">
          <cell r="H188">
            <v>42004</v>
          </cell>
          <cell r="I188" t="str">
            <v>北信越</v>
          </cell>
          <cell r="J188" t="str">
            <v>長野県</v>
          </cell>
          <cell r="K188" t="str">
            <v>長野県</v>
          </cell>
          <cell r="L188" t="str">
            <v>臼田高等学校</v>
          </cell>
          <cell r="M188" t="str">
            <v>〒384-0301</v>
          </cell>
          <cell r="N188" t="str">
            <v>佐久市臼田751</v>
          </cell>
          <cell r="O188" t="str">
            <v>0267-82-2035</v>
          </cell>
          <cell r="Q188" t="str">
            <v>ウスダ</v>
          </cell>
          <cell r="R188">
            <v>1</v>
          </cell>
        </row>
        <row r="189">
          <cell r="H189">
            <v>42005</v>
          </cell>
          <cell r="I189" t="str">
            <v>北信越</v>
          </cell>
          <cell r="J189" t="str">
            <v>長野県</v>
          </cell>
          <cell r="K189" t="str">
            <v>長野県</v>
          </cell>
          <cell r="L189" t="str">
            <v>北佐久農業高等学校</v>
          </cell>
          <cell r="M189" t="str">
            <v>〒385-0022</v>
          </cell>
          <cell r="N189" t="str">
            <v>佐久市岩村田991</v>
          </cell>
          <cell r="O189" t="str">
            <v>0267-67-4010</v>
          </cell>
          <cell r="Q189" t="str">
            <v>キタサクノウギョウ</v>
          </cell>
          <cell r="R189">
            <v>1</v>
          </cell>
        </row>
        <row r="190">
          <cell r="H190">
            <v>42006</v>
          </cell>
          <cell r="I190" t="str">
            <v>北信越</v>
          </cell>
          <cell r="J190" t="str">
            <v>長野県</v>
          </cell>
          <cell r="K190" t="str">
            <v>長野県</v>
          </cell>
          <cell r="L190" t="str">
            <v>丸子修学館高等学校</v>
          </cell>
          <cell r="M190" t="str">
            <v>〒386-0405</v>
          </cell>
          <cell r="N190" t="str">
            <v>上田市中丸子810-2</v>
          </cell>
          <cell r="O190" t="str">
            <v>0268-42-2827</v>
          </cell>
          <cell r="Q190" t="str">
            <v>マルコシュウガクカン</v>
          </cell>
          <cell r="R190">
            <v>1</v>
          </cell>
        </row>
        <row r="191">
          <cell r="H191">
            <v>42007</v>
          </cell>
          <cell r="I191" t="str">
            <v>北信越</v>
          </cell>
          <cell r="J191" t="str">
            <v>長野県</v>
          </cell>
          <cell r="K191" t="str">
            <v>長野県</v>
          </cell>
          <cell r="L191" t="str">
            <v>富士見高等学校</v>
          </cell>
          <cell r="M191" t="str">
            <v>〒399-0211</v>
          </cell>
          <cell r="N191" t="str">
            <v>諏訪郡富士見町富士見3330</v>
          </cell>
          <cell r="O191" t="str">
            <v>0266-62-2282</v>
          </cell>
          <cell r="Q191" t="str">
            <v>フジミ</v>
          </cell>
          <cell r="R191">
            <v>1</v>
          </cell>
        </row>
        <row r="192">
          <cell r="H192">
            <v>42008</v>
          </cell>
          <cell r="I192" t="str">
            <v>北信越</v>
          </cell>
          <cell r="J192" t="str">
            <v>長野県</v>
          </cell>
          <cell r="K192" t="str">
            <v>長野県</v>
          </cell>
          <cell r="L192" t="str">
            <v>上伊那農業高等学校</v>
          </cell>
          <cell r="M192" t="str">
            <v>〒399-4594</v>
          </cell>
          <cell r="N192" t="str">
            <v>上伊那郡南箕輪村9110</v>
          </cell>
          <cell r="O192" t="str">
            <v>0265-72-5281</v>
          </cell>
          <cell r="Q192" t="str">
            <v>カミイナノウギョウ</v>
          </cell>
          <cell r="R192">
            <v>1</v>
          </cell>
        </row>
        <row r="193">
          <cell r="H193">
            <v>42009</v>
          </cell>
          <cell r="I193" t="str">
            <v>北信越</v>
          </cell>
          <cell r="J193" t="str">
            <v>長野県</v>
          </cell>
          <cell r="K193" t="str">
            <v>長野県</v>
          </cell>
          <cell r="L193" t="str">
            <v>下伊那農業高等学校</v>
          </cell>
          <cell r="M193" t="str">
            <v>〒395-0804</v>
          </cell>
          <cell r="N193" t="str">
            <v>飯田市鼎名古熊2366-4</v>
          </cell>
          <cell r="O193" t="str">
            <v>0265-22-5550</v>
          </cell>
          <cell r="Q193" t="str">
            <v>シモイナノウギョウ</v>
          </cell>
          <cell r="R193">
            <v>1</v>
          </cell>
        </row>
        <row r="194">
          <cell r="H194">
            <v>42010</v>
          </cell>
          <cell r="I194" t="str">
            <v>北信越</v>
          </cell>
          <cell r="J194" t="str">
            <v>長野県</v>
          </cell>
          <cell r="K194" t="str">
            <v>長野県</v>
          </cell>
          <cell r="L194" t="str">
            <v>塩尻志学館高等学校</v>
          </cell>
          <cell r="M194" t="str">
            <v>〒399-0703</v>
          </cell>
          <cell r="N194" t="str">
            <v>塩尻市広丘高出4-4</v>
          </cell>
          <cell r="O194" t="str">
            <v>0263-52-0015</v>
          </cell>
          <cell r="Q194" t="str">
            <v>シオジリシガクカン</v>
          </cell>
          <cell r="R194">
            <v>1</v>
          </cell>
        </row>
        <row r="195">
          <cell r="H195">
            <v>42011</v>
          </cell>
          <cell r="I195" t="str">
            <v>北信越</v>
          </cell>
          <cell r="J195" t="str">
            <v>長野県</v>
          </cell>
          <cell r="K195" t="str">
            <v>長野県</v>
          </cell>
          <cell r="L195" t="str">
            <v>木曽青峰高等学校</v>
          </cell>
          <cell r="M195" t="str">
            <v>〒397-8571</v>
          </cell>
          <cell r="N195" t="str">
            <v>木曽郡木曽町福島1827-2</v>
          </cell>
          <cell r="O195" t="str">
            <v>0264-22-2119</v>
          </cell>
          <cell r="Q195" t="str">
            <v>キソセイホウ</v>
          </cell>
          <cell r="R195">
            <v>1</v>
          </cell>
        </row>
        <row r="196">
          <cell r="H196">
            <v>42012</v>
          </cell>
          <cell r="I196" t="str">
            <v>北信越</v>
          </cell>
          <cell r="J196" t="str">
            <v>長野県</v>
          </cell>
          <cell r="K196" t="str">
            <v>長野県</v>
          </cell>
          <cell r="L196" t="str">
            <v>南安曇農業高等学校</v>
          </cell>
          <cell r="M196" t="str">
            <v>〒399-8205</v>
          </cell>
          <cell r="N196" t="str">
            <v>安曇野市豊科4537</v>
          </cell>
          <cell r="O196" t="str">
            <v>0263-72-2139</v>
          </cell>
          <cell r="Q196" t="str">
            <v>ミナミアズミノウギョウ</v>
          </cell>
          <cell r="R196">
            <v>1</v>
          </cell>
        </row>
        <row r="197">
          <cell r="H197">
            <v>42101</v>
          </cell>
          <cell r="I197" t="str">
            <v>北信越</v>
          </cell>
          <cell r="J197" t="str">
            <v>富山県</v>
          </cell>
          <cell r="K197" t="str">
            <v>富山県立</v>
          </cell>
          <cell r="L197" t="str">
            <v>入善高等学校</v>
          </cell>
          <cell r="M197" t="str">
            <v>〒939-0626</v>
          </cell>
          <cell r="N197" t="str">
            <v>下新川郡入善町入膳3963</v>
          </cell>
          <cell r="O197" t="str">
            <v>0765-72-1145</v>
          </cell>
          <cell r="Q197" t="str">
            <v>ニュウゼン</v>
          </cell>
          <cell r="R197">
            <v>1</v>
          </cell>
        </row>
        <row r="198">
          <cell r="H198">
            <v>42102</v>
          </cell>
        </row>
        <row r="199">
          <cell r="H199">
            <v>42103</v>
          </cell>
          <cell r="I199" t="str">
            <v>北信越</v>
          </cell>
          <cell r="J199" t="str">
            <v>富山県</v>
          </cell>
          <cell r="K199" t="str">
            <v>富山県立</v>
          </cell>
          <cell r="L199" t="str">
            <v>中央農業高等学校</v>
          </cell>
          <cell r="M199" t="str">
            <v>〒930-1281</v>
          </cell>
          <cell r="N199" t="str">
            <v>富山市東福沢2番地</v>
          </cell>
          <cell r="O199" t="str">
            <v>076-483-1911</v>
          </cell>
          <cell r="Q199" t="str">
            <v>チュウオウノウギョウ</v>
          </cell>
          <cell r="R199">
            <v>1</v>
          </cell>
        </row>
        <row r="200">
          <cell r="H200">
            <v>42104</v>
          </cell>
        </row>
        <row r="201">
          <cell r="H201">
            <v>42105</v>
          </cell>
        </row>
        <row r="202">
          <cell r="H202">
            <v>42106</v>
          </cell>
          <cell r="I202" t="str">
            <v>北信越</v>
          </cell>
          <cell r="J202" t="str">
            <v>富山県</v>
          </cell>
          <cell r="K202" t="str">
            <v>富山県立</v>
          </cell>
          <cell r="L202" t="str">
            <v>小矢部園芸高等学校</v>
          </cell>
          <cell r="M202" t="str">
            <v>〒932-0805</v>
          </cell>
          <cell r="N202" t="str">
            <v>小矢部市西中210番地</v>
          </cell>
          <cell r="O202" t="str">
            <v>0766-67-1802</v>
          </cell>
          <cell r="Q202" t="str">
            <v>コヤベエンゲイ</v>
          </cell>
          <cell r="R202">
            <v>2</v>
          </cell>
        </row>
        <row r="203">
          <cell r="H203">
            <v>42107</v>
          </cell>
          <cell r="I203" t="str">
            <v>北信越</v>
          </cell>
          <cell r="J203" t="str">
            <v>富山県</v>
          </cell>
          <cell r="K203" t="str">
            <v>富山県立</v>
          </cell>
          <cell r="L203" t="str">
            <v>南砺福野高等学校</v>
          </cell>
          <cell r="M203" t="str">
            <v>〒939-1521</v>
          </cell>
          <cell r="N203" t="str">
            <v>南砺市苗島443番地</v>
          </cell>
          <cell r="O203" t="str">
            <v>0763-22-2014</v>
          </cell>
          <cell r="Q203" t="str">
            <v>ナントフクノ</v>
          </cell>
          <cell r="R203">
            <v>1</v>
          </cell>
        </row>
        <row r="204">
          <cell r="H204">
            <v>42108</v>
          </cell>
          <cell r="I204" t="str">
            <v>北信越</v>
          </cell>
          <cell r="J204" t="str">
            <v>富山県</v>
          </cell>
          <cell r="K204" t="str">
            <v>富山県立</v>
          </cell>
          <cell r="L204" t="str">
            <v>氷見高等学校</v>
          </cell>
          <cell r="M204" t="str">
            <v>〒935-8535</v>
          </cell>
          <cell r="N204" t="str">
            <v>氷見市幸町17番1号</v>
          </cell>
          <cell r="O204" t="str">
            <v>0766-74-0335</v>
          </cell>
          <cell r="Q204" t="str">
            <v>ヒミ</v>
          </cell>
          <cell r="R204">
            <v>1</v>
          </cell>
        </row>
        <row r="205">
          <cell r="H205">
            <v>42201</v>
          </cell>
          <cell r="I205" t="str">
            <v>北信越</v>
          </cell>
          <cell r="J205" t="str">
            <v>石川県</v>
          </cell>
          <cell r="K205" t="str">
            <v>石川県立</v>
          </cell>
          <cell r="L205" t="str">
            <v>翠星高等学校</v>
          </cell>
          <cell r="M205" t="str">
            <v>〒924-8544</v>
          </cell>
          <cell r="N205" t="str">
            <v>白山市三浦町500-1</v>
          </cell>
          <cell r="O205" t="str">
            <v>076-275-1144</v>
          </cell>
          <cell r="Q205" t="str">
            <v>スイセイ</v>
          </cell>
          <cell r="R205">
            <v>1</v>
          </cell>
        </row>
        <row r="206">
          <cell r="H206">
            <v>42202</v>
          </cell>
          <cell r="I206" t="str">
            <v>北信越</v>
          </cell>
          <cell r="J206" t="str">
            <v>石川県</v>
          </cell>
          <cell r="K206" t="str">
            <v>石川県立</v>
          </cell>
          <cell r="L206" t="str">
            <v>津幡高等学校</v>
          </cell>
          <cell r="M206" t="str">
            <v>〒929-0325</v>
          </cell>
          <cell r="N206" t="str">
            <v>河北郡津幡町字加賀爪ヲ45番地</v>
          </cell>
          <cell r="O206" t="str">
            <v>076-289-4111</v>
          </cell>
          <cell r="Q206" t="str">
            <v>ツバタ</v>
          </cell>
          <cell r="R206">
            <v>1</v>
          </cell>
        </row>
        <row r="207">
          <cell r="H207">
            <v>42203</v>
          </cell>
          <cell r="I207" t="str">
            <v>北信越</v>
          </cell>
          <cell r="J207" t="str">
            <v>石川県</v>
          </cell>
          <cell r="K207" t="str">
            <v>石川県立</v>
          </cell>
          <cell r="L207" t="str">
            <v>七尾東雲高等学校</v>
          </cell>
          <cell r="M207" t="str">
            <v>〒926-8555</v>
          </cell>
          <cell r="N207" t="str">
            <v>七尾市下町戊部12-1</v>
          </cell>
          <cell r="O207" t="str">
            <v>0767-57-1411</v>
          </cell>
          <cell r="Q207" t="str">
            <v>ナナオシノノメ</v>
          </cell>
          <cell r="R207">
            <v>1</v>
          </cell>
        </row>
        <row r="208">
          <cell r="H208">
            <v>42204</v>
          </cell>
          <cell r="I208" t="str">
            <v>北信越</v>
          </cell>
          <cell r="J208" t="str">
            <v>石川県</v>
          </cell>
          <cell r="K208" t="str">
            <v>石川県立</v>
          </cell>
          <cell r="L208" t="str">
            <v>能登高等学校</v>
          </cell>
          <cell r="M208" t="str">
            <v>〒927-0433</v>
          </cell>
          <cell r="N208" t="str">
            <v>鳳珠郡能登町字宇出津マ字106番地の7</v>
          </cell>
          <cell r="O208" t="str">
            <v>0768-62-0544</v>
          </cell>
          <cell r="Q208" t="str">
            <v>ノト</v>
          </cell>
          <cell r="R208">
            <v>1</v>
          </cell>
        </row>
        <row r="209">
          <cell r="H209">
            <v>42301</v>
          </cell>
          <cell r="I209" t="str">
            <v>北信越</v>
          </cell>
          <cell r="J209" t="str">
            <v>福井県</v>
          </cell>
          <cell r="K209" t="str">
            <v>福井県立</v>
          </cell>
          <cell r="L209" t="str">
            <v>若狭東高等学校</v>
          </cell>
          <cell r="M209" t="str">
            <v>〒917-0293</v>
          </cell>
          <cell r="N209" t="str">
            <v>小浜市金屋48-2</v>
          </cell>
          <cell r="O209" t="str">
            <v>0770-56-0400</v>
          </cell>
          <cell r="Q209" t="str">
            <v>ワカサヒガシ</v>
          </cell>
          <cell r="R209">
            <v>1</v>
          </cell>
        </row>
        <row r="210">
          <cell r="H210">
            <v>42302</v>
          </cell>
          <cell r="I210" t="str">
            <v>北信越</v>
          </cell>
          <cell r="J210" t="str">
            <v>福井県</v>
          </cell>
          <cell r="K210" t="str">
            <v>福井県立</v>
          </cell>
          <cell r="L210" t="str">
            <v>福井農林高等学校</v>
          </cell>
          <cell r="M210" t="str">
            <v>〒910-0832</v>
          </cell>
          <cell r="N210" t="str">
            <v>福井市新保町49-1</v>
          </cell>
          <cell r="O210" t="str">
            <v>0776-54-5187</v>
          </cell>
          <cell r="Q210" t="str">
            <v>フクイノウリン</v>
          </cell>
          <cell r="R210">
            <v>1</v>
          </cell>
        </row>
        <row r="211">
          <cell r="H211">
            <v>42303</v>
          </cell>
          <cell r="I211" t="str">
            <v>北信越</v>
          </cell>
          <cell r="J211" t="str">
            <v>福井県</v>
          </cell>
          <cell r="K211" t="str">
            <v>福井県立</v>
          </cell>
          <cell r="L211" t="str">
            <v>坂井農業高等学校・坂井高等学校</v>
          </cell>
          <cell r="M211" t="str">
            <v>〒919-0512</v>
          </cell>
          <cell r="N211" t="str">
            <v>坂井市坂井町宮領57-5</v>
          </cell>
          <cell r="O211" t="str">
            <v>0776-66-0268</v>
          </cell>
          <cell r="Q211" t="str">
            <v>サカイノウギョウ</v>
          </cell>
          <cell r="R211">
            <v>1</v>
          </cell>
        </row>
        <row r="212">
          <cell r="H212">
            <v>52401</v>
          </cell>
          <cell r="I212" t="str">
            <v>東海</v>
          </cell>
          <cell r="J212" t="str">
            <v>愛知県</v>
          </cell>
          <cell r="K212" t="str">
            <v>愛知県立</v>
          </cell>
          <cell r="L212" t="str">
            <v>渥美農業高等学校</v>
          </cell>
          <cell r="M212" t="str">
            <v>〒441-3427</v>
          </cell>
          <cell r="N212" t="str">
            <v>田原市加治町奥恩中1-1</v>
          </cell>
          <cell r="O212" t="str">
            <v>0531-22-0406</v>
          </cell>
          <cell r="Q212" t="str">
            <v>アツミノウギョウ</v>
          </cell>
          <cell r="R212">
            <v>1</v>
          </cell>
        </row>
        <row r="213">
          <cell r="H213">
            <v>52402</v>
          </cell>
          <cell r="I213" t="str">
            <v>東海</v>
          </cell>
          <cell r="J213" t="str">
            <v>愛知県</v>
          </cell>
          <cell r="K213" t="str">
            <v>愛知県立</v>
          </cell>
          <cell r="L213" t="str">
            <v>安城農林高等学校</v>
          </cell>
          <cell r="M213" t="str">
            <v>〒446-0066</v>
          </cell>
          <cell r="N213" t="str">
            <v>安城市池浦町茶筅木1</v>
          </cell>
          <cell r="O213" t="str">
            <v>0566-76-6144</v>
          </cell>
          <cell r="Q213" t="str">
            <v>アンジョウノウリン</v>
          </cell>
          <cell r="R213">
            <v>1</v>
          </cell>
        </row>
        <row r="214">
          <cell r="H214">
            <v>52403</v>
          </cell>
          <cell r="I214" t="str">
            <v>東海</v>
          </cell>
          <cell r="J214" t="str">
            <v>愛知県</v>
          </cell>
          <cell r="K214" t="str">
            <v>愛知県立</v>
          </cell>
          <cell r="L214" t="str">
            <v>稲沢高等学校</v>
          </cell>
          <cell r="M214" t="str">
            <v>〒492-8264</v>
          </cell>
          <cell r="N214" t="str">
            <v>稲沢市平野町加世11番地</v>
          </cell>
          <cell r="O214" t="str">
            <v>0587-32-3168</v>
          </cell>
          <cell r="Q214" t="str">
            <v>イナザワ</v>
          </cell>
          <cell r="R214">
            <v>1</v>
          </cell>
        </row>
        <row r="215">
          <cell r="H215">
            <v>52404</v>
          </cell>
          <cell r="I215" t="str">
            <v>東海</v>
          </cell>
          <cell r="J215" t="str">
            <v>愛知県</v>
          </cell>
          <cell r="K215" t="str">
            <v>愛知県立</v>
          </cell>
          <cell r="L215" t="str">
            <v>猿投農林高等学校</v>
          </cell>
          <cell r="M215" t="str">
            <v>〒470-0372</v>
          </cell>
          <cell r="N215" t="str">
            <v>豊田市井上町12-179</v>
          </cell>
          <cell r="O215" t="str">
            <v>0565-45-0621</v>
          </cell>
          <cell r="Q215" t="str">
            <v>サナゲノウリン</v>
          </cell>
          <cell r="R215">
            <v>1</v>
          </cell>
        </row>
        <row r="216">
          <cell r="H216">
            <v>52405</v>
          </cell>
          <cell r="I216" t="str">
            <v>東海</v>
          </cell>
          <cell r="J216" t="str">
            <v>愛知県</v>
          </cell>
          <cell r="K216" t="str">
            <v>愛知県立</v>
          </cell>
          <cell r="L216" t="str">
            <v>佐屋高等学校</v>
          </cell>
          <cell r="M216" t="str">
            <v>〒496-0914</v>
          </cell>
          <cell r="N216" t="str">
            <v>愛西市東条町高田39</v>
          </cell>
          <cell r="O216" t="str">
            <v>0567-31-0579</v>
          </cell>
          <cell r="Q216" t="str">
            <v>サヤ</v>
          </cell>
          <cell r="R216">
            <v>1</v>
          </cell>
        </row>
        <row r="217">
          <cell r="H217">
            <v>52406</v>
          </cell>
          <cell r="I217" t="str">
            <v>東海</v>
          </cell>
          <cell r="J217" t="str">
            <v>愛知県</v>
          </cell>
          <cell r="K217" t="str">
            <v>愛知県立</v>
          </cell>
          <cell r="L217" t="str">
            <v>新城高等学校</v>
          </cell>
          <cell r="M217" t="str">
            <v>〒441-1328</v>
          </cell>
          <cell r="N217" t="str">
            <v>新城市桜淵・中野合併地</v>
          </cell>
          <cell r="O217" t="str">
            <v>0536-22-1176</v>
          </cell>
          <cell r="Q217" t="str">
            <v>シンジョウ</v>
          </cell>
          <cell r="R217">
            <v>1</v>
          </cell>
        </row>
        <row r="218">
          <cell r="H218">
            <v>52407</v>
          </cell>
          <cell r="I218" t="str">
            <v>東海</v>
          </cell>
          <cell r="J218" t="str">
            <v>愛知県</v>
          </cell>
          <cell r="K218" t="str">
            <v>愛知県立</v>
          </cell>
          <cell r="L218" t="str">
            <v>田口高等学校</v>
          </cell>
          <cell r="M218" t="str">
            <v>〒441-2302</v>
          </cell>
          <cell r="N218" t="str">
            <v>北設楽郡設楽町大字清崎字林の後5-2</v>
          </cell>
          <cell r="O218" t="str">
            <v>0536-62-0575</v>
          </cell>
          <cell r="Q218" t="str">
            <v>タグチ</v>
          </cell>
          <cell r="R218">
            <v>1</v>
          </cell>
        </row>
        <row r="219">
          <cell r="H219">
            <v>52408</v>
          </cell>
          <cell r="I219" t="str">
            <v>東海</v>
          </cell>
          <cell r="J219" t="str">
            <v>愛知県</v>
          </cell>
          <cell r="K219" t="str">
            <v>愛知県立</v>
          </cell>
          <cell r="L219" t="str">
            <v>新城東高等学校作手校舎</v>
          </cell>
          <cell r="M219" t="str">
            <v>〒441-1423</v>
          </cell>
          <cell r="N219" t="str">
            <v>新城市作手高里字木戸口1番2</v>
          </cell>
          <cell r="O219" t="str">
            <v>0536-37-2119</v>
          </cell>
          <cell r="Q219" t="str">
            <v>シンジョウヒガシ</v>
          </cell>
          <cell r="R219">
            <v>1</v>
          </cell>
        </row>
        <row r="220">
          <cell r="H220">
            <v>52409</v>
          </cell>
          <cell r="I220" t="str">
            <v>東海</v>
          </cell>
          <cell r="J220" t="str">
            <v>愛知県</v>
          </cell>
          <cell r="K220" t="str">
            <v>愛知県立</v>
          </cell>
          <cell r="L220" t="str">
            <v>鶴城丘高等学校</v>
          </cell>
          <cell r="M220" t="str">
            <v>〒445-0847</v>
          </cell>
          <cell r="N220" t="str">
            <v>西尾市亀沢町300</v>
          </cell>
          <cell r="O220" t="str">
            <v>0563-57-5165</v>
          </cell>
          <cell r="Q220" t="str">
            <v>カクジョウガオカ</v>
          </cell>
          <cell r="R220">
            <v>1</v>
          </cell>
        </row>
        <row r="221">
          <cell r="H221">
            <v>52410</v>
          </cell>
          <cell r="I221" t="str">
            <v>東海</v>
          </cell>
          <cell r="J221" t="str">
            <v>愛知県</v>
          </cell>
          <cell r="K221" t="str">
            <v>愛知県立</v>
          </cell>
          <cell r="L221" t="str">
            <v>半田農業高等学校</v>
          </cell>
          <cell r="M221" t="str">
            <v>〒475-0916</v>
          </cell>
          <cell r="N221" t="str">
            <v>半田市柊町1-1</v>
          </cell>
          <cell r="O221" t="str">
            <v>0569-21-0247</v>
          </cell>
          <cell r="Q221" t="str">
            <v>ハンダノウギョウ</v>
          </cell>
          <cell r="R221">
            <v>1</v>
          </cell>
        </row>
        <row r="222">
          <cell r="H222">
            <v>52501</v>
          </cell>
          <cell r="I222" t="str">
            <v>東海</v>
          </cell>
          <cell r="J222" t="str">
            <v>岐阜県</v>
          </cell>
          <cell r="K222" t="str">
            <v>岐阜県立</v>
          </cell>
          <cell r="L222" t="str">
            <v>岐阜農林高等学校</v>
          </cell>
          <cell r="M222" t="str">
            <v>〒501-0431</v>
          </cell>
          <cell r="N222" t="str">
            <v>本巣郡北方町北方150</v>
          </cell>
          <cell r="O222" t="str">
            <v>058-324-1145</v>
          </cell>
          <cell r="Q222" t="str">
            <v>ギフノウリン</v>
          </cell>
          <cell r="R222">
            <v>1</v>
          </cell>
        </row>
        <row r="223">
          <cell r="H223">
            <v>52502</v>
          </cell>
          <cell r="I223" t="str">
            <v>東海</v>
          </cell>
          <cell r="J223" t="str">
            <v>岐阜県</v>
          </cell>
          <cell r="K223" t="str">
            <v>岐阜県立</v>
          </cell>
          <cell r="L223" t="str">
            <v>大垣養老高等学校</v>
          </cell>
          <cell r="M223" t="str">
            <v>〒503-1305</v>
          </cell>
          <cell r="N223" t="str">
            <v>養老郡養老町祖父江向野1418-4</v>
          </cell>
          <cell r="O223" t="str">
            <v>0584-32-3161</v>
          </cell>
          <cell r="Q223" t="str">
            <v>オオガキヨウロウ</v>
          </cell>
          <cell r="R223">
            <v>1</v>
          </cell>
        </row>
        <row r="224">
          <cell r="H224">
            <v>52503</v>
          </cell>
          <cell r="I224" t="str">
            <v>東海</v>
          </cell>
          <cell r="J224" t="str">
            <v>岐阜県</v>
          </cell>
          <cell r="K224" t="str">
            <v>岐阜県立</v>
          </cell>
          <cell r="L224" t="str">
            <v>加茂農林高等学校</v>
          </cell>
          <cell r="M224" t="str">
            <v>〒505-0027</v>
          </cell>
          <cell r="N224" t="str">
            <v>美濃加茂市本郷町3-3-13</v>
          </cell>
          <cell r="O224" t="str">
            <v>0574-26-1238</v>
          </cell>
          <cell r="Q224" t="str">
            <v>カモノウリン</v>
          </cell>
          <cell r="R224">
            <v>1</v>
          </cell>
        </row>
        <row r="225">
          <cell r="H225">
            <v>52504</v>
          </cell>
          <cell r="I225" t="str">
            <v>東海</v>
          </cell>
          <cell r="J225" t="str">
            <v>岐阜県</v>
          </cell>
          <cell r="K225" t="str">
            <v>岐阜県立</v>
          </cell>
          <cell r="L225" t="str">
            <v>飛騨高山高等学校</v>
          </cell>
          <cell r="M225" t="str">
            <v>〒506-0058</v>
          </cell>
          <cell r="N225" t="str">
            <v>高山市山田町711</v>
          </cell>
          <cell r="O225" t="str">
            <v>0577-33-1060</v>
          </cell>
          <cell r="Q225" t="str">
            <v>ヒダタカヤマ</v>
          </cell>
          <cell r="R225">
            <v>1</v>
          </cell>
        </row>
        <row r="226">
          <cell r="H226">
            <v>52505</v>
          </cell>
          <cell r="I226" t="str">
            <v>東海</v>
          </cell>
          <cell r="J226" t="str">
            <v>岐阜県</v>
          </cell>
          <cell r="K226" t="str">
            <v>岐阜県立</v>
          </cell>
          <cell r="L226" t="str">
            <v>恵那農業高等学校</v>
          </cell>
          <cell r="M226" t="str">
            <v>〒509-7201</v>
          </cell>
          <cell r="N226" t="str">
            <v>恵那市大井町2625-17</v>
          </cell>
          <cell r="O226" t="str">
            <v>0573-26-1251</v>
          </cell>
          <cell r="Q226" t="str">
            <v>エナノウギョウ</v>
          </cell>
          <cell r="R226">
            <v>1</v>
          </cell>
        </row>
        <row r="227">
          <cell r="H227">
            <v>52506</v>
          </cell>
          <cell r="I227" t="str">
            <v>東海</v>
          </cell>
          <cell r="J227" t="str">
            <v>岐阜県</v>
          </cell>
          <cell r="K227" t="str">
            <v>岐阜県立</v>
          </cell>
          <cell r="L227" t="str">
            <v>郡上高等学校</v>
          </cell>
          <cell r="M227" t="str">
            <v>〒501-4221</v>
          </cell>
          <cell r="N227" t="str">
            <v>郡上市八幡町小野970</v>
          </cell>
          <cell r="O227" t="str">
            <v>0575-65-3178</v>
          </cell>
          <cell r="Q227" t="str">
            <v>グジョウ</v>
          </cell>
          <cell r="R227">
            <v>1</v>
          </cell>
        </row>
        <row r="228">
          <cell r="H228">
            <v>52507</v>
          </cell>
          <cell r="I228" t="str">
            <v>東海</v>
          </cell>
          <cell r="J228" t="str">
            <v>岐阜県</v>
          </cell>
          <cell r="K228" t="str">
            <v>中津川市立</v>
          </cell>
          <cell r="L228" t="str">
            <v>阿木高等学校</v>
          </cell>
          <cell r="M228" t="str">
            <v>〒509-7321</v>
          </cell>
          <cell r="N228" t="str">
            <v>中津川市阿木119</v>
          </cell>
          <cell r="O228" t="str">
            <v>0573-63-2243</v>
          </cell>
          <cell r="Q228" t="str">
            <v>アギ</v>
          </cell>
          <cell r="R228">
            <v>2</v>
          </cell>
        </row>
        <row r="229">
          <cell r="H229">
            <v>52601</v>
          </cell>
          <cell r="I229" t="str">
            <v>東海</v>
          </cell>
          <cell r="J229" t="str">
            <v>三重県</v>
          </cell>
          <cell r="K229" t="str">
            <v>三重県立</v>
          </cell>
          <cell r="L229" t="str">
            <v>四日市農芸高等学校</v>
          </cell>
          <cell r="M229" t="str">
            <v>〒510-0874</v>
          </cell>
          <cell r="N229" t="str">
            <v>四日市市河原田町2847</v>
          </cell>
          <cell r="O229" t="str">
            <v>059-345-5021</v>
          </cell>
          <cell r="Q229" t="str">
            <v>ヨッカイチノウゲイ</v>
          </cell>
          <cell r="R229">
            <v>1</v>
          </cell>
        </row>
        <row r="230">
          <cell r="H230">
            <v>52602</v>
          </cell>
          <cell r="I230" t="str">
            <v>東海</v>
          </cell>
          <cell r="J230" t="str">
            <v>三重県</v>
          </cell>
          <cell r="K230" t="str">
            <v>三重県立</v>
          </cell>
          <cell r="L230" t="str">
            <v>久居農林高等学校</v>
          </cell>
          <cell r="M230" t="str">
            <v>〒514-1136</v>
          </cell>
          <cell r="N230" t="str">
            <v>津市久居東鷹跡町105</v>
          </cell>
          <cell r="O230" t="str">
            <v>059-255-2013</v>
          </cell>
          <cell r="Q230" t="str">
            <v>ヒサイノウリン</v>
          </cell>
          <cell r="R230">
            <v>1</v>
          </cell>
        </row>
        <row r="231">
          <cell r="H231">
            <v>52603</v>
          </cell>
          <cell r="I231" t="str">
            <v>東海</v>
          </cell>
          <cell r="J231" t="str">
            <v>三重県</v>
          </cell>
          <cell r="K231" t="str">
            <v>三重県立</v>
          </cell>
          <cell r="L231" t="str">
            <v>明野高等学校</v>
          </cell>
          <cell r="M231" t="str">
            <v>〒519-0501</v>
          </cell>
          <cell r="N231" t="str">
            <v>伊勢市小俣町明野1481</v>
          </cell>
          <cell r="O231" t="str">
            <v>0596-37-4125</v>
          </cell>
          <cell r="Q231" t="str">
            <v>アケノ</v>
          </cell>
          <cell r="R231">
            <v>1</v>
          </cell>
        </row>
        <row r="232">
          <cell r="H232">
            <v>52604</v>
          </cell>
          <cell r="I232" t="str">
            <v>東海</v>
          </cell>
          <cell r="J232" t="str">
            <v>三重県</v>
          </cell>
          <cell r="K232" t="str">
            <v>三重県立</v>
          </cell>
          <cell r="L232" t="str">
            <v>相可高等学校</v>
          </cell>
          <cell r="M232" t="str">
            <v>〒519-2181</v>
          </cell>
          <cell r="N232" t="str">
            <v>多気郡多気町相可50</v>
          </cell>
          <cell r="O232" t="str">
            <v>0598-38-2811</v>
          </cell>
          <cell r="Q232" t="str">
            <v>オオカ</v>
          </cell>
          <cell r="R232">
            <v>1</v>
          </cell>
        </row>
        <row r="233">
          <cell r="H233">
            <v>52605</v>
          </cell>
        </row>
        <row r="234">
          <cell r="H234">
            <v>52606</v>
          </cell>
          <cell r="I234" t="str">
            <v>東海</v>
          </cell>
          <cell r="J234" t="str">
            <v>三重県</v>
          </cell>
          <cell r="K234" t="str">
            <v>学校法人</v>
          </cell>
          <cell r="L234" t="str">
            <v>愛農学園農業高等学校</v>
          </cell>
          <cell r="M234" t="str">
            <v>〒518-0221</v>
          </cell>
          <cell r="N234" t="str">
            <v>伊賀市別府690</v>
          </cell>
          <cell r="O234" t="str">
            <v>0595-52-0327</v>
          </cell>
          <cell r="Q234" t="str">
            <v>アイノウガクエンノウギョウ</v>
          </cell>
          <cell r="R234">
            <v>1</v>
          </cell>
        </row>
        <row r="235">
          <cell r="H235">
            <v>52607</v>
          </cell>
          <cell r="I235" t="str">
            <v>東海</v>
          </cell>
          <cell r="J235" t="str">
            <v>三重県</v>
          </cell>
          <cell r="K235" t="str">
            <v>三重県立</v>
          </cell>
          <cell r="L235" t="str">
            <v>伊賀白鳳高等学校</v>
          </cell>
          <cell r="M235" t="str">
            <v>〒518-0837</v>
          </cell>
          <cell r="N235" t="str">
            <v>伊賀市緑ヶ丘西町2270-1</v>
          </cell>
          <cell r="O235" t="str">
            <v>0595-21-2110</v>
          </cell>
          <cell r="Q235" t="str">
            <v>イガハクホウ</v>
          </cell>
          <cell r="R235">
            <v>1</v>
          </cell>
        </row>
        <row r="236">
          <cell r="H236">
            <v>62701</v>
          </cell>
          <cell r="I236" t="str">
            <v>近畿</v>
          </cell>
          <cell r="J236" t="str">
            <v>滋賀県</v>
          </cell>
          <cell r="K236" t="str">
            <v>滋賀県立</v>
          </cell>
          <cell r="L236" t="str">
            <v>長浜農業高等学校</v>
          </cell>
          <cell r="M236" t="str">
            <v>〒526-0824</v>
          </cell>
          <cell r="N236" t="str">
            <v>長浜市名越町600</v>
          </cell>
          <cell r="O236" t="str">
            <v>0749-62-0876</v>
          </cell>
          <cell r="Q236" t="str">
            <v>ナガハマノウギョウ</v>
          </cell>
          <cell r="R236">
            <v>1</v>
          </cell>
        </row>
        <row r="237">
          <cell r="H237">
            <v>62702</v>
          </cell>
          <cell r="I237" t="str">
            <v>近畿</v>
          </cell>
          <cell r="J237" t="str">
            <v>滋賀県</v>
          </cell>
          <cell r="K237" t="str">
            <v>滋賀県立</v>
          </cell>
          <cell r="L237" t="str">
            <v>甲南高等学校</v>
          </cell>
          <cell r="M237" t="str">
            <v>〒520-3301</v>
          </cell>
          <cell r="N237" t="str">
            <v>甲賀市甲南町寺庄427</v>
          </cell>
          <cell r="O237" t="str">
            <v>0748-86-4145</v>
          </cell>
          <cell r="Q237" t="str">
            <v>コウナン</v>
          </cell>
          <cell r="R237">
            <v>1</v>
          </cell>
        </row>
        <row r="238">
          <cell r="H238">
            <v>62703</v>
          </cell>
          <cell r="I238" t="str">
            <v>近畿</v>
          </cell>
          <cell r="J238" t="str">
            <v>滋賀県</v>
          </cell>
          <cell r="K238" t="str">
            <v>滋賀県立</v>
          </cell>
          <cell r="L238" t="str">
            <v>八日市南高等学校</v>
          </cell>
          <cell r="M238" t="str">
            <v>〒527-0032</v>
          </cell>
          <cell r="N238" t="str">
            <v>東近江市春日町1-15</v>
          </cell>
          <cell r="O238" t="str">
            <v>0748-22-1513</v>
          </cell>
          <cell r="Q238" t="str">
            <v>ヨウカイチミナミ</v>
          </cell>
          <cell r="R238">
            <v>1</v>
          </cell>
        </row>
        <row r="239">
          <cell r="H239">
            <v>62704</v>
          </cell>
          <cell r="I239" t="str">
            <v>近畿</v>
          </cell>
          <cell r="J239" t="str">
            <v>滋賀県</v>
          </cell>
          <cell r="K239" t="str">
            <v>滋賀県立</v>
          </cell>
          <cell r="L239" t="str">
            <v>湖南農業高等学校</v>
          </cell>
          <cell r="M239" t="str">
            <v>〒525-0036</v>
          </cell>
          <cell r="N239" t="str">
            <v>草津市草津町1839</v>
          </cell>
          <cell r="O239" t="str">
            <v>077-564-5255</v>
          </cell>
          <cell r="Q239" t="str">
            <v>コナンノウギョウ</v>
          </cell>
          <cell r="R239">
            <v>1</v>
          </cell>
        </row>
        <row r="240">
          <cell r="H240">
            <v>62801</v>
          </cell>
          <cell r="I240" t="str">
            <v>近畿</v>
          </cell>
          <cell r="J240" t="str">
            <v>京都府</v>
          </cell>
          <cell r="K240" t="str">
            <v>京都府立</v>
          </cell>
          <cell r="L240" t="str">
            <v>木津高等学校</v>
          </cell>
          <cell r="M240" t="str">
            <v>〒619-0214</v>
          </cell>
          <cell r="N240" t="str">
            <v>木津川市木津内田山34</v>
          </cell>
          <cell r="O240" t="str">
            <v>0774-72-0031</v>
          </cell>
          <cell r="Q240" t="str">
            <v>キヅ</v>
          </cell>
          <cell r="R240">
            <v>1</v>
          </cell>
        </row>
        <row r="241">
          <cell r="H241">
            <v>62802</v>
          </cell>
          <cell r="I241" t="str">
            <v>近畿</v>
          </cell>
          <cell r="J241" t="str">
            <v>京都府</v>
          </cell>
          <cell r="K241" t="str">
            <v>京都府立</v>
          </cell>
          <cell r="L241" t="str">
            <v>桂高等学校</v>
          </cell>
          <cell r="M241" t="str">
            <v>〒615-8102</v>
          </cell>
          <cell r="N241" t="str">
            <v>京都市西京区川島松ノ木本町27</v>
          </cell>
          <cell r="O241" t="str">
            <v>075-391-2151</v>
          </cell>
          <cell r="Q241" t="str">
            <v>カツラ</v>
          </cell>
          <cell r="R241">
            <v>1</v>
          </cell>
        </row>
        <row r="242">
          <cell r="H242">
            <v>62803</v>
          </cell>
          <cell r="I242" t="str">
            <v>近畿</v>
          </cell>
          <cell r="J242" t="str">
            <v>京都府</v>
          </cell>
          <cell r="K242" t="str">
            <v>京都府立</v>
          </cell>
          <cell r="L242" t="str">
            <v>北桑田高等学校</v>
          </cell>
          <cell r="M242" t="str">
            <v>〒601-0534</v>
          </cell>
          <cell r="N242" t="str">
            <v>京都市右京区京北下弓削町沢ノ奥15</v>
          </cell>
          <cell r="O242" t="str">
            <v>0771-54-0022</v>
          </cell>
          <cell r="Q242" t="str">
            <v>キタクワダ</v>
          </cell>
          <cell r="R242">
            <v>1</v>
          </cell>
        </row>
        <row r="243">
          <cell r="H243">
            <v>62804</v>
          </cell>
          <cell r="I243" t="str">
            <v>近畿</v>
          </cell>
          <cell r="J243" t="str">
            <v>京都府</v>
          </cell>
          <cell r="K243" t="str">
            <v>京都府立</v>
          </cell>
          <cell r="L243" t="str">
            <v>北桑田高等学校美山分校</v>
          </cell>
          <cell r="M243" t="str">
            <v>〒601-0721</v>
          </cell>
          <cell r="N243" t="str">
            <v>南丹市美山町上平屋梁ケ瀬9番地2</v>
          </cell>
          <cell r="O243" t="str">
            <v>0771-75-1129</v>
          </cell>
          <cell r="Q243" t="str">
            <v>キタクワダ</v>
          </cell>
          <cell r="R243">
            <v>2</v>
          </cell>
        </row>
        <row r="244">
          <cell r="H244">
            <v>62805</v>
          </cell>
          <cell r="I244" t="str">
            <v>近畿</v>
          </cell>
          <cell r="J244" t="str">
            <v>京都府</v>
          </cell>
          <cell r="K244" t="str">
            <v>京都府立</v>
          </cell>
          <cell r="L244" t="str">
            <v>農芸高等学校</v>
          </cell>
          <cell r="M244" t="str">
            <v>〒622-0059</v>
          </cell>
          <cell r="N244" t="str">
            <v>南丹市園部町南大谷</v>
          </cell>
          <cell r="O244" t="str">
            <v>0771-65-0013</v>
          </cell>
          <cell r="Q244" t="str">
            <v>ノウゲイ</v>
          </cell>
          <cell r="R244">
            <v>1</v>
          </cell>
        </row>
        <row r="245">
          <cell r="H245">
            <v>62806</v>
          </cell>
          <cell r="I245" t="str">
            <v>近畿</v>
          </cell>
          <cell r="J245" t="str">
            <v>京都府</v>
          </cell>
          <cell r="K245" t="str">
            <v>京都府立</v>
          </cell>
          <cell r="L245" t="str">
            <v>須知高等学校</v>
          </cell>
          <cell r="M245" t="str">
            <v>〒622-0231</v>
          </cell>
          <cell r="N245" t="str">
            <v>船井郡京丹波町豊田下川原166-1</v>
          </cell>
          <cell r="O245" t="str">
            <v>0771-82-1171</v>
          </cell>
          <cell r="Q245" t="str">
            <v>スチ</v>
          </cell>
          <cell r="R245">
            <v>1</v>
          </cell>
        </row>
        <row r="246">
          <cell r="H246">
            <v>62807</v>
          </cell>
          <cell r="I246" t="str">
            <v>近畿</v>
          </cell>
          <cell r="J246" t="str">
            <v>京都府</v>
          </cell>
          <cell r="K246" t="str">
            <v>京都府立</v>
          </cell>
          <cell r="L246" t="str">
            <v>綾部高等学校東分校</v>
          </cell>
          <cell r="M246" t="str">
            <v>〒623-0012</v>
          </cell>
          <cell r="N246" t="str">
            <v>綾部市川糸町堀之内18</v>
          </cell>
          <cell r="O246" t="str">
            <v>0773-42-0453</v>
          </cell>
          <cell r="Q246" t="str">
            <v>アヤベコウトウガッコウ</v>
          </cell>
          <cell r="R246">
            <v>3</v>
          </cell>
        </row>
        <row r="247">
          <cell r="H247">
            <v>62808</v>
          </cell>
          <cell r="I247" t="str">
            <v>近畿</v>
          </cell>
          <cell r="J247" t="str">
            <v>京都府</v>
          </cell>
          <cell r="K247" t="str">
            <v>京都府立</v>
          </cell>
          <cell r="L247" t="str">
            <v>福知山高等学校三和分校</v>
          </cell>
          <cell r="M247" t="str">
            <v>〒620-1442</v>
          </cell>
          <cell r="N247" t="str">
            <v>福知山市三和町字千束橋ノ谷35-1</v>
          </cell>
          <cell r="O247" t="str">
            <v>0773-58-2049</v>
          </cell>
          <cell r="Q247" t="str">
            <v>フクチヤマ</v>
          </cell>
          <cell r="R247">
            <v>2</v>
          </cell>
        </row>
        <row r="248">
          <cell r="H248">
            <v>62809</v>
          </cell>
          <cell r="I248" t="str">
            <v>近畿</v>
          </cell>
          <cell r="J248" t="str">
            <v>京都府</v>
          </cell>
          <cell r="K248" t="str">
            <v>京都府立</v>
          </cell>
          <cell r="L248" t="str">
            <v>峰山高等学校弥栄分校</v>
          </cell>
          <cell r="M248" t="str">
            <v>〒627-0142</v>
          </cell>
          <cell r="N248" t="str">
            <v>京丹後市弥栄町黒部380</v>
          </cell>
          <cell r="O248" t="str">
            <v>0772-65-3850</v>
          </cell>
          <cell r="Q248" t="str">
            <v>ミネヤマ</v>
          </cell>
          <cell r="R248">
            <v>3</v>
          </cell>
        </row>
        <row r="249">
          <cell r="H249">
            <v>62810</v>
          </cell>
          <cell r="I249" t="str">
            <v>近畿</v>
          </cell>
          <cell r="J249" t="str">
            <v>京都府</v>
          </cell>
          <cell r="K249" t="str">
            <v>京都府立</v>
          </cell>
          <cell r="L249" t="str">
            <v>久美浜高等学校</v>
          </cell>
          <cell r="M249" t="str">
            <v>〒629-3444</v>
          </cell>
          <cell r="N249" t="str">
            <v>京丹後市久美浜町橋爪65</v>
          </cell>
          <cell r="O249" t="str">
            <v>0772-82-0069</v>
          </cell>
          <cell r="Q249" t="str">
            <v>クミハマ</v>
          </cell>
          <cell r="R249">
            <v>1</v>
          </cell>
        </row>
        <row r="250">
          <cell r="H250">
            <v>62901</v>
          </cell>
          <cell r="I250" t="str">
            <v>近畿</v>
          </cell>
          <cell r="J250" t="str">
            <v>大阪府</v>
          </cell>
          <cell r="K250" t="str">
            <v>大阪府立</v>
          </cell>
          <cell r="L250" t="str">
            <v>能勢高等学校</v>
          </cell>
          <cell r="M250" t="str">
            <v>〒563-0122</v>
          </cell>
          <cell r="N250" t="str">
            <v>豊能郡能勢町上田尻580番地</v>
          </cell>
          <cell r="O250" t="str">
            <v>072-737-0666</v>
          </cell>
          <cell r="Q250" t="str">
            <v>ノセ</v>
          </cell>
          <cell r="R250">
            <v>1</v>
          </cell>
        </row>
        <row r="251">
          <cell r="H251">
            <v>62902</v>
          </cell>
        </row>
        <row r="252">
          <cell r="H252">
            <v>62903</v>
          </cell>
          <cell r="I252" t="str">
            <v>近畿</v>
          </cell>
          <cell r="J252" t="str">
            <v>大阪府</v>
          </cell>
          <cell r="K252" t="str">
            <v>大阪府立</v>
          </cell>
          <cell r="L252" t="str">
            <v>園芸高等学校</v>
          </cell>
          <cell r="M252" t="str">
            <v>〒563-0037</v>
          </cell>
          <cell r="N252" t="str">
            <v>池田市八王寺2-5-1</v>
          </cell>
          <cell r="O252" t="str">
            <v>072-761-8830</v>
          </cell>
          <cell r="Q252" t="str">
            <v>エンゲイ</v>
          </cell>
          <cell r="R252">
            <v>1</v>
          </cell>
        </row>
        <row r="253">
          <cell r="H253">
            <v>62904</v>
          </cell>
          <cell r="I253" t="str">
            <v>近畿</v>
          </cell>
          <cell r="J253" t="str">
            <v>大阪府</v>
          </cell>
          <cell r="K253" t="str">
            <v>大阪府立</v>
          </cell>
          <cell r="L253" t="str">
            <v>農芸高等学校</v>
          </cell>
          <cell r="M253" t="str">
            <v>〒587-0051</v>
          </cell>
          <cell r="N253" t="str">
            <v>堺市美原区北余部595-1</v>
          </cell>
          <cell r="O253" t="str">
            <v>072-361-0581</v>
          </cell>
          <cell r="Q253" t="str">
            <v>ノウゲイ</v>
          </cell>
          <cell r="R253">
            <v>1</v>
          </cell>
        </row>
        <row r="254">
          <cell r="H254">
            <v>62905</v>
          </cell>
        </row>
        <row r="255">
          <cell r="H255">
            <v>62906</v>
          </cell>
        </row>
        <row r="256">
          <cell r="H256">
            <v>62907</v>
          </cell>
          <cell r="I256" t="str">
            <v>近畿</v>
          </cell>
          <cell r="J256" t="str">
            <v>大阪府</v>
          </cell>
          <cell r="K256" t="str">
            <v>大阪府立</v>
          </cell>
          <cell r="L256" t="str">
            <v>枚岡樟風高等学校</v>
          </cell>
          <cell r="M256" t="str">
            <v>〒579-8036</v>
          </cell>
          <cell r="N256" t="str">
            <v>東大阪市鷹殿町18-1</v>
          </cell>
          <cell r="O256" t="str">
            <v>072-982-5437</v>
          </cell>
          <cell r="Q256" t="str">
            <v>ヒラカタショウフウ</v>
          </cell>
          <cell r="R256">
            <v>1</v>
          </cell>
        </row>
        <row r="257">
          <cell r="H257">
            <v>62908</v>
          </cell>
          <cell r="I257" t="str">
            <v>近畿</v>
          </cell>
          <cell r="J257" t="str">
            <v>大阪府</v>
          </cell>
          <cell r="K257" t="str">
            <v>大阪府立</v>
          </cell>
          <cell r="L257" t="str">
            <v>貝塚高等学校</v>
          </cell>
          <cell r="M257" t="str">
            <v>〒597-0072　</v>
          </cell>
          <cell r="N257" t="str">
            <v>貝塚市畠中1丁目１－１</v>
          </cell>
          <cell r="O257" t="str">
            <v>072-423-1401</v>
          </cell>
          <cell r="Q257" t="str">
            <v>カイヅカ</v>
          </cell>
          <cell r="R257">
            <v>1</v>
          </cell>
        </row>
        <row r="258">
          <cell r="H258">
            <v>63001</v>
          </cell>
          <cell r="I258" t="str">
            <v>近畿</v>
          </cell>
          <cell r="J258" t="str">
            <v>兵庫県</v>
          </cell>
          <cell r="K258" t="str">
            <v>兵庫県立</v>
          </cell>
          <cell r="L258" t="str">
            <v>有馬高等学校</v>
          </cell>
          <cell r="M258" t="str">
            <v>〒669-1531</v>
          </cell>
          <cell r="N258" t="str">
            <v>三田市天神2-1-50</v>
          </cell>
          <cell r="O258" t="str">
            <v>079-563-2881</v>
          </cell>
          <cell r="Q258" t="str">
            <v>アリマ</v>
          </cell>
          <cell r="R258">
            <v>1</v>
          </cell>
        </row>
        <row r="259">
          <cell r="H259">
            <v>63002</v>
          </cell>
          <cell r="I259" t="str">
            <v>近畿</v>
          </cell>
          <cell r="J259" t="str">
            <v>兵庫県</v>
          </cell>
          <cell r="K259" t="str">
            <v>兵庫県立</v>
          </cell>
          <cell r="L259" t="str">
            <v>淡路高等学校</v>
          </cell>
          <cell r="M259" t="str">
            <v>〒656-1711</v>
          </cell>
          <cell r="N259" t="str">
            <v>淡路市富島171-2</v>
          </cell>
          <cell r="O259" t="str">
            <v>0799-82-1137</v>
          </cell>
          <cell r="Q259" t="str">
            <v>アワジ</v>
          </cell>
          <cell r="R259">
            <v>1</v>
          </cell>
        </row>
        <row r="260">
          <cell r="H260">
            <v>63003</v>
          </cell>
          <cell r="I260" t="str">
            <v>近畿</v>
          </cell>
          <cell r="J260" t="str">
            <v>兵庫県</v>
          </cell>
          <cell r="K260" t="str">
            <v>兵庫県立</v>
          </cell>
          <cell r="L260" t="str">
            <v>上郡高等学校</v>
          </cell>
          <cell r="M260" t="str">
            <v>〒678-1233</v>
          </cell>
          <cell r="N260" t="str">
            <v>赤穂郡上郡町大持207-1</v>
          </cell>
          <cell r="O260" t="str">
            <v>0791-52-0069</v>
          </cell>
          <cell r="Q260" t="str">
            <v>カミゴオリ</v>
          </cell>
          <cell r="R260">
            <v>1</v>
          </cell>
        </row>
        <row r="261">
          <cell r="H261">
            <v>63004</v>
          </cell>
          <cell r="I261" t="str">
            <v>近畿</v>
          </cell>
          <cell r="J261" t="str">
            <v>兵庫県</v>
          </cell>
          <cell r="K261" t="str">
            <v>兵庫県立</v>
          </cell>
          <cell r="L261" t="str">
            <v>篠山産業高等学校</v>
          </cell>
          <cell r="M261" t="str">
            <v>〒669-2341</v>
          </cell>
          <cell r="N261" t="str">
            <v>篠山市郡家403-1</v>
          </cell>
          <cell r="O261" t="str">
            <v>079-552-1194</v>
          </cell>
          <cell r="Q261" t="str">
            <v>ササヤマサンギョウ</v>
          </cell>
          <cell r="R261">
            <v>1</v>
          </cell>
        </row>
        <row r="262">
          <cell r="H262">
            <v>63005</v>
          </cell>
          <cell r="I262" t="str">
            <v>近畿</v>
          </cell>
          <cell r="J262" t="str">
            <v>兵庫県</v>
          </cell>
          <cell r="K262" t="str">
            <v>兵庫県立</v>
          </cell>
          <cell r="L262" t="str">
            <v>篠山東雲高等学校</v>
          </cell>
          <cell r="M262" t="str">
            <v>〒669-2513</v>
          </cell>
          <cell r="N262" t="str">
            <v>篠山市福住1260</v>
          </cell>
          <cell r="O262" t="str">
            <v>079-557-0039</v>
          </cell>
          <cell r="Q262" t="str">
            <v>ササヤマシノノメ</v>
          </cell>
          <cell r="R262">
            <v>1</v>
          </cell>
        </row>
        <row r="263">
          <cell r="H263">
            <v>63006</v>
          </cell>
          <cell r="I263" t="str">
            <v>近畿</v>
          </cell>
          <cell r="J263" t="str">
            <v>兵庫県</v>
          </cell>
          <cell r="K263" t="str">
            <v>兵庫県立</v>
          </cell>
          <cell r="L263" t="str">
            <v>佐用高等学校</v>
          </cell>
          <cell r="M263" t="str">
            <v>〒679-5381</v>
          </cell>
          <cell r="N263" t="str">
            <v>佐用郡佐用町佐用260</v>
          </cell>
          <cell r="O263" t="str">
            <v>0790-82-2434</v>
          </cell>
          <cell r="Q263" t="str">
            <v>サヨウ</v>
          </cell>
          <cell r="R263">
            <v>1</v>
          </cell>
        </row>
        <row r="264">
          <cell r="H264">
            <v>63007</v>
          </cell>
          <cell r="I264" t="str">
            <v>近畿</v>
          </cell>
          <cell r="J264" t="str">
            <v>兵庫県</v>
          </cell>
          <cell r="K264" t="str">
            <v>兵庫県立</v>
          </cell>
          <cell r="L264" t="str">
            <v>但馬農業高等学校</v>
          </cell>
          <cell r="M264" t="str">
            <v>〒667-0043</v>
          </cell>
          <cell r="N264" t="str">
            <v>養父市八鹿町高柳300-1</v>
          </cell>
          <cell r="O264" t="str">
            <v>079-662-6107</v>
          </cell>
          <cell r="Q264" t="str">
            <v>タジマノウギョウ</v>
          </cell>
          <cell r="R264">
            <v>1</v>
          </cell>
        </row>
        <row r="265">
          <cell r="H265">
            <v>63008</v>
          </cell>
          <cell r="I265" t="str">
            <v>近畿</v>
          </cell>
          <cell r="J265" t="str">
            <v>兵庫県</v>
          </cell>
          <cell r="K265" t="str">
            <v>兵庫県立</v>
          </cell>
          <cell r="L265" t="str">
            <v>農業高等学校</v>
          </cell>
          <cell r="M265" t="str">
            <v>〒675-0101</v>
          </cell>
          <cell r="N265" t="str">
            <v>加古川市平岡町新在家902-4</v>
          </cell>
          <cell r="O265" t="str">
            <v>079-424-3341</v>
          </cell>
          <cell r="Q265" t="str">
            <v>ノウギョウ</v>
          </cell>
          <cell r="R265">
            <v>1</v>
          </cell>
        </row>
        <row r="266">
          <cell r="H266">
            <v>63009</v>
          </cell>
          <cell r="I266" t="str">
            <v>近畿</v>
          </cell>
          <cell r="J266" t="str">
            <v>兵庫県</v>
          </cell>
          <cell r="K266" t="str">
            <v>兵庫県立</v>
          </cell>
          <cell r="L266" t="str">
            <v>播磨農業高等学校</v>
          </cell>
          <cell r="M266" t="str">
            <v>〒675-2321</v>
          </cell>
          <cell r="N266" t="str">
            <v>加西市北条町東高室1236-1</v>
          </cell>
          <cell r="O266" t="str">
            <v>0790-42-1050</v>
          </cell>
          <cell r="Q266" t="str">
            <v>ハリマノウギョウ</v>
          </cell>
          <cell r="R266">
            <v>1</v>
          </cell>
        </row>
        <row r="267">
          <cell r="H267">
            <v>63010</v>
          </cell>
          <cell r="I267" t="str">
            <v>近畿</v>
          </cell>
          <cell r="J267" t="str">
            <v>兵庫県</v>
          </cell>
          <cell r="K267" t="str">
            <v>兵庫県立</v>
          </cell>
          <cell r="L267" t="str">
            <v>氷上高等学校</v>
          </cell>
          <cell r="M267" t="str">
            <v>〒669-4141</v>
          </cell>
          <cell r="N267" t="str">
            <v>丹波市春日町黒井77</v>
          </cell>
          <cell r="O267" t="str">
            <v>0795-74-0104</v>
          </cell>
          <cell r="Q267" t="str">
            <v>ヒカミ</v>
          </cell>
          <cell r="R267">
            <v>1</v>
          </cell>
        </row>
        <row r="268">
          <cell r="H268">
            <v>63011</v>
          </cell>
          <cell r="I268" t="str">
            <v>近畿</v>
          </cell>
          <cell r="J268" t="str">
            <v>兵庫県</v>
          </cell>
          <cell r="K268" t="str">
            <v>兵庫県立</v>
          </cell>
          <cell r="L268" t="str">
            <v>山崎高等学校</v>
          </cell>
          <cell r="M268" t="str">
            <v>〒671-2570</v>
          </cell>
          <cell r="N268" t="str">
            <v>宍栗市山崎町加生340</v>
          </cell>
          <cell r="O268" t="str">
            <v>0790-62-1730</v>
          </cell>
          <cell r="Q268" t="str">
            <v>ヤマザキ</v>
          </cell>
          <cell r="R268">
            <v>1</v>
          </cell>
        </row>
        <row r="269">
          <cell r="H269">
            <v>63101</v>
          </cell>
          <cell r="I269" t="str">
            <v>近畿</v>
          </cell>
          <cell r="J269" t="str">
            <v>奈良県</v>
          </cell>
          <cell r="K269" t="str">
            <v>奈良県立</v>
          </cell>
          <cell r="L269" t="str">
            <v>磯城野高等学校</v>
          </cell>
          <cell r="M269" t="str">
            <v>〒636-0300</v>
          </cell>
          <cell r="N269" t="str">
            <v>磯城郡田原本町258</v>
          </cell>
          <cell r="O269" t="str">
            <v>0744-32-2281</v>
          </cell>
          <cell r="Q269" t="str">
            <v>シキノ</v>
          </cell>
          <cell r="R269">
            <v>1</v>
          </cell>
        </row>
        <row r="270">
          <cell r="H270">
            <v>63102</v>
          </cell>
          <cell r="I270" t="str">
            <v>近畿</v>
          </cell>
          <cell r="J270" t="str">
            <v>奈良県</v>
          </cell>
          <cell r="K270" t="str">
            <v>奈良県立</v>
          </cell>
          <cell r="L270" t="str">
            <v>山辺高等学校山添分校</v>
          </cell>
          <cell r="M270" t="str">
            <v>〒630-2344</v>
          </cell>
          <cell r="N270" t="str">
            <v>山辺郡山添村大西45-1</v>
          </cell>
          <cell r="O270" t="str">
            <v>0743-85-0214</v>
          </cell>
          <cell r="Q270" t="str">
            <v>ヤマベ</v>
          </cell>
          <cell r="R270">
            <v>2</v>
          </cell>
        </row>
        <row r="271">
          <cell r="H271">
            <v>63103</v>
          </cell>
        </row>
        <row r="272">
          <cell r="H272">
            <v>63104</v>
          </cell>
          <cell r="I272" t="str">
            <v>近畿</v>
          </cell>
          <cell r="J272" t="str">
            <v>奈良県</v>
          </cell>
          <cell r="K272" t="str">
            <v>奈良県立</v>
          </cell>
          <cell r="L272" t="str">
            <v>吉野高等学校</v>
          </cell>
          <cell r="M272" t="str">
            <v>〒639-3113</v>
          </cell>
          <cell r="N272" t="str">
            <v>吉野郡吉野町飯貝680</v>
          </cell>
          <cell r="O272" t="str">
            <v>0746-32-5151</v>
          </cell>
          <cell r="Q272" t="str">
            <v>ヨシノ</v>
          </cell>
          <cell r="R272">
            <v>1</v>
          </cell>
        </row>
        <row r="273">
          <cell r="H273">
            <v>63105</v>
          </cell>
          <cell r="I273" t="str">
            <v>近畿</v>
          </cell>
          <cell r="J273" t="str">
            <v>奈良県</v>
          </cell>
          <cell r="K273" t="str">
            <v>奈良県立</v>
          </cell>
          <cell r="L273" t="str">
            <v>五條高等学校賀名生分校</v>
          </cell>
          <cell r="M273" t="str">
            <v>〒637-0102</v>
          </cell>
          <cell r="N273" t="str">
            <v>五條市西吉野町黒渕888</v>
          </cell>
          <cell r="O273" t="str">
            <v>0747-32-0043</v>
          </cell>
          <cell r="Q273" t="str">
            <v>ゴジョウ</v>
          </cell>
          <cell r="R273">
            <v>2</v>
          </cell>
        </row>
        <row r="274">
          <cell r="H274">
            <v>63106</v>
          </cell>
          <cell r="I274" t="str">
            <v>近畿</v>
          </cell>
          <cell r="J274" t="str">
            <v>奈良県</v>
          </cell>
          <cell r="K274" t="str">
            <v>奈良県立</v>
          </cell>
          <cell r="L274" t="str">
            <v>山辺高等学校</v>
          </cell>
          <cell r="M274" t="str">
            <v>〒632-0246</v>
          </cell>
          <cell r="N274" t="str">
            <v>奈良市都祁友田町937</v>
          </cell>
          <cell r="O274" t="str">
            <v>0743-82-0222</v>
          </cell>
          <cell r="Q274" t="str">
            <v>ヤマベ</v>
          </cell>
          <cell r="R274">
            <v>1</v>
          </cell>
        </row>
        <row r="275">
          <cell r="H275">
            <v>63107</v>
          </cell>
          <cell r="I275" t="str">
            <v>近畿</v>
          </cell>
          <cell r="J275" t="str">
            <v>奈良県</v>
          </cell>
          <cell r="K275" t="str">
            <v>奈良県立</v>
          </cell>
          <cell r="L275" t="str">
            <v>御所実業高等学校</v>
          </cell>
          <cell r="M275" t="str">
            <v>〒639-2247</v>
          </cell>
          <cell r="N275" t="str">
            <v>御所市玉手300</v>
          </cell>
          <cell r="O275" t="str">
            <v>0745-62-2085</v>
          </cell>
          <cell r="Q275" t="str">
            <v>ゴセジツギョウ</v>
          </cell>
          <cell r="R275">
            <v>1</v>
          </cell>
        </row>
        <row r="276">
          <cell r="H276">
            <v>63201</v>
          </cell>
          <cell r="I276" t="str">
            <v>近畿</v>
          </cell>
          <cell r="J276" t="str">
            <v>和歌山県</v>
          </cell>
          <cell r="K276" t="str">
            <v>和歌山県立</v>
          </cell>
          <cell r="L276" t="str">
            <v>有田中央高等学校</v>
          </cell>
          <cell r="M276" t="str">
            <v>〒643-0021</v>
          </cell>
          <cell r="N276" t="str">
            <v>有田郡有田川町下津野459</v>
          </cell>
          <cell r="O276" t="str">
            <v>0737-52-4340</v>
          </cell>
          <cell r="Q276" t="str">
            <v>アリタチュウオウ</v>
          </cell>
          <cell r="R276">
            <v>1</v>
          </cell>
        </row>
        <row r="277">
          <cell r="H277">
            <v>63202</v>
          </cell>
          <cell r="I277" t="str">
            <v>近畿</v>
          </cell>
          <cell r="J277" t="str">
            <v>和歌山県</v>
          </cell>
          <cell r="K277" t="str">
            <v>和歌山県立</v>
          </cell>
          <cell r="L277" t="str">
            <v>紀北農芸高等学校</v>
          </cell>
          <cell r="M277" t="str">
            <v>〒649-7113</v>
          </cell>
          <cell r="N277" t="str">
            <v>伊都郡かつらぎ町妙寺1781</v>
          </cell>
          <cell r="O277" t="str">
            <v>0736-22-1500</v>
          </cell>
          <cell r="Q277" t="str">
            <v>キホクノウゲイ</v>
          </cell>
          <cell r="R277">
            <v>1</v>
          </cell>
        </row>
        <row r="278">
          <cell r="H278">
            <v>63203</v>
          </cell>
          <cell r="I278" t="str">
            <v>近畿</v>
          </cell>
          <cell r="J278" t="str">
            <v>和歌山県</v>
          </cell>
          <cell r="K278" t="str">
            <v>和歌山県立</v>
          </cell>
          <cell r="L278" t="str">
            <v>南部高等学校</v>
          </cell>
          <cell r="M278" t="str">
            <v>〒645-0002</v>
          </cell>
          <cell r="N278" t="str">
            <v>日高郡みなべ町芝407</v>
          </cell>
          <cell r="O278" t="str">
            <v>0739-72-2056</v>
          </cell>
          <cell r="Q278" t="str">
            <v>ナンブ</v>
          </cell>
          <cell r="R278">
            <v>1</v>
          </cell>
        </row>
        <row r="279">
          <cell r="H279">
            <v>63204</v>
          </cell>
          <cell r="I279" t="str">
            <v>近畿</v>
          </cell>
          <cell r="J279" t="str">
            <v>和歌山県</v>
          </cell>
          <cell r="K279" t="str">
            <v>和歌山県立</v>
          </cell>
          <cell r="L279" t="str">
            <v>熊野高等学校</v>
          </cell>
          <cell r="M279" t="str">
            <v>〒649-2195</v>
          </cell>
          <cell r="N279" t="str">
            <v>西牟婁郡上富田町朝来670</v>
          </cell>
          <cell r="O279" t="str">
            <v>0739-47-1004</v>
          </cell>
          <cell r="Q279" t="str">
            <v>クマノ</v>
          </cell>
          <cell r="R279">
            <v>1</v>
          </cell>
        </row>
        <row r="280">
          <cell r="H280">
            <v>73301</v>
          </cell>
          <cell r="I280" t="str">
            <v>中国</v>
          </cell>
          <cell r="J280" t="str">
            <v>鳥取県</v>
          </cell>
          <cell r="K280" t="str">
            <v>鳥取県立</v>
          </cell>
          <cell r="L280" t="str">
            <v>智頭農林高等学校</v>
          </cell>
          <cell r="M280" t="str">
            <v>〒689-1402</v>
          </cell>
          <cell r="N280" t="str">
            <v>八頭郡智頭町智頭711-1</v>
          </cell>
          <cell r="O280" t="str">
            <v>0858-75-0655</v>
          </cell>
          <cell r="Q280" t="str">
            <v>チズノウリン</v>
          </cell>
          <cell r="R280">
            <v>1</v>
          </cell>
        </row>
        <row r="281">
          <cell r="H281">
            <v>73302</v>
          </cell>
        </row>
        <row r="282">
          <cell r="H282">
            <v>73303</v>
          </cell>
        </row>
        <row r="283">
          <cell r="H283">
            <v>73304</v>
          </cell>
          <cell r="I283" t="str">
            <v>中国</v>
          </cell>
          <cell r="J283" t="str">
            <v>鳥取県</v>
          </cell>
          <cell r="K283" t="str">
            <v>鳥取県立</v>
          </cell>
          <cell r="L283" t="str">
            <v>倉吉農業高等学校</v>
          </cell>
          <cell r="M283" t="str">
            <v>〒682-0941</v>
          </cell>
          <cell r="N283" t="str">
            <v>倉吉市大谷166</v>
          </cell>
          <cell r="O283" t="str">
            <v>0858-28-1341</v>
          </cell>
          <cell r="Q283" t="str">
            <v>クラヨシノウギョウ</v>
          </cell>
          <cell r="R283">
            <v>1</v>
          </cell>
        </row>
        <row r="284">
          <cell r="H284">
            <v>73305</v>
          </cell>
        </row>
        <row r="285">
          <cell r="H285">
            <v>73306</v>
          </cell>
        </row>
        <row r="286">
          <cell r="H286">
            <v>73307</v>
          </cell>
          <cell r="I286" t="str">
            <v>中国</v>
          </cell>
          <cell r="J286" t="str">
            <v>鳥取県</v>
          </cell>
          <cell r="K286" t="str">
            <v>鳥取県立</v>
          </cell>
          <cell r="L286" t="str">
            <v>日野高等学校</v>
          </cell>
          <cell r="M286" t="str">
            <v>〒689-4503</v>
          </cell>
          <cell r="N286" t="str">
            <v>日野郡日野町根雨３１０</v>
          </cell>
          <cell r="O286" t="str">
            <v>0859-72-0365</v>
          </cell>
          <cell r="Q286" t="str">
            <v>ヒノ</v>
          </cell>
          <cell r="R286">
            <v>1</v>
          </cell>
        </row>
        <row r="287">
          <cell r="H287">
            <v>73308</v>
          </cell>
          <cell r="I287" t="str">
            <v>中国</v>
          </cell>
          <cell r="J287" t="str">
            <v>鳥取県</v>
          </cell>
          <cell r="K287" t="str">
            <v>鳥取県立</v>
          </cell>
          <cell r="L287" t="str">
            <v>鳥取湖陵高等学校</v>
          </cell>
          <cell r="M287" t="str">
            <v>〒680-0941</v>
          </cell>
          <cell r="N287" t="str">
            <v>鳥取市湖山町北三丁目250</v>
          </cell>
          <cell r="O287" t="str">
            <v>0857-28-0250</v>
          </cell>
          <cell r="Q287" t="str">
            <v>トットリコリョウ</v>
          </cell>
          <cell r="R287">
            <v>1</v>
          </cell>
        </row>
        <row r="288">
          <cell r="H288">
            <v>73309</v>
          </cell>
          <cell r="I288" t="str">
            <v>中国</v>
          </cell>
          <cell r="J288" t="str">
            <v>鳥取県</v>
          </cell>
          <cell r="K288" t="str">
            <v>鳥取県立</v>
          </cell>
          <cell r="L288" t="str">
            <v>鳥取緑風高等学校</v>
          </cell>
          <cell r="M288" t="str">
            <v>〒680-0945</v>
          </cell>
          <cell r="N288" t="str">
            <v>鳥取市湖山町南三丁目848</v>
          </cell>
          <cell r="O288" t="str">
            <v>0857-37-3100</v>
          </cell>
          <cell r="Q288" t="str">
            <v>トットリリョクフウ</v>
          </cell>
          <cell r="R288">
            <v>2</v>
          </cell>
        </row>
        <row r="289">
          <cell r="H289">
            <v>73401</v>
          </cell>
          <cell r="I289" t="str">
            <v>中国</v>
          </cell>
          <cell r="J289" t="str">
            <v>島根県</v>
          </cell>
          <cell r="K289" t="str">
            <v>島根県立</v>
          </cell>
          <cell r="L289" t="str">
            <v>松江農林高等学校</v>
          </cell>
          <cell r="M289" t="str">
            <v>〒690-8507</v>
          </cell>
          <cell r="N289" t="str">
            <v>松江市乃木福富町51</v>
          </cell>
          <cell r="O289" t="str">
            <v>0852-21-6772</v>
          </cell>
          <cell r="Q289" t="str">
            <v>マツエノウリン</v>
          </cell>
          <cell r="R289">
            <v>1</v>
          </cell>
        </row>
        <row r="290">
          <cell r="H290">
            <v>73402</v>
          </cell>
          <cell r="I290" t="str">
            <v>中国</v>
          </cell>
          <cell r="J290" t="str">
            <v>島根県</v>
          </cell>
          <cell r="K290" t="str">
            <v>島根県立</v>
          </cell>
          <cell r="L290" t="str">
            <v>出雲農林高等学校</v>
          </cell>
          <cell r="M290" t="str">
            <v>〒693-0046</v>
          </cell>
          <cell r="N290" t="str">
            <v>出雲市下横町950番地</v>
          </cell>
          <cell r="O290" t="str">
            <v>0853-28-0321</v>
          </cell>
          <cell r="Q290" t="str">
            <v>イズモノウリン</v>
          </cell>
          <cell r="R290">
            <v>1</v>
          </cell>
        </row>
        <row r="291">
          <cell r="H291">
            <v>73403</v>
          </cell>
          <cell r="I291" t="str">
            <v>中国</v>
          </cell>
          <cell r="J291" t="str">
            <v>島根県</v>
          </cell>
          <cell r="K291" t="str">
            <v>島根県立</v>
          </cell>
          <cell r="L291" t="str">
            <v>邇摩高等学校</v>
          </cell>
          <cell r="M291" t="str">
            <v>〒699-2301</v>
          </cell>
          <cell r="N291" t="str">
            <v>大田市仁摩町仁万907</v>
          </cell>
          <cell r="O291" t="str">
            <v>0854-88-2220</v>
          </cell>
          <cell r="Q291" t="str">
            <v>ニマ</v>
          </cell>
          <cell r="R291">
            <v>1</v>
          </cell>
        </row>
        <row r="292">
          <cell r="H292">
            <v>73404</v>
          </cell>
          <cell r="I292" t="str">
            <v>中国</v>
          </cell>
          <cell r="J292" t="str">
            <v>島根県</v>
          </cell>
          <cell r="K292" t="str">
            <v>島根県立</v>
          </cell>
          <cell r="L292" t="str">
            <v>矢上高等学校</v>
          </cell>
          <cell r="M292" t="str">
            <v>〒696-0103</v>
          </cell>
          <cell r="N292" t="str">
            <v>邑智郡邑南町矢上3921</v>
          </cell>
          <cell r="O292" t="str">
            <v>0855-95-1105</v>
          </cell>
          <cell r="Q292" t="str">
            <v>ヤカミ</v>
          </cell>
          <cell r="R292">
            <v>1</v>
          </cell>
        </row>
        <row r="293">
          <cell r="H293">
            <v>73405</v>
          </cell>
          <cell r="I293" t="str">
            <v>中国</v>
          </cell>
          <cell r="J293" t="str">
            <v>島根県</v>
          </cell>
          <cell r="K293" t="str">
            <v>島根県立</v>
          </cell>
          <cell r="L293" t="str">
            <v>益田翔陽高等学校</v>
          </cell>
          <cell r="M293" t="str">
            <v>〒698-0041</v>
          </cell>
          <cell r="N293" t="str">
            <v>益田市高津3丁目21-1</v>
          </cell>
          <cell r="O293" t="str">
            <v>0856-22-0642</v>
          </cell>
          <cell r="Q293" t="str">
            <v>マスダショウヨウ</v>
          </cell>
          <cell r="R293">
            <v>1</v>
          </cell>
        </row>
        <row r="294">
          <cell r="H294">
            <v>73501</v>
          </cell>
          <cell r="I294" t="str">
            <v>中国</v>
          </cell>
          <cell r="J294" t="str">
            <v>岡山県</v>
          </cell>
          <cell r="K294" t="str">
            <v>岡山県立</v>
          </cell>
          <cell r="L294" t="str">
            <v>高松農業高等学校</v>
          </cell>
          <cell r="M294" t="str">
            <v>〒701-1334</v>
          </cell>
          <cell r="N294" t="str">
            <v>岡山市北区高松原古才336-2</v>
          </cell>
          <cell r="O294" t="str">
            <v>086-287-3711</v>
          </cell>
          <cell r="Q294" t="str">
            <v>タカマツノウギョウ</v>
          </cell>
          <cell r="R294">
            <v>1</v>
          </cell>
        </row>
        <row r="295">
          <cell r="H295">
            <v>73502</v>
          </cell>
          <cell r="I295" t="str">
            <v>中国</v>
          </cell>
          <cell r="J295" t="str">
            <v>岡山県</v>
          </cell>
          <cell r="K295" t="str">
            <v>岡山県立</v>
          </cell>
          <cell r="L295" t="str">
            <v>勝間田高等学校</v>
          </cell>
          <cell r="M295" t="str">
            <v>〒709-4316</v>
          </cell>
          <cell r="N295" t="str">
            <v>勝田郡勝央町勝間田47</v>
          </cell>
          <cell r="O295" t="str">
            <v>0868-38-3168</v>
          </cell>
          <cell r="Q295" t="str">
            <v>カツマダ</v>
          </cell>
          <cell r="R295">
            <v>1</v>
          </cell>
        </row>
        <row r="296">
          <cell r="H296">
            <v>73503</v>
          </cell>
          <cell r="I296" t="str">
            <v>中国</v>
          </cell>
          <cell r="J296" t="str">
            <v>岡山県</v>
          </cell>
          <cell r="K296" t="str">
            <v>岡山県立</v>
          </cell>
          <cell r="L296" t="str">
            <v>瀬戸南高等学校</v>
          </cell>
          <cell r="M296" t="str">
            <v>〒709-0855</v>
          </cell>
          <cell r="N296" t="str">
            <v>岡山市東区瀬戸町沖88</v>
          </cell>
          <cell r="O296" t="str">
            <v>086-952-0831</v>
          </cell>
          <cell r="Q296" t="str">
            <v>セトミナミ</v>
          </cell>
          <cell r="R296">
            <v>1</v>
          </cell>
        </row>
        <row r="297">
          <cell r="H297">
            <v>73504</v>
          </cell>
          <cell r="I297" t="str">
            <v>中国</v>
          </cell>
          <cell r="J297" t="str">
            <v>岡山県</v>
          </cell>
          <cell r="K297" t="str">
            <v>岡山県立</v>
          </cell>
          <cell r="L297" t="str">
            <v>新見高等学校</v>
          </cell>
          <cell r="M297" t="str">
            <v>〒718-0011</v>
          </cell>
          <cell r="N297" t="str">
            <v>新見市新見1994</v>
          </cell>
          <cell r="O297" t="str">
            <v>0867-72-0645</v>
          </cell>
          <cell r="Q297" t="str">
            <v>ニイミ</v>
          </cell>
          <cell r="R297">
            <v>1</v>
          </cell>
        </row>
        <row r="298">
          <cell r="H298">
            <v>73505</v>
          </cell>
          <cell r="I298" t="str">
            <v>中国</v>
          </cell>
          <cell r="J298" t="str">
            <v>岡山県</v>
          </cell>
          <cell r="K298" t="str">
            <v>岡山県立</v>
          </cell>
          <cell r="L298" t="str">
            <v>興陽高等学校</v>
          </cell>
          <cell r="M298" t="str">
            <v>〒701-0297</v>
          </cell>
          <cell r="N298" t="str">
            <v>岡山市南区藤田1500</v>
          </cell>
          <cell r="O298" t="str">
            <v>086-296-2268</v>
          </cell>
          <cell r="Q298" t="str">
            <v>コウヨウ</v>
          </cell>
          <cell r="R298">
            <v>1</v>
          </cell>
        </row>
        <row r="299">
          <cell r="H299">
            <v>73506</v>
          </cell>
          <cell r="I299" t="str">
            <v>中国</v>
          </cell>
          <cell r="J299" t="str">
            <v>岡山県</v>
          </cell>
          <cell r="K299" t="str">
            <v>岡山県立</v>
          </cell>
          <cell r="L299" t="str">
            <v>井原高等学校</v>
          </cell>
          <cell r="M299" t="str">
            <v>〒715-0019</v>
          </cell>
          <cell r="N299" t="str">
            <v>井原市井原町1875</v>
          </cell>
          <cell r="O299" t="str">
            <v>0866-62-0203</v>
          </cell>
          <cell r="Q299" t="str">
            <v>イハラ</v>
          </cell>
          <cell r="R299">
            <v>1</v>
          </cell>
        </row>
        <row r="300">
          <cell r="H300">
            <v>73507</v>
          </cell>
          <cell r="I300" t="str">
            <v>中国</v>
          </cell>
          <cell r="J300" t="str">
            <v>岡山県</v>
          </cell>
          <cell r="K300" t="str">
            <v>岡山県立</v>
          </cell>
          <cell r="L300" t="str">
            <v>真庭高等学校</v>
          </cell>
          <cell r="M300" t="str">
            <v>〒719-3202</v>
          </cell>
          <cell r="N300" t="str">
            <v>真庭市中島143</v>
          </cell>
          <cell r="O300" t="str">
            <v>0867-42-0625</v>
          </cell>
          <cell r="Q300" t="str">
            <v>マニワ</v>
          </cell>
          <cell r="R300">
            <v>1</v>
          </cell>
        </row>
        <row r="301">
          <cell r="H301">
            <v>73508</v>
          </cell>
          <cell r="I301" t="str">
            <v>中国</v>
          </cell>
          <cell r="J301" t="str">
            <v>岡山県</v>
          </cell>
          <cell r="K301" t="str">
            <v>岡山県立</v>
          </cell>
          <cell r="L301" t="str">
            <v>高梁城南高等学校</v>
          </cell>
          <cell r="M301" t="str">
            <v>〒716-0043</v>
          </cell>
          <cell r="N301" t="str">
            <v>高梁市原田北町1216-1</v>
          </cell>
          <cell r="O301" t="str">
            <v>0866-22-2237</v>
          </cell>
          <cell r="Q301" t="str">
            <v>タカハシジョウナン</v>
          </cell>
          <cell r="R301">
            <v>1</v>
          </cell>
        </row>
        <row r="302">
          <cell r="H302">
            <v>73601</v>
          </cell>
        </row>
        <row r="303">
          <cell r="H303">
            <v>73602</v>
          </cell>
          <cell r="I303" t="str">
            <v>中国</v>
          </cell>
          <cell r="J303" t="str">
            <v>広島県</v>
          </cell>
          <cell r="K303" t="str">
            <v>広島県立</v>
          </cell>
          <cell r="L303" t="str">
            <v>吉田高等学校</v>
          </cell>
          <cell r="M303" t="str">
            <v>〒731-0501</v>
          </cell>
          <cell r="N303" t="str">
            <v>安芸高田市吉田町吉田719-3</v>
          </cell>
          <cell r="O303" t="str">
            <v>0826-42-0031</v>
          </cell>
          <cell r="Q303" t="str">
            <v>ヨシダ</v>
          </cell>
          <cell r="R303">
            <v>1</v>
          </cell>
        </row>
        <row r="304">
          <cell r="H304">
            <v>73603</v>
          </cell>
          <cell r="I304" t="str">
            <v>中国</v>
          </cell>
          <cell r="J304" t="str">
            <v>広島県</v>
          </cell>
          <cell r="K304" t="str">
            <v>広島県立</v>
          </cell>
          <cell r="L304" t="str">
            <v>世羅高等学校</v>
          </cell>
          <cell r="M304" t="str">
            <v>〒722-1112</v>
          </cell>
          <cell r="N304" t="str">
            <v>世羅郡世羅町本郷870</v>
          </cell>
          <cell r="O304" t="str">
            <v>0847-22-1118</v>
          </cell>
          <cell r="Q304" t="str">
            <v>セラ</v>
          </cell>
          <cell r="R304">
            <v>1</v>
          </cell>
        </row>
        <row r="305">
          <cell r="H305">
            <v>73604</v>
          </cell>
          <cell r="I305" t="str">
            <v>中国</v>
          </cell>
          <cell r="J305" t="str">
            <v>広島県</v>
          </cell>
          <cell r="K305" t="str">
            <v>広島県立</v>
          </cell>
          <cell r="L305" t="str">
            <v>沼南高等学校</v>
          </cell>
          <cell r="M305" t="str">
            <v>〒720-0403</v>
          </cell>
          <cell r="N305" t="str">
            <v>福山市沼隈町下山南4</v>
          </cell>
          <cell r="O305" t="str">
            <v>084-988-0311</v>
          </cell>
          <cell r="Q305" t="str">
            <v>ショウナン</v>
          </cell>
          <cell r="R305">
            <v>1</v>
          </cell>
        </row>
        <row r="306">
          <cell r="H306">
            <v>73605</v>
          </cell>
          <cell r="I306" t="str">
            <v>中国</v>
          </cell>
          <cell r="J306" t="str">
            <v>広島県</v>
          </cell>
          <cell r="K306" t="str">
            <v>広島県立</v>
          </cell>
          <cell r="L306" t="str">
            <v>油木高等学校</v>
          </cell>
          <cell r="M306" t="str">
            <v>〒720-1812</v>
          </cell>
          <cell r="N306" t="str">
            <v>神石郡神石高原町油木乙1965</v>
          </cell>
          <cell r="O306" t="str">
            <v>0847-82-0006</v>
          </cell>
          <cell r="Q306" t="str">
            <v>ユキ</v>
          </cell>
          <cell r="R306">
            <v>1</v>
          </cell>
        </row>
        <row r="307">
          <cell r="H307">
            <v>73606</v>
          </cell>
          <cell r="I307" t="str">
            <v>中国</v>
          </cell>
          <cell r="J307" t="str">
            <v>広島県</v>
          </cell>
          <cell r="K307" t="str">
            <v>広島県立</v>
          </cell>
          <cell r="L307" t="str">
            <v>西条農業高等学校</v>
          </cell>
          <cell r="M307" t="str">
            <v>〒739-0046</v>
          </cell>
          <cell r="N307" t="str">
            <v>東広島市鏡山三丁目16番1号</v>
          </cell>
          <cell r="O307" t="str">
            <v>082-423-2921</v>
          </cell>
          <cell r="Q307" t="str">
            <v>サイジョウノウギョウ</v>
          </cell>
          <cell r="R307">
            <v>1</v>
          </cell>
        </row>
        <row r="308">
          <cell r="H308">
            <v>73607</v>
          </cell>
          <cell r="I308" t="str">
            <v>中国</v>
          </cell>
          <cell r="J308" t="str">
            <v>広島県</v>
          </cell>
          <cell r="K308" t="str">
            <v>広島県立</v>
          </cell>
          <cell r="L308" t="str">
            <v>庄原実業高等学校</v>
          </cell>
          <cell r="M308" t="str">
            <v>〒727-0013</v>
          </cell>
          <cell r="N308" t="str">
            <v>庄原市西本町一丁目24番34号</v>
          </cell>
          <cell r="O308" t="str">
            <v>0824-72-2151</v>
          </cell>
          <cell r="Q308" t="str">
            <v>ショウバラジツギョウ</v>
          </cell>
          <cell r="R308">
            <v>1</v>
          </cell>
        </row>
        <row r="309">
          <cell r="H309">
            <v>73701</v>
          </cell>
          <cell r="I309" t="str">
            <v>中国</v>
          </cell>
          <cell r="J309" t="str">
            <v>山口県</v>
          </cell>
          <cell r="K309" t="str">
            <v>山口県立</v>
          </cell>
          <cell r="L309" t="str">
            <v>田布施農工高等学校</v>
          </cell>
          <cell r="M309" t="str">
            <v>〒742-1502</v>
          </cell>
          <cell r="N309" t="str">
            <v>熊毛郡田布施町大字波野195</v>
          </cell>
          <cell r="O309" t="str">
            <v>0820-52-2157</v>
          </cell>
          <cell r="Q309" t="str">
            <v>タブセノウコウ</v>
          </cell>
          <cell r="R309">
            <v>1</v>
          </cell>
        </row>
        <row r="310">
          <cell r="H310">
            <v>73702</v>
          </cell>
        </row>
        <row r="311">
          <cell r="H311">
            <v>73703</v>
          </cell>
          <cell r="I311" t="str">
            <v>中国</v>
          </cell>
          <cell r="J311" t="str">
            <v>山口県</v>
          </cell>
          <cell r="K311" t="str">
            <v>山口県立</v>
          </cell>
          <cell r="L311" t="str">
            <v>山口農業高等学校</v>
          </cell>
          <cell r="M311" t="str">
            <v>〒754-0001</v>
          </cell>
          <cell r="N311" t="str">
            <v>山口市小郡上郷980-1</v>
          </cell>
          <cell r="O311" t="str">
            <v>083-972-0950</v>
          </cell>
          <cell r="Q311" t="str">
            <v>ヤマグチノウギョウ</v>
          </cell>
          <cell r="R311">
            <v>1</v>
          </cell>
        </row>
        <row r="312">
          <cell r="H312">
            <v>73704</v>
          </cell>
          <cell r="I312" t="str">
            <v>中国</v>
          </cell>
          <cell r="J312" t="str">
            <v>山口県</v>
          </cell>
          <cell r="K312" t="str">
            <v>山口県立</v>
          </cell>
          <cell r="L312" t="str">
            <v>宇部西高等学校</v>
          </cell>
          <cell r="M312" t="str">
            <v>〒759-0202</v>
          </cell>
          <cell r="N312" t="str">
            <v>宇部市大字沖ノ旦</v>
          </cell>
          <cell r="O312" t="str">
            <v>0836-31-1035</v>
          </cell>
          <cell r="Q312" t="str">
            <v>ウベニシ</v>
          </cell>
          <cell r="R312">
            <v>1</v>
          </cell>
        </row>
        <row r="313">
          <cell r="H313">
            <v>73705</v>
          </cell>
          <cell r="I313" t="str">
            <v>中国</v>
          </cell>
          <cell r="J313" t="str">
            <v>山口県</v>
          </cell>
          <cell r="K313" t="str">
            <v>山口県立</v>
          </cell>
          <cell r="L313" t="str">
            <v>西市高等学校</v>
          </cell>
          <cell r="M313" t="str">
            <v>〒750-0421</v>
          </cell>
          <cell r="N313" t="str">
            <v>下関市豊田町殿敷834-5</v>
          </cell>
          <cell r="O313" t="str">
            <v>0837-66-0002</v>
          </cell>
          <cell r="Q313" t="str">
            <v>ニシイチ</v>
          </cell>
          <cell r="R313">
            <v>1</v>
          </cell>
        </row>
        <row r="314">
          <cell r="H314">
            <v>73706</v>
          </cell>
          <cell r="I314" t="str">
            <v>中国</v>
          </cell>
          <cell r="J314" t="str">
            <v>山口県</v>
          </cell>
          <cell r="K314" t="str">
            <v>山口県立</v>
          </cell>
          <cell r="L314" t="str">
            <v>大津緑洋高等学校　日置校舎</v>
          </cell>
          <cell r="M314" t="str">
            <v>〒759-4401</v>
          </cell>
          <cell r="N314" t="str">
            <v>長門市日置上401-2</v>
          </cell>
          <cell r="O314" t="str">
            <v>0837-37-2511</v>
          </cell>
          <cell r="Q314" t="str">
            <v>オオツリョクヨウ</v>
          </cell>
          <cell r="R314">
            <v>1</v>
          </cell>
        </row>
        <row r="315">
          <cell r="H315">
            <v>73707</v>
          </cell>
        </row>
        <row r="316">
          <cell r="H316">
            <v>73708</v>
          </cell>
          <cell r="I316" t="str">
            <v>中国</v>
          </cell>
          <cell r="J316" t="str">
            <v>山口県</v>
          </cell>
          <cell r="K316" t="str">
            <v>山口県立</v>
          </cell>
          <cell r="L316" t="str">
            <v>奈古高等学校</v>
          </cell>
          <cell r="M316" t="str">
            <v>〒759-3622</v>
          </cell>
          <cell r="N316" t="str">
            <v>阿武郡阿武町奈古柳橋2968-1</v>
          </cell>
          <cell r="O316" t="str">
            <v>08388-2-2333</v>
          </cell>
          <cell r="Q316" t="str">
            <v>ナコ</v>
          </cell>
          <cell r="R316">
            <v>1</v>
          </cell>
        </row>
        <row r="317">
          <cell r="H317">
            <v>83801</v>
          </cell>
          <cell r="I317" t="str">
            <v>四国</v>
          </cell>
          <cell r="J317" t="str">
            <v>徳島県</v>
          </cell>
          <cell r="K317" t="str">
            <v>徳島県立</v>
          </cell>
          <cell r="L317" t="str">
            <v>城西高等学校</v>
          </cell>
          <cell r="M317" t="str">
            <v>〒770-0046</v>
          </cell>
          <cell r="N317" t="str">
            <v>徳島市鮎喰町2-1</v>
          </cell>
          <cell r="O317" t="str">
            <v>088-631-5138</v>
          </cell>
          <cell r="Q317" t="str">
            <v>ジョウサイ</v>
          </cell>
          <cell r="R317">
            <v>1</v>
          </cell>
        </row>
        <row r="318">
          <cell r="H318">
            <v>83802</v>
          </cell>
          <cell r="I318" t="str">
            <v>四国</v>
          </cell>
          <cell r="J318" t="str">
            <v>徳島県</v>
          </cell>
          <cell r="K318" t="str">
            <v>徳島県立</v>
          </cell>
          <cell r="L318" t="str">
            <v>城西高等学校神山分校</v>
          </cell>
          <cell r="M318" t="str">
            <v>〒771-3311</v>
          </cell>
          <cell r="N318" t="str">
            <v>名西郡神山町神領字北399</v>
          </cell>
          <cell r="O318" t="str">
            <v>088-676-0029</v>
          </cell>
          <cell r="Q318" t="str">
            <v>ジョウサイ</v>
          </cell>
          <cell r="R318">
            <v>3</v>
          </cell>
        </row>
        <row r="319">
          <cell r="H319">
            <v>83803</v>
          </cell>
          <cell r="I319" t="str">
            <v>四国</v>
          </cell>
          <cell r="J319" t="str">
            <v>徳島県</v>
          </cell>
          <cell r="K319" t="str">
            <v>徳島県立</v>
          </cell>
          <cell r="L319" t="str">
            <v>小松島西高等学校勝浦校</v>
          </cell>
          <cell r="M319" t="str">
            <v>〒771-4305</v>
          </cell>
          <cell r="N319" t="str">
            <v>勝浦郡勝浦町大字久国字屋原1</v>
          </cell>
          <cell r="O319" t="str">
            <v>08854-2-2526</v>
          </cell>
          <cell r="Q319" t="str">
            <v>コマツジマニシ</v>
          </cell>
          <cell r="R319">
            <v>3</v>
          </cell>
        </row>
        <row r="320">
          <cell r="H320">
            <v>83804</v>
          </cell>
        </row>
        <row r="321">
          <cell r="H321">
            <v>83805</v>
          </cell>
          <cell r="I321" t="str">
            <v>四国</v>
          </cell>
          <cell r="J321" t="str">
            <v>徳島県</v>
          </cell>
          <cell r="K321" t="str">
            <v>徳島県立</v>
          </cell>
          <cell r="L321" t="str">
            <v>吉野川高等学校</v>
          </cell>
          <cell r="M321" t="str">
            <v>〒776-0005</v>
          </cell>
          <cell r="N321" t="str">
            <v>吉野川市鴨島町喜来６８１－９</v>
          </cell>
          <cell r="O321" t="str">
            <v>0883-24-2117</v>
          </cell>
          <cell r="Q321" t="str">
            <v>ヨシノガワ</v>
          </cell>
          <cell r="R321">
            <v>1</v>
          </cell>
        </row>
        <row r="322">
          <cell r="H322">
            <v>83806</v>
          </cell>
          <cell r="I322" t="str">
            <v>四国</v>
          </cell>
          <cell r="J322" t="str">
            <v>徳島県</v>
          </cell>
          <cell r="K322" t="str">
            <v>徳島県立</v>
          </cell>
          <cell r="L322" t="str">
            <v>三好高等学校</v>
          </cell>
          <cell r="M322" t="str">
            <v>〒778-0020</v>
          </cell>
          <cell r="N322" t="str">
            <v>三好市池田町字州津大深田720</v>
          </cell>
          <cell r="O322" t="str">
            <v>0883-72-0805</v>
          </cell>
          <cell r="Q322" t="str">
            <v>ミヨシ</v>
          </cell>
          <cell r="R322">
            <v>1</v>
          </cell>
        </row>
        <row r="323">
          <cell r="H323">
            <v>83901</v>
          </cell>
        </row>
        <row r="324">
          <cell r="H324">
            <v>83902</v>
          </cell>
          <cell r="I324" t="str">
            <v>四国</v>
          </cell>
          <cell r="J324" t="str">
            <v>香川県</v>
          </cell>
          <cell r="K324" t="str">
            <v>香川県立</v>
          </cell>
          <cell r="L324" t="str">
            <v>石田高等学校</v>
          </cell>
          <cell r="M324" t="str">
            <v>〒769-2321</v>
          </cell>
          <cell r="N324" t="str">
            <v>さぬき市寒川町石田東甲1065番地</v>
          </cell>
          <cell r="O324" t="str">
            <v>0879-43-2530</v>
          </cell>
          <cell r="Q324" t="str">
            <v>イシダ</v>
          </cell>
          <cell r="R324">
            <v>1</v>
          </cell>
        </row>
        <row r="325">
          <cell r="H325">
            <v>83903</v>
          </cell>
          <cell r="I325" t="str">
            <v>四国</v>
          </cell>
          <cell r="J325" t="str">
            <v>香川県</v>
          </cell>
          <cell r="K325" t="str">
            <v>香川県立</v>
          </cell>
          <cell r="L325" t="str">
            <v>高松南高等学校</v>
          </cell>
          <cell r="M325" t="str">
            <v>〒761-8084</v>
          </cell>
          <cell r="N325" t="str">
            <v>高松市一宮町531</v>
          </cell>
          <cell r="O325" t="str">
            <v>087-885-1131</v>
          </cell>
          <cell r="Q325" t="str">
            <v>タカマツミナミ</v>
          </cell>
          <cell r="R325">
            <v>1</v>
          </cell>
        </row>
        <row r="326">
          <cell r="H326">
            <v>83904</v>
          </cell>
          <cell r="I326" t="str">
            <v>四国</v>
          </cell>
          <cell r="J326" t="str">
            <v>香川県</v>
          </cell>
          <cell r="K326" t="str">
            <v>香川県立</v>
          </cell>
          <cell r="L326" t="str">
            <v>農業経営高等学校</v>
          </cell>
          <cell r="M326" t="str">
            <v>〒761-2395</v>
          </cell>
          <cell r="N326" t="str">
            <v>綾歌郡綾川町北1023番地1</v>
          </cell>
          <cell r="O326" t="str">
            <v>087-876-1161</v>
          </cell>
          <cell r="Q326" t="str">
            <v>ノウギョウケイエイ</v>
          </cell>
          <cell r="R326">
            <v>1</v>
          </cell>
        </row>
        <row r="327">
          <cell r="H327">
            <v>83905</v>
          </cell>
          <cell r="I327" t="str">
            <v>四国</v>
          </cell>
          <cell r="J327" t="str">
            <v>香川県</v>
          </cell>
          <cell r="K327" t="str">
            <v>香川県立</v>
          </cell>
          <cell r="L327" t="str">
            <v>飯山高等学校</v>
          </cell>
          <cell r="M327" t="str">
            <v>〒762-0083</v>
          </cell>
          <cell r="N327" t="str">
            <v>丸亀市飯山町下法軍寺664番地1</v>
          </cell>
          <cell r="O327" t="str">
            <v>0877-98-2525</v>
          </cell>
          <cell r="Q327" t="str">
            <v>イイヤマ</v>
          </cell>
          <cell r="R327">
            <v>1</v>
          </cell>
        </row>
        <row r="328">
          <cell r="H328">
            <v>83906</v>
          </cell>
          <cell r="I328" t="str">
            <v>四国</v>
          </cell>
          <cell r="J328" t="str">
            <v>香川県</v>
          </cell>
          <cell r="K328" t="str">
            <v>香川県立</v>
          </cell>
          <cell r="L328" t="str">
            <v>笠田高等学校</v>
          </cell>
          <cell r="M328" t="str">
            <v>〒769-1503</v>
          </cell>
          <cell r="N328" t="str">
            <v>三豊市豊中町笠田竹田251</v>
          </cell>
          <cell r="O328" t="str">
            <v>0875-62-3345</v>
          </cell>
          <cell r="Q328" t="str">
            <v>カサダ</v>
          </cell>
          <cell r="R328">
            <v>1</v>
          </cell>
        </row>
        <row r="329">
          <cell r="H329">
            <v>84001</v>
          </cell>
          <cell r="I329" t="str">
            <v>四国</v>
          </cell>
          <cell r="J329" t="str">
            <v>愛媛県</v>
          </cell>
          <cell r="K329" t="str">
            <v>愛媛県立</v>
          </cell>
          <cell r="L329" t="str">
            <v>西条農業高等学校</v>
          </cell>
          <cell r="M329" t="str">
            <v>〒793-0035</v>
          </cell>
          <cell r="N329" t="str">
            <v>西条市福武甲2093番地</v>
          </cell>
          <cell r="O329" t="str">
            <v>0897-56-3611</v>
          </cell>
          <cell r="Q329" t="str">
            <v>サイジョウノウギョウ</v>
          </cell>
          <cell r="R329">
            <v>1</v>
          </cell>
        </row>
        <row r="330">
          <cell r="H330">
            <v>84002</v>
          </cell>
          <cell r="I330" t="str">
            <v>四国</v>
          </cell>
          <cell r="J330" t="str">
            <v>愛媛県</v>
          </cell>
          <cell r="K330" t="str">
            <v>愛媛県立</v>
          </cell>
          <cell r="L330" t="str">
            <v>丹原高等学校</v>
          </cell>
          <cell r="M330" t="str">
            <v>〒791-0502</v>
          </cell>
          <cell r="N330" t="str">
            <v>西条市丹原町願連寺163番地</v>
          </cell>
          <cell r="O330" t="str">
            <v>0898-68-7325</v>
          </cell>
          <cell r="Q330" t="str">
            <v>タンバラ</v>
          </cell>
          <cell r="R330">
            <v>1</v>
          </cell>
        </row>
        <row r="331">
          <cell r="H331">
            <v>84003</v>
          </cell>
          <cell r="I331" t="str">
            <v>四国</v>
          </cell>
          <cell r="J331" t="str">
            <v>愛媛県</v>
          </cell>
          <cell r="K331" t="str">
            <v>愛媛県立</v>
          </cell>
          <cell r="L331" t="str">
            <v>今治南高等学校</v>
          </cell>
          <cell r="M331" t="str">
            <v>〒794-0015</v>
          </cell>
          <cell r="N331" t="str">
            <v>今治市常盤町7丁目2番17号</v>
          </cell>
          <cell r="O331" t="str">
            <v>0898-22-0017</v>
          </cell>
          <cell r="Q331" t="str">
            <v>イマバルニシ</v>
          </cell>
          <cell r="R331">
            <v>1</v>
          </cell>
        </row>
        <row r="332">
          <cell r="H332">
            <v>84004</v>
          </cell>
          <cell r="I332" t="str">
            <v>四国</v>
          </cell>
          <cell r="J332" t="str">
            <v>愛媛県</v>
          </cell>
          <cell r="K332" t="str">
            <v>国立大学法人</v>
          </cell>
          <cell r="L332" t="str">
            <v>愛媛大学附属高等学校</v>
          </cell>
          <cell r="M332" t="str">
            <v>〒790-8566</v>
          </cell>
          <cell r="N332" t="str">
            <v>松山市樽味3丁目2番40号</v>
          </cell>
          <cell r="O332" t="str">
            <v>089-946-9911</v>
          </cell>
          <cell r="Q332" t="str">
            <v>エヒメダイガクフゾク</v>
          </cell>
          <cell r="R332">
            <v>1</v>
          </cell>
        </row>
        <row r="333">
          <cell r="H333">
            <v>84005</v>
          </cell>
          <cell r="I333" t="str">
            <v>四国</v>
          </cell>
          <cell r="J333" t="str">
            <v>愛媛県</v>
          </cell>
          <cell r="K333" t="str">
            <v>愛媛県立</v>
          </cell>
          <cell r="L333" t="str">
            <v>上浮穴高等学校</v>
          </cell>
          <cell r="M333" t="str">
            <v>〒791-1206</v>
          </cell>
          <cell r="N333" t="str">
            <v>上浮穴郡久万高原町上野尻甲486番地</v>
          </cell>
          <cell r="O333" t="str">
            <v>0892-21-1205</v>
          </cell>
          <cell r="Q333" t="str">
            <v>カミウケナ</v>
          </cell>
          <cell r="R333">
            <v>1</v>
          </cell>
        </row>
        <row r="334">
          <cell r="H334">
            <v>84006</v>
          </cell>
          <cell r="I334" t="str">
            <v>四国</v>
          </cell>
          <cell r="J334" t="str">
            <v>愛媛県</v>
          </cell>
          <cell r="K334" t="str">
            <v>愛媛県立</v>
          </cell>
          <cell r="L334" t="str">
            <v>伊予農業高等学校</v>
          </cell>
          <cell r="M334" t="str">
            <v>〒799-3111</v>
          </cell>
          <cell r="N334" t="str">
            <v>伊予市下吾川1433番地</v>
          </cell>
          <cell r="O334" t="str">
            <v>089-982-1225</v>
          </cell>
          <cell r="Q334" t="str">
            <v>イヨノウギョウ</v>
          </cell>
          <cell r="R334">
            <v>1</v>
          </cell>
        </row>
        <row r="335">
          <cell r="H335">
            <v>84007</v>
          </cell>
        </row>
        <row r="336">
          <cell r="H336">
            <v>84008</v>
          </cell>
          <cell r="I336" t="str">
            <v>四国</v>
          </cell>
          <cell r="J336" t="str">
            <v>愛媛県</v>
          </cell>
          <cell r="K336" t="str">
            <v>愛媛県立</v>
          </cell>
          <cell r="L336" t="str">
            <v>大洲農業高等学校</v>
          </cell>
          <cell r="M336" t="str">
            <v>〒795-8509</v>
          </cell>
          <cell r="N336" t="str">
            <v>大洲市東大洲15番地1</v>
          </cell>
          <cell r="O336" t="str">
            <v>0893-24-3101</v>
          </cell>
          <cell r="Q336" t="str">
            <v>オオズノウギョウ</v>
          </cell>
          <cell r="R336">
            <v>1</v>
          </cell>
        </row>
        <row r="337">
          <cell r="H337">
            <v>84009</v>
          </cell>
          <cell r="I337" t="str">
            <v>四国</v>
          </cell>
          <cell r="J337" t="str">
            <v>愛媛県</v>
          </cell>
          <cell r="K337" t="str">
            <v>愛媛県立</v>
          </cell>
          <cell r="L337" t="str">
            <v>川之石高等学校</v>
          </cell>
          <cell r="M337" t="str">
            <v>〒796-0201</v>
          </cell>
          <cell r="N337" t="str">
            <v>八幡浜市保内町川之石1番耕地112</v>
          </cell>
          <cell r="O337" t="str">
            <v>0894-36-0550</v>
          </cell>
          <cell r="Q337" t="str">
            <v>カワノイシ</v>
          </cell>
          <cell r="R337">
            <v>1</v>
          </cell>
        </row>
        <row r="338">
          <cell r="H338">
            <v>84010</v>
          </cell>
          <cell r="I338" t="str">
            <v>四国</v>
          </cell>
          <cell r="J338" t="str">
            <v>愛媛県</v>
          </cell>
          <cell r="K338" t="str">
            <v>愛媛県立</v>
          </cell>
          <cell r="L338" t="str">
            <v>宇和高等学校</v>
          </cell>
          <cell r="M338" t="str">
            <v>〒797-0015</v>
          </cell>
          <cell r="N338" t="str">
            <v>西予市宇和町卯之町4丁目190-1</v>
          </cell>
          <cell r="O338" t="str">
            <v>0894-62-1321</v>
          </cell>
          <cell r="Q338" t="str">
            <v>ウワ</v>
          </cell>
          <cell r="R338">
            <v>1</v>
          </cell>
        </row>
        <row r="339">
          <cell r="H339">
            <v>84011</v>
          </cell>
          <cell r="I339" t="str">
            <v>四国</v>
          </cell>
          <cell r="J339" t="str">
            <v>愛媛県</v>
          </cell>
          <cell r="K339" t="str">
            <v>愛媛県立</v>
          </cell>
          <cell r="L339" t="str">
            <v>野村高等学校</v>
          </cell>
          <cell r="M339" t="str">
            <v>〒797-1211</v>
          </cell>
          <cell r="N339" t="str">
            <v>西予市野村町阿下6号2番地</v>
          </cell>
          <cell r="O339" t="str">
            <v>0894-72-0102</v>
          </cell>
          <cell r="Q339" t="str">
            <v>ノムラ</v>
          </cell>
          <cell r="R339">
            <v>1</v>
          </cell>
        </row>
        <row r="340">
          <cell r="H340">
            <v>84012</v>
          </cell>
          <cell r="I340" t="str">
            <v>四国</v>
          </cell>
          <cell r="J340" t="str">
            <v>愛媛県</v>
          </cell>
          <cell r="K340" t="str">
            <v>愛媛県立</v>
          </cell>
          <cell r="L340" t="str">
            <v>北宇和高等学校</v>
          </cell>
          <cell r="M340" t="str">
            <v>〒798-1397</v>
          </cell>
          <cell r="N340" t="str">
            <v>北宇和郡鬼北町大字近永942番地</v>
          </cell>
          <cell r="O340" t="str">
            <v>0895-45-1241</v>
          </cell>
          <cell r="Q340" t="str">
            <v>キタウワ</v>
          </cell>
          <cell r="R340">
            <v>1</v>
          </cell>
        </row>
        <row r="341">
          <cell r="H341">
            <v>84013</v>
          </cell>
          <cell r="I341" t="str">
            <v>四国</v>
          </cell>
          <cell r="J341" t="str">
            <v>愛媛県</v>
          </cell>
          <cell r="K341" t="str">
            <v>愛媛県立</v>
          </cell>
          <cell r="L341" t="str">
            <v>三間高等学校</v>
          </cell>
          <cell r="M341" t="str">
            <v>〒798-1115</v>
          </cell>
          <cell r="N341" t="str">
            <v>宇和島市三間町戸雁764番地3</v>
          </cell>
          <cell r="O341" t="str">
            <v>0895-58-2031</v>
          </cell>
          <cell r="Q341" t="str">
            <v>ミマ</v>
          </cell>
          <cell r="R341">
            <v>1</v>
          </cell>
        </row>
        <row r="342">
          <cell r="H342">
            <v>84014</v>
          </cell>
          <cell r="I342" t="str">
            <v>四国</v>
          </cell>
          <cell r="J342" t="str">
            <v>愛媛県</v>
          </cell>
          <cell r="K342" t="str">
            <v>愛媛県立</v>
          </cell>
          <cell r="L342" t="str">
            <v>南宇和高等学校</v>
          </cell>
          <cell r="M342" t="str">
            <v>〒798-4192</v>
          </cell>
          <cell r="N342" t="str">
            <v>南宇和郡愛南町御荘平城3269番地</v>
          </cell>
          <cell r="O342" t="str">
            <v>0895-72-1241</v>
          </cell>
          <cell r="Q342" t="str">
            <v>ミナミウワ</v>
          </cell>
          <cell r="R342">
            <v>1</v>
          </cell>
        </row>
        <row r="343">
          <cell r="H343">
            <v>84101</v>
          </cell>
          <cell r="I343" t="str">
            <v>四国</v>
          </cell>
          <cell r="J343" t="str">
            <v>高知県</v>
          </cell>
          <cell r="K343" t="str">
            <v>高知県立</v>
          </cell>
          <cell r="L343" t="str">
            <v>高知農業高等学校</v>
          </cell>
          <cell r="M343" t="str">
            <v>〒783-0024</v>
          </cell>
          <cell r="N343" t="str">
            <v>南国市東崎957-1</v>
          </cell>
          <cell r="O343" t="str">
            <v>088-863-3155</v>
          </cell>
          <cell r="Q343" t="str">
            <v>コウチノウギョウ</v>
          </cell>
          <cell r="R343">
            <v>1</v>
          </cell>
        </row>
        <row r="344">
          <cell r="H344">
            <v>84102</v>
          </cell>
          <cell r="I344" t="str">
            <v>四国</v>
          </cell>
          <cell r="J344" t="str">
            <v>高知県</v>
          </cell>
          <cell r="K344" t="str">
            <v>高知県立</v>
          </cell>
          <cell r="L344" t="str">
            <v>春野高等学校</v>
          </cell>
          <cell r="M344" t="str">
            <v>〒781-0303</v>
          </cell>
          <cell r="N344" t="str">
            <v>高知市春野町弘岡下3860</v>
          </cell>
          <cell r="O344" t="str">
            <v>088-894-2308</v>
          </cell>
          <cell r="Q344" t="str">
            <v>ハルノ</v>
          </cell>
          <cell r="R344">
            <v>1</v>
          </cell>
        </row>
        <row r="345">
          <cell r="H345">
            <v>84103</v>
          </cell>
          <cell r="I345" t="str">
            <v>四国</v>
          </cell>
          <cell r="J345" t="str">
            <v>高知県</v>
          </cell>
          <cell r="K345" t="str">
            <v>高知県立</v>
          </cell>
          <cell r="L345" t="str">
            <v>幡多農業高等学校</v>
          </cell>
          <cell r="M345" t="str">
            <v>〒787-0010</v>
          </cell>
          <cell r="N345" t="str">
            <v>四万十市古津賀3711</v>
          </cell>
          <cell r="O345" t="str">
            <v>0880-34-2166</v>
          </cell>
          <cell r="Q345" t="str">
            <v>ハタノウギョウ</v>
          </cell>
          <cell r="R345">
            <v>1</v>
          </cell>
        </row>
        <row r="346">
          <cell r="H346">
            <v>84104</v>
          </cell>
          <cell r="I346" t="str">
            <v>四国</v>
          </cell>
          <cell r="J346" t="str">
            <v>高知県</v>
          </cell>
          <cell r="K346" t="str">
            <v>高知県立</v>
          </cell>
          <cell r="L346" t="str">
            <v>高知追手前高等学校吾北分校</v>
          </cell>
          <cell r="M346" t="str">
            <v>〒781-2401</v>
          </cell>
          <cell r="N346" t="str">
            <v>吾川郡いの町上八川甲2075-1</v>
          </cell>
          <cell r="O346" t="str">
            <v>088-867-2811</v>
          </cell>
          <cell r="Q346" t="str">
            <v>コウチオオテマエ</v>
          </cell>
          <cell r="R346">
            <v>1</v>
          </cell>
        </row>
        <row r="347">
          <cell r="H347">
            <v>84105</v>
          </cell>
          <cell r="I347" t="str">
            <v>四国</v>
          </cell>
          <cell r="J347" t="str">
            <v>高知県</v>
          </cell>
          <cell r="K347" t="str">
            <v>高知県立</v>
          </cell>
          <cell r="L347" t="str">
            <v>梼原高等学校</v>
          </cell>
          <cell r="M347" t="str">
            <v>〒785-0610</v>
          </cell>
          <cell r="N347" t="str">
            <v>高岡郡梼原町梼原1262</v>
          </cell>
          <cell r="O347" t="str">
            <v>0889-65-0181</v>
          </cell>
          <cell r="Q347" t="str">
            <v>ハスハラ</v>
          </cell>
          <cell r="R347">
            <v>1</v>
          </cell>
        </row>
        <row r="348">
          <cell r="H348">
            <v>84106</v>
          </cell>
          <cell r="I348" t="str">
            <v>四国</v>
          </cell>
          <cell r="J348" t="str">
            <v>高知県</v>
          </cell>
          <cell r="K348" t="str">
            <v>高知県立</v>
          </cell>
          <cell r="L348" t="str">
            <v>四万十高等学校</v>
          </cell>
          <cell r="M348" t="str">
            <v>〒786-0301</v>
          </cell>
          <cell r="N348" t="str">
            <v>高岡郡四万十町大正590-1</v>
          </cell>
          <cell r="O348" t="str">
            <v>0880-27-0034</v>
          </cell>
          <cell r="Q348" t="str">
            <v>シマント</v>
          </cell>
          <cell r="R348">
            <v>1</v>
          </cell>
        </row>
        <row r="349">
          <cell r="H349">
            <v>94201</v>
          </cell>
        </row>
        <row r="350">
          <cell r="H350">
            <v>94202</v>
          </cell>
          <cell r="I350" t="str">
            <v>九州</v>
          </cell>
          <cell r="J350" t="str">
            <v>福岡県</v>
          </cell>
          <cell r="K350" t="str">
            <v>福岡県立</v>
          </cell>
          <cell r="L350" t="str">
            <v>行橋高等学校</v>
          </cell>
          <cell r="M350" t="str">
            <v>〒824-0034</v>
          </cell>
          <cell r="N350" t="str">
            <v>行橋市泉中央1-17-1</v>
          </cell>
          <cell r="O350" t="str">
            <v>0930-23-0164</v>
          </cell>
          <cell r="Q350" t="str">
            <v>ユクハシ</v>
          </cell>
          <cell r="R350">
            <v>1</v>
          </cell>
        </row>
        <row r="351">
          <cell r="H351">
            <v>94203</v>
          </cell>
          <cell r="I351" t="str">
            <v>九州</v>
          </cell>
          <cell r="J351" t="str">
            <v>福岡県</v>
          </cell>
          <cell r="K351" t="str">
            <v>福岡県立</v>
          </cell>
          <cell r="L351" t="str">
            <v>遠賀高等学校</v>
          </cell>
          <cell r="M351" t="str">
            <v>〒811-4332</v>
          </cell>
          <cell r="N351" t="str">
            <v>遠賀郡遠賀町上別府2110</v>
          </cell>
          <cell r="O351" t="str">
            <v>093-293-1225</v>
          </cell>
          <cell r="Q351" t="str">
            <v>オンガ</v>
          </cell>
          <cell r="R351">
            <v>1</v>
          </cell>
        </row>
        <row r="352">
          <cell r="H352">
            <v>94204</v>
          </cell>
        </row>
        <row r="353">
          <cell r="H353">
            <v>94205</v>
          </cell>
          <cell r="I353" t="str">
            <v>九州</v>
          </cell>
          <cell r="J353" t="str">
            <v>福岡県</v>
          </cell>
          <cell r="K353" t="str">
            <v>福岡県立</v>
          </cell>
          <cell r="L353" t="str">
            <v>福岡農業高等学校</v>
          </cell>
          <cell r="M353" t="str">
            <v>〒818-0134</v>
          </cell>
          <cell r="N353" t="str">
            <v>太宰府市大佐野250</v>
          </cell>
          <cell r="O353" t="str">
            <v>092-924-5031</v>
          </cell>
          <cell r="Q353" t="str">
            <v>フクオカノウギョウ</v>
          </cell>
          <cell r="R353">
            <v>1</v>
          </cell>
        </row>
        <row r="354">
          <cell r="H354">
            <v>94206</v>
          </cell>
          <cell r="I354" t="str">
            <v>九州</v>
          </cell>
          <cell r="J354" t="str">
            <v>福岡県</v>
          </cell>
          <cell r="K354" t="str">
            <v>福岡県立</v>
          </cell>
          <cell r="L354" t="str">
            <v>糸島農業高等学校</v>
          </cell>
          <cell r="M354" t="str">
            <v>〒819-1117</v>
          </cell>
          <cell r="N354" t="str">
            <v>糸島市前原西三丁目2番1号</v>
          </cell>
          <cell r="O354" t="str">
            <v>092-322-2654</v>
          </cell>
          <cell r="Q354" t="str">
            <v>イトシマノウギョウ</v>
          </cell>
          <cell r="R354">
            <v>1</v>
          </cell>
        </row>
        <row r="355">
          <cell r="H355">
            <v>94207</v>
          </cell>
        </row>
        <row r="356">
          <cell r="H356">
            <v>94208</v>
          </cell>
        </row>
        <row r="357">
          <cell r="H357">
            <v>94209</v>
          </cell>
          <cell r="I357" t="str">
            <v>九州</v>
          </cell>
          <cell r="J357" t="str">
            <v>福岡県</v>
          </cell>
          <cell r="K357" t="str">
            <v>福岡県立</v>
          </cell>
          <cell r="L357" t="str">
            <v>久留米筑水高等学校</v>
          </cell>
          <cell r="M357" t="str">
            <v>〒839-0817</v>
          </cell>
          <cell r="N357" t="str">
            <v>久留米市山川町1493番地</v>
          </cell>
          <cell r="O357" t="str">
            <v>0942-43-0461</v>
          </cell>
          <cell r="Q357" t="str">
            <v>クルメチクスイ</v>
          </cell>
          <cell r="R357">
            <v>1</v>
          </cell>
        </row>
        <row r="358">
          <cell r="H358">
            <v>94210</v>
          </cell>
          <cell r="I358" t="str">
            <v>九州</v>
          </cell>
          <cell r="J358" t="str">
            <v>福岡県</v>
          </cell>
          <cell r="K358" t="str">
            <v>福岡県立</v>
          </cell>
          <cell r="L358" t="str">
            <v>八女農業高等学校</v>
          </cell>
          <cell r="M358" t="str">
            <v>〒834-0031</v>
          </cell>
          <cell r="N358" t="str">
            <v>八女市本町2-160</v>
          </cell>
          <cell r="O358" t="str">
            <v>0943-23-3175</v>
          </cell>
          <cell r="Q358" t="str">
            <v>ヤメノウギョウ</v>
          </cell>
          <cell r="R358">
            <v>1</v>
          </cell>
        </row>
        <row r="359">
          <cell r="H359">
            <v>94211</v>
          </cell>
        </row>
        <row r="360">
          <cell r="H360">
            <v>94212</v>
          </cell>
        </row>
        <row r="361">
          <cell r="H361">
            <v>94213</v>
          </cell>
        </row>
        <row r="362">
          <cell r="H362">
            <v>94214</v>
          </cell>
        </row>
        <row r="363">
          <cell r="H363">
            <v>94215</v>
          </cell>
          <cell r="I363" t="str">
            <v>九州</v>
          </cell>
          <cell r="J363" t="str">
            <v>福岡県</v>
          </cell>
          <cell r="K363" t="str">
            <v>福岡県立</v>
          </cell>
          <cell r="L363" t="str">
            <v>田川科学技術高等学校</v>
          </cell>
          <cell r="M363" t="str">
            <v>〒825-0005</v>
          </cell>
          <cell r="N363" t="str">
            <v>田川市糒1900番地</v>
          </cell>
          <cell r="O363" t="str">
            <v>0947-42-1048</v>
          </cell>
          <cell r="Q363" t="str">
            <v>タガワカガクギジュツ</v>
          </cell>
          <cell r="R363">
            <v>1</v>
          </cell>
        </row>
        <row r="364">
          <cell r="H364">
            <v>94216</v>
          </cell>
          <cell r="I364" t="str">
            <v>九州</v>
          </cell>
          <cell r="J364" t="str">
            <v>福岡県</v>
          </cell>
          <cell r="K364" t="str">
            <v>福岡県立</v>
          </cell>
          <cell r="L364" t="str">
            <v>嘉穂総合高等学校</v>
          </cell>
          <cell r="M364" t="str">
            <v>〒820-0607</v>
          </cell>
          <cell r="N364" t="str">
            <v>嘉穂郡桂川町土師1117-1</v>
          </cell>
          <cell r="O364" t="str">
            <v>0948-65-5727</v>
          </cell>
          <cell r="Q364" t="str">
            <v>カホソウゴウ</v>
          </cell>
          <cell r="R364">
            <v>1</v>
          </cell>
        </row>
        <row r="365">
          <cell r="H365">
            <v>94217</v>
          </cell>
        </row>
        <row r="366">
          <cell r="H366">
            <v>94218</v>
          </cell>
          <cell r="I366" t="str">
            <v>九州</v>
          </cell>
          <cell r="J366" t="str">
            <v>福岡県</v>
          </cell>
          <cell r="K366" t="str">
            <v>福岡県立</v>
          </cell>
          <cell r="L366" t="str">
            <v>鞍手竜徳高等学校</v>
          </cell>
          <cell r="M366" t="str">
            <v>〒823-0001</v>
          </cell>
          <cell r="N366" t="str">
            <v xml:space="preserve">宮若市龍徳161番地 </v>
          </cell>
          <cell r="O366" t="str">
            <v>0949-22-0466</v>
          </cell>
          <cell r="Q366" t="str">
            <v>クラテリュウトク</v>
          </cell>
          <cell r="R366">
            <v>1</v>
          </cell>
        </row>
        <row r="367">
          <cell r="H367">
            <v>94219</v>
          </cell>
          <cell r="I367" t="str">
            <v>九州</v>
          </cell>
          <cell r="J367" t="str">
            <v>福岡県</v>
          </cell>
          <cell r="K367" t="str">
            <v>福岡県立</v>
          </cell>
          <cell r="L367" t="str">
            <v>ありあけ新世高等学校</v>
          </cell>
          <cell r="M367" t="str">
            <v>〒837-0904</v>
          </cell>
          <cell r="N367" t="str">
            <v>大牟田市吉野1389-1</v>
          </cell>
          <cell r="O367" t="str">
            <v>0944-59-9688</v>
          </cell>
          <cell r="Q367" t="str">
            <v>アリアケシンセイ</v>
          </cell>
          <cell r="R367">
            <v>1</v>
          </cell>
        </row>
        <row r="368">
          <cell r="H368">
            <v>94220</v>
          </cell>
          <cell r="I368" t="str">
            <v>九州</v>
          </cell>
          <cell r="J368" t="str">
            <v>福岡県</v>
          </cell>
          <cell r="K368" t="str">
            <v>福岡県立</v>
          </cell>
          <cell r="L368" t="str">
            <v>朝倉光陽高等学校</v>
          </cell>
          <cell r="M368" t="str">
            <v>〒838-1513</v>
          </cell>
          <cell r="N368" t="str">
            <v>朝倉市杷木古賀1765</v>
          </cell>
          <cell r="O368" t="str">
            <v>0946-62-1417</v>
          </cell>
          <cell r="Q368" t="str">
            <v>アサクラコウヨウ</v>
          </cell>
          <cell r="R368">
            <v>1</v>
          </cell>
        </row>
        <row r="369">
          <cell r="H369">
            <v>94301</v>
          </cell>
          <cell r="I369" t="str">
            <v>九州</v>
          </cell>
          <cell r="J369" t="str">
            <v>佐賀県</v>
          </cell>
          <cell r="K369" t="str">
            <v>佐賀県立</v>
          </cell>
          <cell r="L369" t="str">
            <v>唐津南高等学校</v>
          </cell>
          <cell r="M369" t="str">
            <v>〒847-0824</v>
          </cell>
          <cell r="N369" t="str">
            <v>唐津市神田字堤2629-1</v>
          </cell>
          <cell r="O369" t="str">
            <v>0955-72-4123</v>
          </cell>
          <cell r="Q369" t="str">
            <v>カラツミナミ</v>
          </cell>
          <cell r="R369">
            <v>1</v>
          </cell>
        </row>
        <row r="370">
          <cell r="H370">
            <v>94302</v>
          </cell>
          <cell r="I370" t="str">
            <v>九州</v>
          </cell>
          <cell r="J370" t="str">
            <v>佐賀県</v>
          </cell>
          <cell r="K370" t="str">
            <v>佐賀県立</v>
          </cell>
          <cell r="L370" t="str">
            <v>伊万里農林高等学校</v>
          </cell>
          <cell r="M370" t="str">
            <v>〒848-0035</v>
          </cell>
          <cell r="N370" t="str">
            <v>伊万里市二里町大里乙1414</v>
          </cell>
          <cell r="O370" t="str">
            <v>0955-23-4138</v>
          </cell>
          <cell r="Q370" t="str">
            <v>イマリノウリン</v>
          </cell>
          <cell r="R370">
            <v>1</v>
          </cell>
        </row>
        <row r="371">
          <cell r="H371">
            <v>94303</v>
          </cell>
          <cell r="I371" t="str">
            <v>九州</v>
          </cell>
          <cell r="J371" t="str">
            <v>佐賀県</v>
          </cell>
          <cell r="K371" t="str">
            <v>佐賀県立</v>
          </cell>
          <cell r="L371" t="str">
            <v>佐賀農業高等学校</v>
          </cell>
          <cell r="M371" t="str">
            <v>〒849-1112</v>
          </cell>
          <cell r="N371" t="str">
            <v>杵島郡白石町大字福田1660</v>
          </cell>
          <cell r="O371" t="str">
            <v>0952-84-2611</v>
          </cell>
          <cell r="Q371" t="str">
            <v>サガノウギョウ</v>
          </cell>
          <cell r="R371">
            <v>1</v>
          </cell>
        </row>
        <row r="372">
          <cell r="H372">
            <v>94304</v>
          </cell>
          <cell r="I372" t="str">
            <v>九州</v>
          </cell>
          <cell r="J372" t="str">
            <v>佐賀県</v>
          </cell>
          <cell r="K372" t="str">
            <v>佐賀県立</v>
          </cell>
          <cell r="L372" t="str">
            <v>高志館高等学校</v>
          </cell>
          <cell r="M372" t="str">
            <v>〒840-0201</v>
          </cell>
          <cell r="N372" t="str">
            <v>佐賀市大和町尼寺1698</v>
          </cell>
          <cell r="O372" t="str">
            <v>0952-62-1331</v>
          </cell>
          <cell r="Q372" t="str">
            <v>コウシカン</v>
          </cell>
          <cell r="R372">
            <v>1</v>
          </cell>
        </row>
        <row r="373">
          <cell r="H373">
            <v>94305</v>
          </cell>
          <cell r="I373" t="str">
            <v>九州</v>
          </cell>
          <cell r="J373" t="str">
            <v>佐賀県</v>
          </cell>
          <cell r="K373" t="str">
            <v>佐賀県立</v>
          </cell>
          <cell r="L373" t="str">
            <v>神埼清明高等学校</v>
          </cell>
          <cell r="M373" t="str">
            <v>〒842-0012</v>
          </cell>
          <cell r="N373" t="str">
            <v>神埼市神埼町横武2</v>
          </cell>
          <cell r="O373" t="str">
            <v>0952-52-3191</v>
          </cell>
          <cell r="Q373" t="str">
            <v>カンザキセイメイ</v>
          </cell>
          <cell r="R373">
            <v>1</v>
          </cell>
        </row>
        <row r="374">
          <cell r="H374">
            <v>94401</v>
          </cell>
          <cell r="I374" t="str">
            <v>九州</v>
          </cell>
          <cell r="J374" t="str">
            <v>長崎県</v>
          </cell>
          <cell r="K374" t="str">
            <v>長崎県立</v>
          </cell>
          <cell r="L374" t="str">
            <v>島原農業高等学校</v>
          </cell>
          <cell r="M374" t="str">
            <v>〒855-0075</v>
          </cell>
          <cell r="N374" t="str">
            <v>島原市下折橋町4520</v>
          </cell>
          <cell r="O374" t="str">
            <v>0957-62-5125</v>
          </cell>
          <cell r="Q374" t="str">
            <v>シマバラノウギョウ</v>
          </cell>
          <cell r="R374">
            <v>1</v>
          </cell>
        </row>
        <row r="375">
          <cell r="H375">
            <v>94402</v>
          </cell>
          <cell r="I375" t="str">
            <v>九州</v>
          </cell>
          <cell r="J375" t="str">
            <v>長崎県</v>
          </cell>
          <cell r="K375" t="str">
            <v>長崎県立</v>
          </cell>
          <cell r="L375" t="str">
            <v>諫早農業高等学校</v>
          </cell>
          <cell r="M375" t="str">
            <v>〒854-0043</v>
          </cell>
          <cell r="N375" t="str">
            <v>諫早市立石町1003</v>
          </cell>
          <cell r="O375" t="str">
            <v>0957-22-0050</v>
          </cell>
          <cell r="Q375" t="str">
            <v>イサハヤノウギョウ</v>
          </cell>
          <cell r="R375">
            <v>1</v>
          </cell>
        </row>
        <row r="376">
          <cell r="H376">
            <v>94403</v>
          </cell>
          <cell r="I376" t="str">
            <v>九州</v>
          </cell>
          <cell r="J376" t="str">
            <v>長崎県</v>
          </cell>
          <cell r="K376" t="str">
            <v>長崎県立</v>
          </cell>
          <cell r="L376" t="str">
            <v>西彼農業高等学校</v>
          </cell>
          <cell r="M376" t="str">
            <v>〒851-3304</v>
          </cell>
          <cell r="N376" t="str">
            <v>西海市西彼町上岳郷323</v>
          </cell>
          <cell r="O376" t="str">
            <v>0959-27-0169</v>
          </cell>
          <cell r="Q376" t="str">
            <v>セイヒノウギョウ</v>
          </cell>
          <cell r="R376">
            <v>1</v>
          </cell>
        </row>
        <row r="377">
          <cell r="H377">
            <v>94404</v>
          </cell>
          <cell r="I377" t="str">
            <v>九州</v>
          </cell>
          <cell r="J377" t="str">
            <v>長崎県</v>
          </cell>
          <cell r="K377" t="str">
            <v>長崎県立</v>
          </cell>
          <cell r="L377" t="str">
            <v>大村城南高等学校</v>
          </cell>
          <cell r="M377" t="str">
            <v>〒856-0835</v>
          </cell>
          <cell r="N377" t="str">
            <v>大村市久原1-416</v>
          </cell>
          <cell r="O377" t="str">
            <v>0957-54-3121</v>
          </cell>
          <cell r="Q377" t="str">
            <v>オオムラジョウナン</v>
          </cell>
          <cell r="R377">
            <v>1</v>
          </cell>
        </row>
        <row r="378">
          <cell r="H378">
            <v>94405</v>
          </cell>
          <cell r="I378" t="str">
            <v>九州</v>
          </cell>
          <cell r="J378" t="str">
            <v>長崎県</v>
          </cell>
          <cell r="K378" t="str">
            <v>長崎県立</v>
          </cell>
          <cell r="L378" t="str">
            <v>北松農業高等学校</v>
          </cell>
          <cell r="M378" t="str">
            <v>〒859-4824</v>
          </cell>
          <cell r="N378" t="str">
            <v>平戸市田平町小手田免54-1</v>
          </cell>
          <cell r="O378" t="str">
            <v>0950-57-0511</v>
          </cell>
          <cell r="Q378" t="str">
            <v>ホクショウノウギョウ</v>
          </cell>
          <cell r="R378">
            <v>1</v>
          </cell>
        </row>
        <row r="379">
          <cell r="H379">
            <v>94501</v>
          </cell>
          <cell r="I379" t="str">
            <v>九州</v>
          </cell>
          <cell r="J379" t="str">
            <v>熊本県</v>
          </cell>
          <cell r="K379" t="str">
            <v>熊本県立</v>
          </cell>
          <cell r="L379" t="str">
            <v>芦北高等学校</v>
          </cell>
          <cell r="M379" t="str">
            <v>〒869-5431</v>
          </cell>
          <cell r="N379" t="str">
            <v>葦北郡芦北町乙千屋20-2</v>
          </cell>
          <cell r="O379" t="str">
            <v>0966-82-2034</v>
          </cell>
          <cell r="Q379" t="str">
            <v>アシキタ</v>
          </cell>
          <cell r="R379">
            <v>1</v>
          </cell>
        </row>
        <row r="380">
          <cell r="H380">
            <v>94502</v>
          </cell>
        </row>
        <row r="381">
          <cell r="H381">
            <v>94503</v>
          </cell>
          <cell r="I381" t="str">
            <v>九州</v>
          </cell>
          <cell r="J381" t="str">
            <v>熊本県</v>
          </cell>
          <cell r="K381" t="str">
            <v>熊本県立</v>
          </cell>
          <cell r="L381" t="str">
            <v>苓明高等学校</v>
          </cell>
          <cell r="M381" t="str">
            <v>〒863-0002</v>
          </cell>
          <cell r="N381" t="str">
            <v>天草市本渡町本戸馬場495</v>
          </cell>
          <cell r="O381" t="str">
            <v>0969-23-2141</v>
          </cell>
          <cell r="Q381" t="str">
            <v>レイメイ</v>
          </cell>
          <cell r="R381">
            <v>1</v>
          </cell>
        </row>
        <row r="382">
          <cell r="H382">
            <v>94504</v>
          </cell>
          <cell r="I382" t="str">
            <v>九州</v>
          </cell>
          <cell r="J382" t="str">
            <v>熊本県</v>
          </cell>
          <cell r="K382" t="str">
            <v>熊本県立</v>
          </cell>
          <cell r="L382" t="str">
            <v>翔陽高等学校</v>
          </cell>
          <cell r="M382" t="str">
            <v>〒869-1235</v>
          </cell>
          <cell r="N382" t="str">
            <v>菊池郡大津町室1782</v>
          </cell>
          <cell r="O382" t="str">
            <v>096-293-2055</v>
          </cell>
          <cell r="Q382" t="str">
            <v>ショウヨウ</v>
          </cell>
          <cell r="R382">
            <v>1</v>
          </cell>
        </row>
        <row r="383">
          <cell r="H383">
            <v>94505</v>
          </cell>
          <cell r="I383" t="str">
            <v>九州</v>
          </cell>
          <cell r="J383" t="str">
            <v>熊本県</v>
          </cell>
          <cell r="K383" t="str">
            <v>熊本県立</v>
          </cell>
          <cell r="L383" t="str">
            <v>鹿本農業高等学校</v>
          </cell>
          <cell r="M383" t="str">
            <v>〒861-0331</v>
          </cell>
          <cell r="N383" t="str">
            <v>山鹿市鹿本町来民2055</v>
          </cell>
          <cell r="O383" t="str">
            <v>0968-46-3101</v>
          </cell>
          <cell r="Q383" t="str">
            <v>カモトノウギョウ</v>
          </cell>
          <cell r="R383">
            <v>1</v>
          </cell>
        </row>
        <row r="384">
          <cell r="H384">
            <v>94506</v>
          </cell>
          <cell r="I384" t="str">
            <v>九州</v>
          </cell>
          <cell r="J384" t="str">
            <v>熊本県</v>
          </cell>
          <cell r="K384" t="str">
            <v>熊本県立</v>
          </cell>
          <cell r="L384" t="str">
            <v>河浦高等学校</v>
          </cell>
          <cell r="M384" t="str">
            <v>〒863-1202</v>
          </cell>
          <cell r="N384" t="str">
            <v>天草市河浦町河浦2233</v>
          </cell>
          <cell r="O384" t="str">
            <v>0969-76-1141</v>
          </cell>
          <cell r="Q384" t="str">
            <v>カワウラ</v>
          </cell>
          <cell r="R384">
            <v>1</v>
          </cell>
        </row>
        <row r="385">
          <cell r="H385">
            <v>94507</v>
          </cell>
          <cell r="I385" t="str">
            <v>九州</v>
          </cell>
          <cell r="J385" t="str">
            <v>熊本県</v>
          </cell>
          <cell r="K385" t="str">
            <v>熊本県立</v>
          </cell>
          <cell r="L385" t="str">
            <v>菊池農業高等学校</v>
          </cell>
          <cell r="M385" t="str">
            <v>〒861-1201</v>
          </cell>
          <cell r="N385" t="str">
            <v>菊池市泗水町吉富250番地</v>
          </cell>
          <cell r="O385" t="str">
            <v>0968-38-2621</v>
          </cell>
          <cell r="Q385" t="str">
            <v>キクチノウギョウ</v>
          </cell>
          <cell r="R385">
            <v>1</v>
          </cell>
        </row>
        <row r="386">
          <cell r="H386">
            <v>94508</v>
          </cell>
          <cell r="I386" t="str">
            <v>九州</v>
          </cell>
          <cell r="J386" t="str">
            <v>熊本県</v>
          </cell>
          <cell r="K386" t="str">
            <v>熊本県立</v>
          </cell>
          <cell r="L386" t="str">
            <v>南稜高等学校</v>
          </cell>
          <cell r="M386" t="str">
            <v>〒868-0422</v>
          </cell>
          <cell r="N386" t="str">
            <v>球磨郡あさぎり町上北310</v>
          </cell>
          <cell r="O386" t="str">
            <v>0966-45-1131</v>
          </cell>
          <cell r="Q386" t="str">
            <v>ナンリョウ</v>
          </cell>
          <cell r="R386">
            <v>1</v>
          </cell>
        </row>
        <row r="387">
          <cell r="H387">
            <v>94509</v>
          </cell>
          <cell r="I387" t="str">
            <v>九州</v>
          </cell>
          <cell r="J387" t="str">
            <v>熊本県</v>
          </cell>
          <cell r="K387" t="str">
            <v>熊本県立</v>
          </cell>
          <cell r="L387" t="str">
            <v>熊本農業高等学校</v>
          </cell>
          <cell r="M387" t="str">
            <v>〒861-4105</v>
          </cell>
          <cell r="N387" t="str">
            <v>熊本市元三町5-1-1</v>
          </cell>
          <cell r="O387" t="str">
            <v>096-357-8800</v>
          </cell>
          <cell r="Q387" t="str">
            <v>クマモトノウギョウ</v>
          </cell>
          <cell r="R387">
            <v>1</v>
          </cell>
        </row>
        <row r="388">
          <cell r="H388">
            <v>94510</v>
          </cell>
          <cell r="I388" t="str">
            <v>九州</v>
          </cell>
          <cell r="J388" t="str">
            <v>熊本県</v>
          </cell>
          <cell r="K388" t="str">
            <v>熊本県立</v>
          </cell>
          <cell r="L388" t="str">
            <v>北稜高等学校</v>
          </cell>
          <cell r="M388" t="str">
            <v>〒865-0061</v>
          </cell>
          <cell r="N388" t="str">
            <v>玉名市立願寺247</v>
          </cell>
          <cell r="O388" t="str">
            <v>0968-73-2123</v>
          </cell>
          <cell r="Q388" t="str">
            <v>フクリョウ</v>
          </cell>
          <cell r="R388">
            <v>1</v>
          </cell>
        </row>
        <row r="389">
          <cell r="H389">
            <v>94511</v>
          </cell>
          <cell r="I389" t="str">
            <v>九州</v>
          </cell>
          <cell r="J389" t="str">
            <v>熊本県</v>
          </cell>
          <cell r="K389" t="str">
            <v>熊本県立</v>
          </cell>
          <cell r="L389" t="str">
            <v>八代農業高等学校</v>
          </cell>
          <cell r="M389" t="str">
            <v>〒869-4201</v>
          </cell>
          <cell r="N389" t="str">
            <v>八代市鏡町鏡村129</v>
          </cell>
          <cell r="O389" t="str">
            <v>0965-52-0076</v>
          </cell>
          <cell r="Q389" t="str">
            <v>ヤシロノウギョウ</v>
          </cell>
          <cell r="R389">
            <v>1</v>
          </cell>
        </row>
        <row r="390">
          <cell r="H390">
            <v>94512</v>
          </cell>
          <cell r="I390" t="str">
            <v>九州</v>
          </cell>
          <cell r="J390" t="str">
            <v>熊本県</v>
          </cell>
          <cell r="K390" t="str">
            <v>熊本県立</v>
          </cell>
          <cell r="L390" t="str">
            <v>八代農業高等学校泉分校</v>
          </cell>
          <cell r="M390" t="str">
            <v>〒869-4401</v>
          </cell>
          <cell r="N390" t="str">
            <v>八代市泉町柿迫3636番地</v>
          </cell>
          <cell r="O390" t="str">
            <v>0965-67-2012</v>
          </cell>
          <cell r="Q390" t="str">
            <v>ヤシロノウギョウ</v>
          </cell>
          <cell r="R390">
            <v>3</v>
          </cell>
        </row>
        <row r="391">
          <cell r="H391">
            <v>94513</v>
          </cell>
          <cell r="I391" t="str">
            <v>九州</v>
          </cell>
          <cell r="J391" t="str">
            <v>熊本県</v>
          </cell>
          <cell r="K391" t="str">
            <v>熊本県立</v>
          </cell>
          <cell r="L391" t="str">
            <v>矢部高等学校</v>
          </cell>
          <cell r="M391" t="str">
            <v>〒861-3515</v>
          </cell>
          <cell r="N391" t="str">
            <v>上益城郡山都町城平954</v>
          </cell>
          <cell r="O391" t="str">
            <v>0967-72-0024</v>
          </cell>
          <cell r="Q391" t="str">
            <v>ヤベ</v>
          </cell>
          <cell r="R391">
            <v>1</v>
          </cell>
        </row>
        <row r="392">
          <cell r="H392">
            <v>94514</v>
          </cell>
          <cell r="I392" t="str">
            <v>九州</v>
          </cell>
          <cell r="J392" t="str">
            <v>熊本県</v>
          </cell>
          <cell r="K392" t="str">
            <v>熊本県立</v>
          </cell>
          <cell r="L392" t="str">
            <v>阿蘇中央高等学校</v>
          </cell>
          <cell r="M392" t="str">
            <v>〒869-2612</v>
          </cell>
          <cell r="N392" t="str">
            <v>阿蘇市一の宮町宮地4131</v>
          </cell>
          <cell r="O392" t="str">
            <v>0967-22-0045</v>
          </cell>
          <cell r="Q392" t="str">
            <v>アソチュウオウ</v>
          </cell>
          <cell r="R392">
            <v>1</v>
          </cell>
        </row>
        <row r="393">
          <cell r="H393">
            <v>94601</v>
          </cell>
          <cell r="I393" t="str">
            <v>九州</v>
          </cell>
          <cell r="J393" t="str">
            <v>大分県</v>
          </cell>
          <cell r="K393" t="str">
            <v>大分県立</v>
          </cell>
          <cell r="L393" t="str">
            <v>山香農業高等学校</v>
          </cell>
          <cell r="M393" t="str">
            <v>〒879-1306</v>
          </cell>
          <cell r="N393" t="str">
            <v>杵築市山香町大字広瀬4706</v>
          </cell>
          <cell r="O393" t="str">
            <v>0977-75-1166</v>
          </cell>
          <cell r="Q393" t="str">
            <v>ヤマガノウギョウ</v>
          </cell>
          <cell r="R393">
            <v>1</v>
          </cell>
        </row>
        <row r="394">
          <cell r="H394">
            <v>94602</v>
          </cell>
          <cell r="I394" t="str">
            <v>九州</v>
          </cell>
          <cell r="J394" t="str">
            <v>大分県</v>
          </cell>
          <cell r="K394" t="str">
            <v>大分県立</v>
          </cell>
          <cell r="L394" t="str">
            <v>佐伯鶴岡・佐伯豊南高等学校</v>
          </cell>
          <cell r="M394" t="str">
            <v>〒876-0012</v>
          </cell>
          <cell r="N394" t="str">
            <v>佐伯市鶴望2851番地の1</v>
          </cell>
          <cell r="O394" t="str">
            <v>0972-22-2361</v>
          </cell>
          <cell r="Q394" t="str">
            <v>サイキツルオカ</v>
          </cell>
          <cell r="R394">
            <v>1</v>
          </cell>
        </row>
        <row r="395">
          <cell r="H395">
            <v>94603</v>
          </cell>
        </row>
        <row r="396">
          <cell r="H396">
            <v>94604</v>
          </cell>
          <cell r="I396" t="str">
            <v>九州</v>
          </cell>
          <cell r="J396" t="str">
            <v>大分県</v>
          </cell>
          <cell r="K396" t="str">
            <v>大分県立</v>
          </cell>
          <cell r="L396" t="str">
            <v>三重総合高等学校久住校</v>
          </cell>
          <cell r="M396" t="str">
            <v>〒878-0204</v>
          </cell>
          <cell r="N396" t="str">
            <v>竹田市久住町大字栢木5801-32</v>
          </cell>
          <cell r="O396" t="str">
            <v>0974-77-2200</v>
          </cell>
          <cell r="Q396" t="str">
            <v>ミエソウゴウ</v>
          </cell>
          <cell r="R396">
            <v>3</v>
          </cell>
        </row>
        <row r="397">
          <cell r="H397">
            <v>94605</v>
          </cell>
          <cell r="I397" t="str">
            <v>九州</v>
          </cell>
          <cell r="J397" t="str">
            <v>大分県</v>
          </cell>
          <cell r="K397" t="str">
            <v>大分県立</v>
          </cell>
          <cell r="L397" t="str">
            <v>日田林工高等学校</v>
          </cell>
          <cell r="M397" t="str">
            <v>〒877-0083</v>
          </cell>
          <cell r="N397" t="str">
            <v>日田市吹上町30</v>
          </cell>
          <cell r="O397" t="str">
            <v>0973-22-5171</v>
          </cell>
          <cell r="Q397" t="str">
            <v>ヒタリンコウ</v>
          </cell>
          <cell r="R397">
            <v>1</v>
          </cell>
        </row>
        <row r="398">
          <cell r="H398">
            <v>94606</v>
          </cell>
          <cell r="I398" t="str">
            <v>九州</v>
          </cell>
          <cell r="J398" t="str">
            <v>大分県</v>
          </cell>
          <cell r="K398" t="str">
            <v>大分県立</v>
          </cell>
          <cell r="L398" t="str">
            <v>宇佐産業科学高等学校</v>
          </cell>
          <cell r="M398" t="str">
            <v>〒879-0471</v>
          </cell>
          <cell r="N398" t="str">
            <v>宇佐市大字四日市292</v>
          </cell>
          <cell r="O398" t="str">
            <v>0978-32-0044</v>
          </cell>
          <cell r="Q398" t="str">
            <v>ウササンギョウカガク</v>
          </cell>
          <cell r="R398">
            <v>1</v>
          </cell>
        </row>
        <row r="399">
          <cell r="H399">
            <v>94607</v>
          </cell>
          <cell r="I399" t="str">
            <v>九州</v>
          </cell>
          <cell r="J399" t="str">
            <v>大分県</v>
          </cell>
          <cell r="K399" t="str">
            <v>大分県立</v>
          </cell>
          <cell r="L399" t="str">
            <v>玖珠農業高等学校</v>
          </cell>
          <cell r="M399" t="str">
            <v>〒879-4403</v>
          </cell>
          <cell r="N399" t="str">
            <v>玖珠郡玖珠町大字帆足160番地</v>
          </cell>
          <cell r="O399" t="str">
            <v>0973-72-1148</v>
          </cell>
          <cell r="Q399" t="str">
            <v>クズノウギョウ</v>
          </cell>
          <cell r="R399">
            <v>1</v>
          </cell>
        </row>
        <row r="400">
          <cell r="H400">
            <v>94608</v>
          </cell>
          <cell r="I400" t="str">
            <v>九州</v>
          </cell>
          <cell r="J400" t="str">
            <v>大分県</v>
          </cell>
          <cell r="K400" t="str">
            <v>大分県立</v>
          </cell>
          <cell r="L400" t="str">
            <v>国東高等学校</v>
          </cell>
          <cell r="M400" t="str">
            <v>〒873-0503</v>
          </cell>
          <cell r="N400" t="str">
            <v>国東市国東町鶴川1974</v>
          </cell>
          <cell r="O400" t="str">
            <v>0978-72-1325</v>
          </cell>
          <cell r="Q400" t="str">
            <v>クニサキヒガシ</v>
          </cell>
          <cell r="R400">
            <v>1</v>
          </cell>
        </row>
        <row r="401">
          <cell r="H401">
            <v>94609</v>
          </cell>
          <cell r="I401" t="str">
            <v>九州</v>
          </cell>
          <cell r="J401" t="str">
            <v>大分県</v>
          </cell>
          <cell r="K401" t="str">
            <v>大分県立</v>
          </cell>
          <cell r="L401" t="str">
            <v>三重総合高等学校</v>
          </cell>
          <cell r="M401" t="str">
            <v>〒879-7141</v>
          </cell>
          <cell r="N401" t="str">
            <v>豊後大野市三重町秋葉1010番地</v>
          </cell>
          <cell r="O401" t="str">
            <v>0974-22-5500</v>
          </cell>
          <cell r="Q401" t="str">
            <v>ミエソウゴウ</v>
          </cell>
          <cell r="R401">
            <v>1</v>
          </cell>
        </row>
        <row r="402">
          <cell r="H402">
            <v>94610</v>
          </cell>
          <cell r="I402" t="str">
            <v>九州</v>
          </cell>
          <cell r="J402" t="str">
            <v>大分県</v>
          </cell>
          <cell r="K402" t="str">
            <v>大分県立</v>
          </cell>
          <cell r="L402" t="str">
            <v>日出総合高等学校</v>
          </cell>
          <cell r="M402" t="str">
            <v>〒879-1504</v>
          </cell>
          <cell r="N402" t="str">
            <v>速見郡日出町大字大神1396番地の43</v>
          </cell>
          <cell r="O402" t="str">
            <v>0977-72-2855</v>
          </cell>
          <cell r="Q402" t="str">
            <v>ヒデソウゴウ</v>
          </cell>
          <cell r="R402">
            <v>1</v>
          </cell>
        </row>
        <row r="403">
          <cell r="H403">
            <v>94611</v>
          </cell>
          <cell r="I403" t="str">
            <v>九州</v>
          </cell>
          <cell r="J403" t="str">
            <v>大分県</v>
          </cell>
          <cell r="K403" t="str">
            <v>大分県立</v>
          </cell>
          <cell r="L403" t="str">
            <v>大分東高等学校</v>
          </cell>
          <cell r="M403" t="str">
            <v>〒870-0313</v>
          </cell>
          <cell r="N403" t="str">
            <v>大分市大字屋山2009番地</v>
          </cell>
          <cell r="O403" t="str">
            <v>097-592-1064</v>
          </cell>
          <cell r="Q403" t="str">
            <v>オオイタヒガシ</v>
          </cell>
          <cell r="R403">
            <v>1</v>
          </cell>
        </row>
        <row r="404">
          <cell r="H404">
            <v>94701</v>
          </cell>
          <cell r="I404" t="str">
            <v>九州</v>
          </cell>
          <cell r="J404" t="str">
            <v>宮崎県</v>
          </cell>
          <cell r="K404" t="str">
            <v>宮崎県立</v>
          </cell>
          <cell r="L404" t="str">
            <v>高千穂高等学校</v>
          </cell>
          <cell r="M404" t="str">
            <v>〒882-1101</v>
          </cell>
          <cell r="N404" t="str">
            <v>西臼杵郡高千穂町大字三田井1234</v>
          </cell>
          <cell r="O404" t="str">
            <v>0982-72-3111</v>
          </cell>
          <cell r="Q404" t="str">
            <v>タカチホ</v>
          </cell>
          <cell r="R404">
            <v>1</v>
          </cell>
        </row>
        <row r="405">
          <cell r="H405">
            <v>94702</v>
          </cell>
          <cell r="I405" t="str">
            <v>九州</v>
          </cell>
          <cell r="J405" t="str">
            <v>宮崎県</v>
          </cell>
          <cell r="K405" t="str">
            <v>宮崎県立</v>
          </cell>
          <cell r="L405" t="str">
            <v>門川高等学校</v>
          </cell>
          <cell r="M405" t="str">
            <v>〒889-0611</v>
          </cell>
          <cell r="N405" t="str">
            <v>東臼杵郡門川町門川尾末2680</v>
          </cell>
          <cell r="O405" t="str">
            <v>0982-63-1336</v>
          </cell>
          <cell r="Q405" t="str">
            <v>カドカワ</v>
          </cell>
          <cell r="R405">
            <v>1</v>
          </cell>
        </row>
        <row r="406">
          <cell r="H406">
            <v>94703</v>
          </cell>
          <cell r="I406" t="str">
            <v>九州</v>
          </cell>
          <cell r="J406" t="str">
            <v>宮崎県</v>
          </cell>
          <cell r="K406" t="str">
            <v>宮崎県立</v>
          </cell>
          <cell r="L406" t="str">
            <v>高鍋農業高等学校</v>
          </cell>
          <cell r="M406" t="str">
            <v>〒884-0006</v>
          </cell>
          <cell r="N406" t="str">
            <v>児湯郡高鍋町大字上江1339-2</v>
          </cell>
          <cell r="O406" t="str">
            <v>0983-23-0002</v>
          </cell>
          <cell r="Q406" t="str">
            <v>タカナベノウギョウ</v>
          </cell>
          <cell r="R406">
            <v>1</v>
          </cell>
        </row>
        <row r="407">
          <cell r="H407">
            <v>94704</v>
          </cell>
          <cell r="I407" t="str">
            <v>九州</v>
          </cell>
          <cell r="J407" t="str">
            <v>宮崎県</v>
          </cell>
          <cell r="K407" t="str">
            <v>宮崎県立</v>
          </cell>
          <cell r="L407" t="str">
            <v>宮崎農業高等学校</v>
          </cell>
          <cell r="M407" t="str">
            <v>〒880-0916</v>
          </cell>
          <cell r="N407" t="str">
            <v>宮崎市大字恒久春日田1061</v>
          </cell>
          <cell r="O407" t="str">
            <v>0985-51-2814</v>
          </cell>
          <cell r="Q407" t="str">
            <v>ミヤザキノウギョウ</v>
          </cell>
          <cell r="R407">
            <v>1</v>
          </cell>
        </row>
        <row r="408">
          <cell r="H408">
            <v>94705</v>
          </cell>
        </row>
        <row r="409">
          <cell r="H409">
            <v>94706</v>
          </cell>
          <cell r="I409" t="str">
            <v>九州</v>
          </cell>
          <cell r="J409" t="str">
            <v>宮崎県</v>
          </cell>
          <cell r="K409" t="str">
            <v>宮崎県立</v>
          </cell>
          <cell r="L409" t="str">
            <v>都城農業高等学校</v>
          </cell>
          <cell r="M409" t="str">
            <v>〒885-0019</v>
          </cell>
          <cell r="N409" t="str">
            <v>都城市祝吉1丁目5-1</v>
          </cell>
          <cell r="O409" t="str">
            <v>0986-22-4280</v>
          </cell>
          <cell r="Q409" t="str">
            <v>ミヤコノジョウノウギョウ</v>
          </cell>
          <cell r="R409">
            <v>1</v>
          </cell>
        </row>
        <row r="410">
          <cell r="H410">
            <v>94707</v>
          </cell>
        </row>
        <row r="411">
          <cell r="H411">
            <v>94708</v>
          </cell>
          <cell r="I411" t="str">
            <v>九州</v>
          </cell>
          <cell r="J411" t="str">
            <v>宮崎県</v>
          </cell>
          <cell r="K411" t="str">
            <v>宮崎県立</v>
          </cell>
          <cell r="L411" t="str">
            <v>本庄高等学校</v>
          </cell>
          <cell r="M411" t="str">
            <v>〒880-1101</v>
          </cell>
          <cell r="N411" t="str">
            <v>東諸県郡国富町大字本庄5071番地</v>
          </cell>
          <cell r="O411" t="str">
            <v>0985-75-2049</v>
          </cell>
          <cell r="Q411" t="str">
            <v>ホンジョウ</v>
          </cell>
          <cell r="R411">
            <v>1</v>
          </cell>
        </row>
        <row r="412">
          <cell r="H412">
            <v>94709</v>
          </cell>
        </row>
        <row r="413">
          <cell r="H413">
            <v>94710</v>
          </cell>
        </row>
        <row r="414">
          <cell r="H414">
            <v>94711</v>
          </cell>
          <cell r="I414" t="str">
            <v>九州</v>
          </cell>
          <cell r="J414" t="str">
            <v>宮崎県</v>
          </cell>
          <cell r="K414" t="str">
            <v>宮崎県立</v>
          </cell>
          <cell r="L414" t="str">
            <v>日南振徳高等学校</v>
          </cell>
          <cell r="M414" t="str">
            <v>〒889-2532</v>
          </cell>
          <cell r="N414" t="str">
            <v>日南市大字板敷410</v>
          </cell>
          <cell r="O414" t="str">
            <v>0987-25-1107</v>
          </cell>
          <cell r="Q414" t="str">
            <v>ニチナンシントク</v>
          </cell>
          <cell r="R414">
            <v>1</v>
          </cell>
        </row>
        <row r="415">
          <cell r="H415">
            <v>94712</v>
          </cell>
          <cell r="I415" t="str">
            <v>九州</v>
          </cell>
          <cell r="J415" t="str">
            <v>宮崎県</v>
          </cell>
          <cell r="K415" t="str">
            <v>宮崎県立</v>
          </cell>
          <cell r="L415" t="str">
            <v>小林秀峰高等学校</v>
          </cell>
          <cell r="M415" t="str">
            <v>〒886-8506</v>
          </cell>
          <cell r="N415" t="str">
            <v>小林市水流迫６６４番地の２</v>
          </cell>
          <cell r="O415" t="str">
            <v>0984-23-2252</v>
          </cell>
          <cell r="Q415" t="str">
            <v>コバヤシシュウホウ</v>
          </cell>
          <cell r="R415">
            <v>1</v>
          </cell>
        </row>
        <row r="416">
          <cell r="H416">
            <v>94801</v>
          </cell>
          <cell r="I416" t="str">
            <v>九州</v>
          </cell>
          <cell r="J416" t="str">
            <v>鹿児島県</v>
          </cell>
          <cell r="K416" t="str">
            <v>鹿児島県立</v>
          </cell>
          <cell r="L416" t="str">
            <v>山川高等学校</v>
          </cell>
          <cell r="M416" t="str">
            <v>〒891-0516</v>
          </cell>
          <cell r="N416" t="str">
            <v>指宿市山川成川3423番地</v>
          </cell>
          <cell r="O416" t="str">
            <v>0993-34-0141</v>
          </cell>
          <cell r="Q416" t="str">
            <v>ヤマカワ</v>
          </cell>
          <cell r="R416">
            <v>1</v>
          </cell>
        </row>
        <row r="417">
          <cell r="H417">
            <v>94802</v>
          </cell>
          <cell r="I417" t="str">
            <v>九州</v>
          </cell>
          <cell r="J417" t="str">
            <v>鹿児島県</v>
          </cell>
          <cell r="K417" t="str">
            <v>鹿児島県立</v>
          </cell>
          <cell r="L417" t="str">
            <v>加世田常潤高等学校</v>
          </cell>
          <cell r="M417" t="str">
            <v>〒897-0002</v>
          </cell>
          <cell r="N417" t="str">
            <v>南さつま市加世田武田14863</v>
          </cell>
          <cell r="O417" t="str">
            <v>0993-53-3600</v>
          </cell>
          <cell r="Q417" t="str">
            <v>カセダジョウジュン</v>
          </cell>
          <cell r="R417">
            <v>1</v>
          </cell>
        </row>
        <row r="418">
          <cell r="H418">
            <v>94803</v>
          </cell>
          <cell r="I418" t="str">
            <v>九州</v>
          </cell>
          <cell r="J418" t="str">
            <v>鹿児島県</v>
          </cell>
          <cell r="K418" t="str">
            <v>鹿児島県立</v>
          </cell>
          <cell r="L418" t="str">
            <v>市来農芸高等学校</v>
          </cell>
          <cell r="M418" t="str">
            <v>〒899-2101</v>
          </cell>
          <cell r="N418" t="str">
            <v>いちき串木野市湊町160番地</v>
          </cell>
          <cell r="O418" t="str">
            <v>0996-36-2341</v>
          </cell>
          <cell r="Q418" t="str">
            <v>イチキノウゲイ</v>
          </cell>
          <cell r="R418">
            <v>1</v>
          </cell>
        </row>
        <row r="419">
          <cell r="H419">
            <v>94804</v>
          </cell>
        </row>
        <row r="420">
          <cell r="H420">
            <v>94805</v>
          </cell>
        </row>
        <row r="421">
          <cell r="H421">
            <v>94806</v>
          </cell>
          <cell r="I421" t="str">
            <v>九州</v>
          </cell>
          <cell r="J421" t="str">
            <v>鹿児島県</v>
          </cell>
          <cell r="K421" t="str">
            <v>鹿児島県立</v>
          </cell>
          <cell r="L421" t="str">
            <v>伊佐農林高等学校</v>
          </cell>
          <cell r="M421" t="str">
            <v>〒895-2506</v>
          </cell>
          <cell r="N421" t="str">
            <v>伊佐市大口原田574</v>
          </cell>
          <cell r="O421" t="str">
            <v>0995-22-1445</v>
          </cell>
          <cell r="Q421" t="str">
            <v>イサノウリン</v>
          </cell>
          <cell r="R421">
            <v>1</v>
          </cell>
        </row>
        <row r="422">
          <cell r="H422">
            <v>94807</v>
          </cell>
        </row>
        <row r="423">
          <cell r="H423">
            <v>94808</v>
          </cell>
          <cell r="I423" t="str">
            <v>九州</v>
          </cell>
          <cell r="J423" t="str">
            <v>鹿児島県</v>
          </cell>
          <cell r="K423" t="str">
            <v>霧島市立</v>
          </cell>
          <cell r="L423" t="str">
            <v>国分中央高等学校</v>
          </cell>
          <cell r="M423" t="str">
            <v>〒899-4332</v>
          </cell>
          <cell r="N423" t="str">
            <v>霧島市国分中央1-10-1</v>
          </cell>
          <cell r="O423" t="str">
            <v>0995-46-1535</v>
          </cell>
          <cell r="Q423" t="str">
            <v>コクブチュウオウ</v>
          </cell>
          <cell r="R423">
            <v>1</v>
          </cell>
        </row>
        <row r="424">
          <cell r="H424">
            <v>94809</v>
          </cell>
          <cell r="I424" t="str">
            <v>九州</v>
          </cell>
          <cell r="J424" t="str">
            <v>鹿児島県</v>
          </cell>
          <cell r="K424" t="str">
            <v>鹿児島県立</v>
          </cell>
          <cell r="L424" t="str">
            <v>末吉高等学校</v>
          </cell>
          <cell r="M424" t="str">
            <v>〒899-8605</v>
          </cell>
          <cell r="N424" t="str">
            <v>曽於市末吉町二之方6080番地</v>
          </cell>
          <cell r="O424" t="str">
            <v>0986-76-1130</v>
          </cell>
          <cell r="Q424" t="str">
            <v>スエヨシ</v>
          </cell>
          <cell r="R424">
            <v>1</v>
          </cell>
        </row>
        <row r="425">
          <cell r="H425">
            <v>94810</v>
          </cell>
          <cell r="I425" t="str">
            <v>九州</v>
          </cell>
          <cell r="J425" t="str">
            <v>鹿児島県</v>
          </cell>
          <cell r="K425" t="str">
            <v>鹿児島県立</v>
          </cell>
          <cell r="L425" t="str">
            <v>鹿屋農業高等学校</v>
          </cell>
          <cell r="M425" t="str">
            <v>〒893-0014</v>
          </cell>
          <cell r="N425" t="str">
            <v>鹿屋市寿2-17-5</v>
          </cell>
          <cell r="O425" t="str">
            <v>0994-42-5191</v>
          </cell>
          <cell r="Q425" t="str">
            <v>カヤノウギョウ</v>
          </cell>
          <cell r="R425">
            <v>1</v>
          </cell>
        </row>
        <row r="426">
          <cell r="H426">
            <v>94811</v>
          </cell>
        </row>
        <row r="427">
          <cell r="H427">
            <v>94812</v>
          </cell>
        </row>
        <row r="428">
          <cell r="H428">
            <v>94813</v>
          </cell>
          <cell r="I428" t="str">
            <v>九州</v>
          </cell>
          <cell r="J428" t="str">
            <v>鹿児島県</v>
          </cell>
          <cell r="K428" t="str">
            <v>鹿児島県立</v>
          </cell>
          <cell r="L428" t="str">
            <v>鶴翔高等学校</v>
          </cell>
          <cell r="M428" t="str">
            <v>〒899-1611</v>
          </cell>
          <cell r="N428" t="str">
            <v>阿久根市赤瀬川1800</v>
          </cell>
          <cell r="O428" t="str">
            <v>0996-72-7310</v>
          </cell>
          <cell r="Q428" t="str">
            <v>カクショウ</v>
          </cell>
          <cell r="R428">
            <v>1</v>
          </cell>
        </row>
        <row r="429">
          <cell r="H429">
            <v>94814</v>
          </cell>
          <cell r="I429" t="str">
            <v>九州</v>
          </cell>
          <cell r="J429" t="str">
            <v>鹿児島県</v>
          </cell>
          <cell r="K429" t="str">
            <v>鹿児島県立</v>
          </cell>
          <cell r="L429" t="str">
            <v>薩摩中央高等学校</v>
          </cell>
          <cell r="M429" t="str">
            <v>〒895-1811</v>
          </cell>
          <cell r="N429" t="str">
            <v>薩摩郡さつま町虎居1900</v>
          </cell>
          <cell r="O429" t="str">
            <v>0996-53-1207</v>
          </cell>
          <cell r="Q429" t="str">
            <v>サツマチュウオウ</v>
          </cell>
          <cell r="R429">
            <v>1</v>
          </cell>
        </row>
        <row r="430">
          <cell r="H430">
            <v>94815</v>
          </cell>
          <cell r="I430" t="str">
            <v>九州</v>
          </cell>
          <cell r="J430" t="str">
            <v>鹿児島県</v>
          </cell>
          <cell r="K430" t="str">
            <v>鹿児島県立</v>
          </cell>
          <cell r="L430" t="str">
            <v>種子島高等学校</v>
          </cell>
          <cell r="M430" t="str">
            <v>〒891-3196</v>
          </cell>
          <cell r="N430" t="str">
            <v>西之表市西之表9607-1</v>
          </cell>
          <cell r="O430" t="str">
            <v>0997-22-1270</v>
          </cell>
          <cell r="Q430" t="str">
            <v>タネガシマ</v>
          </cell>
          <cell r="R430">
            <v>1</v>
          </cell>
        </row>
        <row r="431">
          <cell r="H431">
            <v>94816</v>
          </cell>
          <cell r="I431" t="str">
            <v>九州</v>
          </cell>
          <cell r="J431" t="str">
            <v>鹿児島県</v>
          </cell>
          <cell r="K431" t="str">
            <v>鹿児島県立</v>
          </cell>
          <cell r="L431" t="str">
            <v>徳之島高等学校</v>
          </cell>
          <cell r="M431" t="str">
            <v>〒891-7101</v>
          </cell>
          <cell r="N431" t="str">
            <v>大島郡徳之島町亀津784</v>
          </cell>
          <cell r="O431" t="str">
            <v>0997‐82‐1850</v>
          </cell>
          <cell r="Q431" t="str">
            <v>トクノシマ</v>
          </cell>
          <cell r="R431">
            <v>1</v>
          </cell>
        </row>
        <row r="432">
          <cell r="H432">
            <v>94817</v>
          </cell>
          <cell r="I432" t="str">
            <v>九州</v>
          </cell>
          <cell r="J432" t="str">
            <v>鹿児島県</v>
          </cell>
          <cell r="K432" t="str">
            <v>鹿児島県立</v>
          </cell>
          <cell r="L432" t="str">
            <v>曽於高等学校</v>
          </cell>
          <cell r="M432" t="str">
            <v>〒899-8605</v>
          </cell>
          <cell r="N432" t="str">
            <v>曽於市末吉町二之方6080番地</v>
          </cell>
          <cell r="O432" t="str">
            <v>0986-76-6646</v>
          </cell>
          <cell r="Q432" t="str">
            <v>ソオ</v>
          </cell>
          <cell r="R432">
            <v>1</v>
          </cell>
        </row>
        <row r="433">
          <cell r="H433">
            <v>94901</v>
          </cell>
          <cell r="I433" t="str">
            <v>九州</v>
          </cell>
          <cell r="J433" t="str">
            <v>沖縄県</v>
          </cell>
          <cell r="K433" t="str">
            <v>沖縄県立</v>
          </cell>
          <cell r="L433" t="str">
            <v>北部農林高等学校</v>
          </cell>
          <cell r="M433" t="str">
            <v>〒905-0006</v>
          </cell>
          <cell r="N433" t="str">
            <v>名護市字宇茂佐13番地</v>
          </cell>
          <cell r="O433" t="str">
            <v>0980-52-2634</v>
          </cell>
          <cell r="Q433" t="str">
            <v>ホクブノウリン</v>
          </cell>
          <cell r="R433">
            <v>1</v>
          </cell>
        </row>
        <row r="434">
          <cell r="H434">
            <v>94902</v>
          </cell>
          <cell r="I434" t="str">
            <v>九州</v>
          </cell>
          <cell r="J434" t="str">
            <v>沖縄県</v>
          </cell>
          <cell r="K434" t="str">
            <v>沖縄県立</v>
          </cell>
          <cell r="L434" t="str">
            <v>北部農林高等学校</v>
          </cell>
          <cell r="M434" t="str">
            <v>〒905-0006</v>
          </cell>
          <cell r="N434" t="str">
            <v>名護市字宇茂佐13番地</v>
          </cell>
          <cell r="O434" t="str">
            <v>0980-52-2634</v>
          </cell>
          <cell r="Q434" t="str">
            <v>ホクブノウリン</v>
          </cell>
          <cell r="R434">
            <v>2</v>
          </cell>
        </row>
        <row r="435">
          <cell r="H435">
            <v>94903</v>
          </cell>
          <cell r="I435" t="str">
            <v>九州</v>
          </cell>
          <cell r="J435" t="str">
            <v>沖縄県</v>
          </cell>
          <cell r="K435" t="str">
            <v>沖縄県立</v>
          </cell>
          <cell r="L435" t="str">
            <v>中部農林高等学校</v>
          </cell>
          <cell r="M435" t="str">
            <v>〒904-2213</v>
          </cell>
          <cell r="N435" t="str">
            <v>うるま市字田場1570番地</v>
          </cell>
          <cell r="O435" t="str">
            <v>098-973-3578</v>
          </cell>
          <cell r="Q435" t="str">
            <v>チュウブノウリン</v>
          </cell>
          <cell r="R435">
            <v>1</v>
          </cell>
        </row>
        <row r="436">
          <cell r="H436">
            <v>94904</v>
          </cell>
          <cell r="I436" t="str">
            <v>九州</v>
          </cell>
          <cell r="J436" t="str">
            <v>沖縄県</v>
          </cell>
          <cell r="K436" t="str">
            <v>沖縄県立</v>
          </cell>
          <cell r="L436" t="str">
            <v>中部農林高等学校</v>
          </cell>
          <cell r="M436" t="str">
            <v>〒904-2213</v>
          </cell>
          <cell r="N436" t="str">
            <v>うるま市字田場1570番地</v>
          </cell>
          <cell r="O436" t="str">
            <v>098-973-3578</v>
          </cell>
          <cell r="Q436" t="str">
            <v>チュウブノウリン</v>
          </cell>
          <cell r="R436">
            <v>2</v>
          </cell>
        </row>
        <row r="437">
          <cell r="H437">
            <v>94905</v>
          </cell>
          <cell r="I437" t="str">
            <v>九州</v>
          </cell>
          <cell r="J437" t="str">
            <v>沖縄県</v>
          </cell>
          <cell r="K437" t="str">
            <v>沖縄県立</v>
          </cell>
          <cell r="L437" t="str">
            <v>南部農林高等学校</v>
          </cell>
          <cell r="M437" t="str">
            <v>〒901-0203</v>
          </cell>
          <cell r="N437" t="str">
            <v>豊見城市字長堂182</v>
          </cell>
          <cell r="O437" t="str">
            <v>098-850-6006</v>
          </cell>
          <cell r="Q437" t="str">
            <v>ナンブノウリン</v>
          </cell>
          <cell r="R437">
            <v>1</v>
          </cell>
        </row>
        <row r="438">
          <cell r="H438">
            <v>94906</v>
          </cell>
          <cell r="I438" t="str">
            <v>九州</v>
          </cell>
          <cell r="J438" t="str">
            <v>沖縄県</v>
          </cell>
          <cell r="K438" t="str">
            <v>沖縄県立</v>
          </cell>
          <cell r="L438" t="str">
            <v>宮古総合実業高等学校</v>
          </cell>
          <cell r="M438" t="str">
            <v>〒906-0013</v>
          </cell>
          <cell r="N438" t="str">
            <v>宮古島市平良下里280番地</v>
          </cell>
          <cell r="O438" t="str">
            <v>0980-72-2249</v>
          </cell>
          <cell r="Q438" t="str">
            <v>ミヤコソウゴウジツギョウ</v>
          </cell>
          <cell r="R438">
            <v>1</v>
          </cell>
        </row>
        <row r="439">
          <cell r="H439">
            <v>94907</v>
          </cell>
          <cell r="I439" t="str">
            <v>九州</v>
          </cell>
          <cell r="J439" t="str">
            <v>沖縄県</v>
          </cell>
          <cell r="K439" t="str">
            <v>沖縄県立</v>
          </cell>
          <cell r="L439" t="str">
            <v>八重山農林高等学校</v>
          </cell>
          <cell r="M439" t="str">
            <v>〒907-0022</v>
          </cell>
          <cell r="N439" t="str">
            <v>石垣市大川447番地の1</v>
          </cell>
          <cell r="O439" t="str">
            <v>0980-82-3955</v>
          </cell>
          <cell r="Q439" t="str">
            <v>ヤエヤマノウリン</v>
          </cell>
          <cell r="R439">
            <v>1</v>
          </cell>
        </row>
        <row r="440">
          <cell r="H440">
            <v>94908</v>
          </cell>
          <cell r="I440" t="str">
            <v>九州</v>
          </cell>
          <cell r="J440" t="str">
            <v>沖縄県</v>
          </cell>
          <cell r="K440" t="str">
            <v>沖縄県立</v>
          </cell>
          <cell r="L440" t="str">
            <v>久米島高等学校</v>
          </cell>
          <cell r="M440" t="str">
            <v>〒901-3121</v>
          </cell>
          <cell r="N440" t="str">
            <v>島尻郡久米島町字嘉手苅727番地</v>
          </cell>
          <cell r="O440" t="str">
            <v>098-985-2233</v>
          </cell>
          <cell r="Q440" t="str">
            <v>クメジマ</v>
          </cell>
          <cell r="R440">
            <v>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hyperlink" Target="mailto:kumihama-hs@kyoto-be.ne.jp" TargetMode="External"/><Relationship Id="rId13" Type="http://schemas.openxmlformats.org/officeDocument/2006/relationships/hyperlink" Target="mailto:nougei-hs@kyoto-be.ne.jp" TargetMode="External"/><Relationship Id="rId18" Type="http://schemas.openxmlformats.org/officeDocument/2006/relationships/hyperlink" Target="mailto:kitakuwada-hs@kyoto-be.ne.jp" TargetMode="External"/><Relationship Id="rId3" Type="http://schemas.openxmlformats.org/officeDocument/2006/relationships/hyperlink" Target="mailto:nougei-hs@kyoto-be.ne.jp" TargetMode="External"/><Relationship Id="rId21" Type="http://schemas.openxmlformats.org/officeDocument/2006/relationships/printerSettings" Target="../printerSettings/printerSettings2.bin"/><Relationship Id="rId7" Type="http://schemas.openxmlformats.org/officeDocument/2006/relationships/hyperlink" Target="mailto:miyama-kitakuwada@kyoto-be.ne.jp" TargetMode="External"/><Relationship Id="rId12" Type="http://schemas.openxmlformats.org/officeDocument/2006/relationships/hyperlink" Target="mailto:syuuchi-hs@kyoto-be.ne.jp" TargetMode="External"/><Relationship Id="rId17" Type="http://schemas.openxmlformats.org/officeDocument/2006/relationships/hyperlink" Target="mailto:kizu-hs@kyoto-be.ne.jp" TargetMode="External"/><Relationship Id="rId2" Type="http://schemas.openxmlformats.org/officeDocument/2006/relationships/hyperlink" Target="mailto:syuuchi-hs@kyoto-be.ne.jp" TargetMode="External"/><Relationship Id="rId16" Type="http://schemas.openxmlformats.org/officeDocument/2006/relationships/hyperlink" Target="mailto:katura-hs@kyoto-be.ne.jp" TargetMode="External"/><Relationship Id="rId20" Type="http://schemas.openxmlformats.org/officeDocument/2006/relationships/hyperlink" Target="mailto:kumihama-hs@kyoto-be.ne.jp" TargetMode="External"/><Relationship Id="rId1" Type="http://schemas.openxmlformats.org/officeDocument/2006/relationships/hyperlink" Target="mailto:kumihama-hs@kyoto-be.ne.jp" TargetMode="External"/><Relationship Id="rId6" Type="http://schemas.openxmlformats.org/officeDocument/2006/relationships/hyperlink" Target="mailto:kitakuwada-hs@kyoto-be.ne.jp" TargetMode="External"/><Relationship Id="rId11" Type="http://schemas.openxmlformats.org/officeDocument/2006/relationships/hyperlink" Target="mailto:kumihama-hs@kyoto-be.ne.jp" TargetMode="External"/><Relationship Id="rId5" Type="http://schemas.openxmlformats.org/officeDocument/2006/relationships/hyperlink" Target="mailto:yasaka-mineyama-hs@kyoto-be.ne.jp" TargetMode="External"/><Relationship Id="rId15" Type="http://schemas.openxmlformats.org/officeDocument/2006/relationships/hyperlink" Target="mailto:yasaka-mineyama-hs@kyoto-be.ne.jp" TargetMode="External"/><Relationship Id="rId23" Type="http://schemas.openxmlformats.org/officeDocument/2006/relationships/comments" Target="../comments1.xml"/><Relationship Id="rId10" Type="http://schemas.openxmlformats.org/officeDocument/2006/relationships/hyperlink" Target="mailto:nougei-hs@kyoto-be.ne.jp" TargetMode="External"/><Relationship Id="rId19" Type="http://schemas.openxmlformats.org/officeDocument/2006/relationships/hyperlink" Target="mailto:miyama-kitakuwada@kyoto-be.ne.jp" TargetMode="External"/><Relationship Id="rId4" Type="http://schemas.openxmlformats.org/officeDocument/2006/relationships/hyperlink" Target="mailto:miwa-fukuchiyama-hs@kyoto-be.ne.jp" TargetMode="External"/><Relationship Id="rId9" Type="http://schemas.openxmlformats.org/officeDocument/2006/relationships/hyperlink" Target="mailto:syuuchi-hs@kyoto-be.ne.jp" TargetMode="External"/><Relationship Id="rId14" Type="http://schemas.openxmlformats.org/officeDocument/2006/relationships/hyperlink" Target="mailto:miwa-fukuchiyama-hs@kyoto-be.ne.jp" TargetMode="External"/><Relationship Id="rId22" Type="http://schemas.openxmlformats.org/officeDocument/2006/relationships/vmlDrawing" Target="../drawings/vmlDrawing1.v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B50"/>
  <sheetViews>
    <sheetView tabSelected="1" zoomScaleNormal="100" workbookViewId="0">
      <selection activeCell="C1" sqref="C1"/>
    </sheetView>
  </sheetViews>
  <sheetFormatPr defaultRowHeight="13.5"/>
  <cols>
    <col min="1" max="1" width="3.625" style="432" customWidth="1"/>
    <col min="2" max="2" width="88.125" style="557" customWidth="1"/>
    <col min="3" max="16384" width="9" style="431"/>
  </cols>
  <sheetData>
    <row r="1" spans="1:2" ht="16.5" customHeight="1">
      <c r="A1" s="559" t="s">
        <v>1361</v>
      </c>
      <c r="B1" s="556"/>
    </row>
    <row r="2" spans="1:2">
      <c r="A2" s="432" t="s">
        <v>1362</v>
      </c>
      <c r="B2" s="557" t="s">
        <v>1363</v>
      </c>
    </row>
    <row r="3" spans="1:2" ht="15" customHeight="1">
      <c r="A3" s="432" t="s">
        <v>1364</v>
      </c>
      <c r="B3" s="557" t="s">
        <v>1365</v>
      </c>
    </row>
    <row r="4" spans="1:2" ht="27">
      <c r="A4" s="432" t="s">
        <v>1366</v>
      </c>
      <c r="B4" s="557" t="s">
        <v>1367</v>
      </c>
    </row>
    <row r="5" spans="1:2" ht="27">
      <c r="A5" s="432" t="s">
        <v>1368</v>
      </c>
      <c r="B5" s="557" t="s">
        <v>1369</v>
      </c>
    </row>
    <row r="6" spans="1:2" ht="15" customHeight="1">
      <c r="A6" s="432" t="s">
        <v>1370</v>
      </c>
      <c r="B6" s="557" t="s">
        <v>2066</v>
      </c>
    </row>
    <row r="7" spans="1:2" ht="27">
      <c r="A7" s="432" t="s">
        <v>1371</v>
      </c>
      <c r="B7" s="557" t="s">
        <v>1372</v>
      </c>
    </row>
    <row r="8" spans="1:2" ht="15" customHeight="1">
      <c r="A8" s="432" t="s">
        <v>1373</v>
      </c>
      <c r="B8" s="557" t="s">
        <v>1374</v>
      </c>
    </row>
    <row r="9" spans="1:2" ht="15" customHeight="1">
      <c r="A9" s="432" t="s">
        <v>1375</v>
      </c>
      <c r="B9" s="557" t="s">
        <v>1376</v>
      </c>
    </row>
    <row r="10" spans="1:2" ht="15" customHeight="1">
      <c r="A10" s="432" t="s">
        <v>1377</v>
      </c>
      <c r="B10" s="557" t="s">
        <v>1378</v>
      </c>
    </row>
    <row r="11" spans="1:2" ht="16.5" customHeight="1">
      <c r="A11" s="559" t="s">
        <v>1379</v>
      </c>
      <c r="B11" s="556"/>
    </row>
    <row r="12" spans="1:2" ht="15" customHeight="1">
      <c r="A12" s="432" t="s">
        <v>1380</v>
      </c>
    </row>
    <row r="13" spans="1:2" ht="15" customHeight="1">
      <c r="A13" s="432" t="s">
        <v>1362</v>
      </c>
      <c r="B13" s="557" t="s">
        <v>2067</v>
      </c>
    </row>
    <row r="14" spans="1:2" ht="15" customHeight="1">
      <c r="A14" s="432" t="s">
        <v>1364</v>
      </c>
      <c r="B14" s="557" t="s">
        <v>2546</v>
      </c>
    </row>
    <row r="15" spans="1:2" ht="15" customHeight="1">
      <c r="A15" s="432" t="s">
        <v>1366</v>
      </c>
      <c r="B15" s="557" t="s">
        <v>1381</v>
      </c>
    </row>
    <row r="16" spans="1:2" ht="15" customHeight="1">
      <c r="A16" s="432" t="s">
        <v>1368</v>
      </c>
      <c r="B16" s="557" t="s">
        <v>1382</v>
      </c>
    </row>
    <row r="17" spans="1:2" ht="15" customHeight="1">
      <c r="A17" s="432" t="s">
        <v>1370</v>
      </c>
      <c r="B17" s="558" t="s">
        <v>1383</v>
      </c>
    </row>
    <row r="18" spans="1:2" ht="15" customHeight="1">
      <c r="A18" s="432" t="s">
        <v>1371</v>
      </c>
      <c r="B18" s="557" t="s">
        <v>1384</v>
      </c>
    </row>
    <row r="19" spans="1:2" ht="15" customHeight="1">
      <c r="A19" s="432" t="s">
        <v>1385</v>
      </c>
    </row>
    <row r="20" spans="1:2" ht="15" customHeight="1">
      <c r="A20" s="432" t="s">
        <v>1362</v>
      </c>
      <c r="B20" s="557" t="s">
        <v>2067</v>
      </c>
    </row>
    <row r="21" spans="1:2" ht="15" customHeight="1">
      <c r="A21" s="432" t="s">
        <v>1364</v>
      </c>
      <c r="B21" s="557" t="s">
        <v>1382</v>
      </c>
    </row>
    <row r="22" spans="1:2" ht="15" customHeight="1">
      <c r="A22" s="432" t="s">
        <v>1366</v>
      </c>
      <c r="B22" s="557" t="s">
        <v>1383</v>
      </c>
    </row>
    <row r="23" spans="1:2" ht="15" customHeight="1">
      <c r="A23" s="432" t="s">
        <v>1386</v>
      </c>
    </row>
    <row r="24" spans="1:2" ht="15" customHeight="1">
      <c r="A24" s="432" t="s">
        <v>1362</v>
      </c>
      <c r="B24" s="557" t="s">
        <v>1387</v>
      </c>
    </row>
    <row r="25" spans="1:2" ht="15" customHeight="1">
      <c r="A25" s="432" t="s">
        <v>1364</v>
      </c>
      <c r="B25" s="557" t="s">
        <v>1388</v>
      </c>
    </row>
    <row r="26" spans="1:2" ht="15" customHeight="1">
      <c r="A26" s="432" t="s">
        <v>1366</v>
      </c>
      <c r="B26" s="557" t="s">
        <v>1383</v>
      </c>
    </row>
    <row r="27" spans="1:2" ht="15" customHeight="1">
      <c r="A27" s="432" t="s">
        <v>1389</v>
      </c>
    </row>
    <row r="28" spans="1:2" ht="15" customHeight="1">
      <c r="A28" s="432" t="s">
        <v>1362</v>
      </c>
      <c r="B28" s="557" t="s">
        <v>1390</v>
      </c>
    </row>
    <row r="29" spans="1:2" ht="15" customHeight="1">
      <c r="A29" s="432" t="s">
        <v>1364</v>
      </c>
      <c r="B29" s="557" t="s">
        <v>2587</v>
      </c>
    </row>
    <row r="30" spans="1:2" ht="15" customHeight="1">
      <c r="A30" s="432" t="s">
        <v>1366</v>
      </c>
      <c r="B30" s="557" t="s">
        <v>1383</v>
      </c>
    </row>
    <row r="31" spans="1:2" ht="15" customHeight="1">
      <c r="A31" s="432" t="s">
        <v>1368</v>
      </c>
      <c r="B31" s="557" t="s">
        <v>2588</v>
      </c>
    </row>
    <row r="32" spans="1:2" ht="15" customHeight="1">
      <c r="A32" s="432" t="s">
        <v>1391</v>
      </c>
    </row>
    <row r="33" spans="1:2" ht="15" customHeight="1">
      <c r="A33" s="432" t="s">
        <v>1362</v>
      </c>
      <c r="B33" s="557" t="s">
        <v>1392</v>
      </c>
    </row>
    <row r="34" spans="1:2" ht="15" customHeight="1">
      <c r="A34" s="432" t="s">
        <v>1364</v>
      </c>
      <c r="B34" s="557" t="s">
        <v>1388</v>
      </c>
    </row>
    <row r="35" spans="1:2" ht="15" customHeight="1">
      <c r="A35" s="432" t="s">
        <v>1366</v>
      </c>
      <c r="B35" s="557" t="s">
        <v>1383</v>
      </c>
    </row>
    <row r="36" spans="1:2" ht="15" customHeight="1">
      <c r="A36" s="432" t="s">
        <v>1368</v>
      </c>
      <c r="B36" s="557" t="s">
        <v>1393</v>
      </c>
    </row>
    <row r="37" spans="1:2" ht="15" customHeight="1">
      <c r="A37" s="432" t="s">
        <v>1394</v>
      </c>
    </row>
    <row r="38" spans="1:2" ht="15" customHeight="1">
      <c r="A38" s="432" t="s">
        <v>1362</v>
      </c>
      <c r="B38" s="557" t="s">
        <v>1390</v>
      </c>
    </row>
    <row r="39" spans="1:2" ht="15" customHeight="1">
      <c r="A39" s="432" t="s">
        <v>1364</v>
      </c>
      <c r="B39" s="557" t="s">
        <v>1395</v>
      </c>
    </row>
    <row r="40" spans="1:2" ht="15" customHeight="1">
      <c r="A40" s="432" t="s">
        <v>1366</v>
      </c>
      <c r="B40" s="557" t="s">
        <v>1396</v>
      </c>
    </row>
    <row r="41" spans="1:2" ht="15" customHeight="1">
      <c r="A41" s="430" t="s">
        <v>1397</v>
      </c>
      <c r="B41" s="556"/>
    </row>
    <row r="42" spans="1:2" ht="15" customHeight="1">
      <c r="A42" s="432" t="s">
        <v>1362</v>
      </c>
      <c r="B42" s="557" t="s">
        <v>1390</v>
      </c>
    </row>
    <row r="43" spans="1:2" ht="15" customHeight="1">
      <c r="A43" s="432" t="s">
        <v>1364</v>
      </c>
      <c r="B43" s="557" t="s">
        <v>1398</v>
      </c>
    </row>
    <row r="44" spans="1:2" ht="15" customHeight="1">
      <c r="A44" s="432" t="s">
        <v>1366</v>
      </c>
      <c r="B44" s="557" t="s">
        <v>1399</v>
      </c>
    </row>
    <row r="45" spans="1:2" ht="15" customHeight="1">
      <c r="A45" s="430" t="s">
        <v>1400</v>
      </c>
      <c r="B45" s="556"/>
    </row>
    <row r="46" spans="1:2" ht="15" customHeight="1">
      <c r="A46" s="432" t="s">
        <v>1362</v>
      </c>
      <c r="B46" s="557" t="s">
        <v>1401</v>
      </c>
    </row>
    <row r="47" spans="1:2" ht="15" customHeight="1">
      <c r="A47" s="430" t="s">
        <v>1402</v>
      </c>
      <c r="B47" s="556"/>
    </row>
    <row r="48" spans="1:2" ht="15" customHeight="1">
      <c r="A48" s="432" t="s">
        <v>1362</v>
      </c>
      <c r="B48" s="557" t="s">
        <v>1403</v>
      </c>
    </row>
    <row r="49" spans="1:2" ht="15" customHeight="1">
      <c r="A49" s="432" t="s">
        <v>1364</v>
      </c>
      <c r="B49" s="557" t="s">
        <v>2068</v>
      </c>
    </row>
    <row r="50" spans="1:2" ht="15" customHeight="1">
      <c r="A50" s="432" t="s">
        <v>1366</v>
      </c>
      <c r="B50" s="557" t="s">
        <v>1404</v>
      </c>
    </row>
  </sheetData>
  <sheetProtection password="CC6F" sheet="1"/>
  <phoneticPr fontId="4"/>
  <printOptions horizontalCentered="1"/>
  <pageMargins left="0.59055118110236227" right="0.59055118110236227" top="0.78740157480314965" bottom="0.78740157480314965"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sheetPr codeName="Sheet8">
    <pageSetUpPr fitToPage="1"/>
  </sheetPr>
  <dimension ref="A1:AN38"/>
  <sheetViews>
    <sheetView showGridLines="0" showZeros="0" zoomScaleNormal="100" workbookViewId="0">
      <selection activeCell="AD11" sqref="AD11:AM12"/>
    </sheetView>
  </sheetViews>
  <sheetFormatPr defaultRowHeight="16.5" customHeight="1"/>
  <cols>
    <col min="1" max="6" width="3" style="66" customWidth="1"/>
    <col min="7" max="22" width="1.25" style="66" customWidth="1"/>
    <col min="23" max="36" width="3" style="66" customWidth="1"/>
    <col min="37" max="37" width="8" style="66" customWidth="1"/>
    <col min="38" max="44" width="3" style="66" customWidth="1"/>
    <col min="45" max="16384" width="9" style="66"/>
  </cols>
  <sheetData>
    <row r="1" spans="1:40" ht="16.5" customHeight="1">
      <c r="A1" s="128"/>
      <c r="B1" s="1512" t="s">
        <v>2585</v>
      </c>
      <c r="C1" s="1513"/>
      <c r="D1" s="1513"/>
      <c r="E1" s="1513"/>
      <c r="F1" s="1513"/>
      <c r="G1" s="1514"/>
      <c r="AG1" s="67" t="s">
        <v>800</v>
      </c>
      <c r="AH1" s="67"/>
      <c r="AI1" s="67"/>
      <c r="AJ1" s="67"/>
      <c r="AK1" s="67"/>
      <c r="AL1" s="67"/>
      <c r="AM1" s="67"/>
    </row>
    <row r="2" spans="1:40" ht="26.25" customHeight="1">
      <c r="A2" s="70"/>
      <c r="B2" s="129"/>
      <c r="C2" s="70"/>
      <c r="D2" s="70"/>
      <c r="E2" s="70"/>
      <c r="AG2" s="65"/>
      <c r="AH2" s="65"/>
      <c r="AI2" s="65"/>
      <c r="AJ2" s="65"/>
      <c r="AK2" s="1517" t="s">
        <v>2507</v>
      </c>
      <c r="AL2" s="1517"/>
      <c r="AM2" s="1517"/>
    </row>
    <row r="3" spans="1:40" ht="26.25" customHeight="1">
      <c r="A3" s="1355" t="s">
        <v>2602</v>
      </c>
      <c r="B3" s="1355"/>
      <c r="C3" s="1355"/>
      <c r="D3" s="1355"/>
      <c r="E3" s="1355"/>
      <c r="F3" s="1355"/>
      <c r="G3" s="1355"/>
      <c r="H3" s="1355"/>
      <c r="I3" s="1355"/>
      <c r="J3" s="1355"/>
      <c r="K3" s="1355"/>
      <c r="L3" s="1355"/>
      <c r="M3" s="1355"/>
      <c r="N3" s="1355"/>
      <c r="O3" s="1355"/>
      <c r="P3" s="1355"/>
      <c r="Q3" s="1355"/>
      <c r="R3" s="1355"/>
      <c r="S3" s="1355"/>
      <c r="T3" s="1355"/>
      <c r="U3" s="1355"/>
      <c r="V3" s="1355"/>
      <c r="W3" s="1355"/>
      <c r="X3" s="1355"/>
      <c r="Y3" s="1355"/>
      <c r="Z3" s="1355"/>
      <c r="AA3" s="1355"/>
      <c r="AB3" s="1355"/>
      <c r="AC3" s="1355"/>
      <c r="AD3" s="1355"/>
      <c r="AE3" s="1355"/>
      <c r="AF3" s="1355"/>
      <c r="AG3" s="1355"/>
      <c r="AH3" s="1355"/>
      <c r="AI3" s="1355"/>
      <c r="AJ3" s="1355"/>
      <c r="AK3" s="1355"/>
      <c r="AL3" s="1355"/>
      <c r="AM3" s="1355"/>
      <c r="AN3" s="121"/>
    </row>
    <row r="4" spans="1:40" ht="30" customHeight="1">
      <c r="A4" s="62"/>
      <c r="B4" s="62"/>
      <c r="C4" s="62"/>
      <c r="D4" s="62"/>
      <c r="E4" s="62"/>
      <c r="F4" s="62"/>
      <c r="G4" s="62"/>
      <c r="H4" s="62"/>
      <c r="I4" s="62"/>
      <c r="J4" s="62"/>
      <c r="K4" s="62"/>
      <c r="L4" s="62"/>
      <c r="M4" s="62"/>
      <c r="N4" s="62"/>
      <c r="O4" s="62"/>
      <c r="P4" s="62"/>
      <c r="Q4" s="62"/>
      <c r="R4" s="62"/>
      <c r="S4" s="62"/>
      <c r="T4" s="62"/>
      <c r="U4" s="62"/>
      <c r="V4" s="62"/>
      <c r="W4" s="62"/>
      <c r="X4" s="62"/>
      <c r="Y4" s="62"/>
      <c r="Z4" s="62"/>
      <c r="AA4" s="62"/>
      <c r="AB4" s="62"/>
      <c r="AC4" s="62"/>
      <c r="AD4" s="62"/>
      <c r="AE4" s="62"/>
      <c r="AF4" s="62"/>
      <c r="AG4" s="62"/>
      <c r="AH4" s="62"/>
      <c r="AI4" s="62"/>
      <c r="AJ4" s="62"/>
      <c r="AK4" s="62"/>
      <c r="AL4" s="62"/>
      <c r="AM4" s="62"/>
      <c r="AN4" s="121"/>
    </row>
    <row r="5" spans="1:40" ht="30" customHeight="1">
      <c r="A5" s="1476" t="s">
        <v>787</v>
      </c>
      <c r="B5" s="1476"/>
      <c r="C5" s="1476"/>
      <c r="D5" s="1476"/>
      <c r="E5" s="1476"/>
      <c r="F5" s="1476"/>
      <c r="G5" s="1282">
        <f>'申込シート①-1・２'!B3</f>
        <v>0</v>
      </c>
      <c r="H5" s="1283"/>
      <c r="I5" s="1283"/>
      <c r="J5" s="1283"/>
      <c r="K5" s="1283"/>
      <c r="L5" s="1283"/>
      <c r="M5" s="1283"/>
      <c r="N5" s="1283"/>
      <c r="O5" s="1283"/>
      <c r="P5" s="1283"/>
      <c r="Q5" s="1283"/>
      <c r="R5" s="1283"/>
      <c r="S5" s="1283"/>
      <c r="T5" s="1283"/>
      <c r="U5" s="1317"/>
      <c r="V5" s="698"/>
      <c r="W5" s="667"/>
      <c r="X5" s="667"/>
      <c r="Y5" s="667"/>
      <c r="Z5" s="667"/>
      <c r="AA5" s="667"/>
      <c r="AB5" s="667"/>
      <c r="AC5" s="667"/>
      <c r="AD5" s="667"/>
      <c r="AE5" s="667"/>
      <c r="AF5" s="667"/>
      <c r="AG5" s="667"/>
      <c r="AH5" s="667"/>
      <c r="AI5" s="667"/>
      <c r="AJ5" s="667"/>
      <c r="AK5" s="667"/>
      <c r="AL5" s="667"/>
      <c r="AM5" s="667"/>
    </row>
    <row r="6" spans="1:40" ht="30" customHeight="1">
      <c r="A6" s="1476" t="s">
        <v>813</v>
      </c>
      <c r="B6" s="1476"/>
      <c r="C6" s="1476"/>
      <c r="D6" s="1476"/>
      <c r="E6" s="1476"/>
      <c r="F6" s="1476"/>
      <c r="G6" s="1282" t="str">
        <f>'申込シート①-1・２'!C3</f>
        <v/>
      </c>
      <c r="H6" s="1283"/>
      <c r="I6" s="1283"/>
      <c r="J6" s="1283"/>
      <c r="K6" s="1283"/>
      <c r="L6" s="1283"/>
      <c r="M6" s="1283"/>
      <c r="N6" s="1283"/>
      <c r="O6" s="1283"/>
      <c r="P6" s="1283"/>
      <c r="Q6" s="1283"/>
      <c r="R6" s="1283"/>
      <c r="S6" s="1283"/>
      <c r="T6" s="1283"/>
      <c r="U6" s="1283"/>
      <c r="V6" s="1283"/>
      <c r="W6" s="1283"/>
      <c r="X6" s="1317"/>
      <c r="Y6" s="1492" t="s">
        <v>788</v>
      </c>
      <c r="Z6" s="1492"/>
      <c r="AA6" s="1492"/>
      <c r="AB6" s="1492"/>
      <c r="AC6" s="1492"/>
      <c r="AD6" s="1282" t="str">
        <f>'申込シート①-1・２'!E3</f>
        <v/>
      </c>
      <c r="AE6" s="1283"/>
      <c r="AF6" s="1283"/>
      <c r="AG6" s="1283"/>
      <c r="AH6" s="1283"/>
      <c r="AI6" s="1283"/>
      <c r="AJ6" s="1283"/>
      <c r="AK6" s="1283"/>
      <c r="AL6" s="1283"/>
      <c r="AM6" s="1317"/>
    </row>
    <row r="7" spans="1:40" ht="16.5" customHeight="1">
      <c r="A7" s="1337" t="s">
        <v>2480</v>
      </c>
      <c r="B7" s="1338"/>
      <c r="C7" s="1338"/>
      <c r="D7" s="1338"/>
      <c r="E7" s="1338"/>
      <c r="F7" s="1339"/>
      <c r="G7" s="1282">
        <f>'申込シート①-1・２'!F5</f>
        <v>0</v>
      </c>
      <c r="H7" s="1283"/>
      <c r="I7" s="1283"/>
      <c r="J7" s="1283"/>
      <c r="K7" s="1283"/>
      <c r="L7" s="1283"/>
      <c r="M7" s="1283"/>
      <c r="N7" s="1283"/>
      <c r="O7" s="1283"/>
      <c r="P7" s="1283"/>
      <c r="Q7" s="1283"/>
      <c r="R7" s="1283"/>
      <c r="S7" s="1283"/>
      <c r="T7" s="1283"/>
      <c r="U7" s="1283"/>
      <c r="V7" s="1283"/>
      <c r="W7" s="1283"/>
      <c r="X7" s="1283"/>
      <c r="Y7" s="1283"/>
      <c r="Z7" s="1283"/>
      <c r="AA7" s="1283"/>
      <c r="AB7" s="1283"/>
      <c r="AC7" s="1317"/>
      <c r="AD7" s="1447" t="s">
        <v>2481</v>
      </c>
      <c r="AE7" s="1448"/>
      <c r="AF7" s="1489"/>
      <c r="AG7" s="1489"/>
      <c r="AH7" s="1489"/>
      <c r="AI7" s="1489"/>
      <c r="AJ7" s="1489"/>
      <c r="AK7" s="1489"/>
      <c r="AL7" s="1489"/>
      <c r="AM7" s="1490"/>
    </row>
    <row r="8" spans="1:40" ht="16.5" customHeight="1">
      <c r="A8" s="1311" t="s">
        <v>789</v>
      </c>
      <c r="B8" s="1312"/>
      <c r="C8" s="1312"/>
      <c r="D8" s="1312"/>
      <c r="E8" s="1312"/>
      <c r="F8" s="1313"/>
      <c r="G8" s="1270" t="str">
        <f>'申込シート①-1・２'!E5 &amp; "課程"</f>
        <v>全日制課程</v>
      </c>
      <c r="H8" s="1271"/>
      <c r="I8" s="1271"/>
      <c r="J8" s="1271"/>
      <c r="K8" s="1271"/>
      <c r="L8" s="1271"/>
      <c r="M8" s="1271"/>
      <c r="N8" s="1271"/>
      <c r="O8" s="1271"/>
      <c r="P8" s="1271"/>
      <c r="Q8" s="1271"/>
      <c r="R8" s="1271"/>
      <c r="S8" s="1271"/>
      <c r="T8" s="1271"/>
      <c r="U8" s="1271"/>
      <c r="V8" s="1271"/>
      <c r="W8" s="1271"/>
      <c r="X8" s="1271"/>
      <c r="Y8" s="1499"/>
      <c r="Z8" s="1499"/>
      <c r="AA8" s="1499"/>
      <c r="AB8" s="1499"/>
      <c r="AC8" s="1500"/>
      <c r="AD8" s="1330" t="str">
        <f>'申込シート①-1・２'!L3</f>
        <v/>
      </c>
      <c r="AE8" s="1450"/>
      <c r="AF8" s="1450"/>
      <c r="AG8" s="1450"/>
      <c r="AH8" s="1450"/>
      <c r="AI8" s="1450"/>
      <c r="AJ8" s="1450"/>
      <c r="AK8" s="1450"/>
      <c r="AL8" s="1450"/>
      <c r="AM8" s="1331"/>
    </row>
    <row r="9" spans="1:40" ht="16.5" customHeight="1">
      <c r="A9" s="1311"/>
      <c r="B9" s="1312"/>
      <c r="C9" s="1312"/>
      <c r="D9" s="1312"/>
      <c r="E9" s="1312"/>
      <c r="F9" s="1313"/>
      <c r="G9" s="1264" t="str">
        <f>'申込シート①-1・２'!F3</f>
        <v/>
      </c>
      <c r="H9" s="1265"/>
      <c r="I9" s="1265"/>
      <c r="J9" s="1265"/>
      <c r="K9" s="1265"/>
      <c r="L9" s="1265"/>
      <c r="M9" s="1265"/>
      <c r="N9" s="1265"/>
      <c r="O9" s="1265"/>
      <c r="P9" s="1265"/>
      <c r="Q9" s="1265"/>
      <c r="R9" s="1265"/>
      <c r="S9" s="1265"/>
      <c r="T9" s="1265"/>
      <c r="U9" s="1265"/>
      <c r="V9" s="1265"/>
      <c r="W9" s="1265"/>
      <c r="X9" s="1265"/>
      <c r="Y9" s="1265"/>
      <c r="Z9" s="1265"/>
      <c r="AA9" s="1265"/>
      <c r="AB9" s="1265"/>
      <c r="AC9" s="1266"/>
      <c r="AD9" s="1274"/>
      <c r="AE9" s="1275"/>
      <c r="AF9" s="1275"/>
      <c r="AG9" s="1275"/>
      <c r="AH9" s="1275"/>
      <c r="AI9" s="1275"/>
      <c r="AJ9" s="1275"/>
      <c r="AK9" s="1275"/>
      <c r="AL9" s="1275"/>
      <c r="AM9" s="1276"/>
    </row>
    <row r="10" spans="1:40" ht="16.5" customHeight="1">
      <c r="A10" s="1311"/>
      <c r="B10" s="1312"/>
      <c r="C10" s="1312"/>
      <c r="D10" s="1312"/>
      <c r="E10" s="1312"/>
      <c r="F10" s="1313"/>
      <c r="G10" s="1264"/>
      <c r="H10" s="1265"/>
      <c r="I10" s="1265"/>
      <c r="J10" s="1265"/>
      <c r="K10" s="1265"/>
      <c r="L10" s="1265"/>
      <c r="M10" s="1265"/>
      <c r="N10" s="1265"/>
      <c r="O10" s="1265"/>
      <c r="P10" s="1265"/>
      <c r="Q10" s="1265"/>
      <c r="R10" s="1265"/>
      <c r="S10" s="1265"/>
      <c r="T10" s="1265"/>
      <c r="U10" s="1265"/>
      <c r="V10" s="1265"/>
      <c r="W10" s="1265"/>
      <c r="X10" s="1265"/>
      <c r="Y10" s="1265"/>
      <c r="Z10" s="1265"/>
      <c r="AA10" s="1265"/>
      <c r="AB10" s="1265"/>
      <c r="AC10" s="1266"/>
      <c r="AD10" s="1447" t="s">
        <v>2482</v>
      </c>
      <c r="AE10" s="1448"/>
      <c r="AF10" s="1489"/>
      <c r="AG10" s="1489"/>
      <c r="AH10" s="1489"/>
      <c r="AI10" s="1489"/>
      <c r="AJ10" s="1489"/>
      <c r="AK10" s="1489"/>
      <c r="AL10" s="1489"/>
      <c r="AM10" s="1490"/>
    </row>
    <row r="11" spans="1:40" ht="16.5" customHeight="1">
      <c r="A11" s="1311"/>
      <c r="B11" s="1312"/>
      <c r="C11" s="1312"/>
      <c r="D11" s="1312"/>
      <c r="E11" s="1312"/>
      <c r="F11" s="1313"/>
      <c r="G11" s="1264"/>
      <c r="H11" s="1265"/>
      <c r="I11" s="1265"/>
      <c r="J11" s="1265"/>
      <c r="K11" s="1265"/>
      <c r="L11" s="1265"/>
      <c r="M11" s="1265"/>
      <c r="N11" s="1265"/>
      <c r="O11" s="1265"/>
      <c r="P11" s="1265"/>
      <c r="Q11" s="1265"/>
      <c r="R11" s="1265"/>
      <c r="S11" s="1265"/>
      <c r="T11" s="1265"/>
      <c r="U11" s="1265"/>
      <c r="V11" s="1265"/>
      <c r="W11" s="1265"/>
      <c r="X11" s="1265"/>
      <c r="Y11" s="1265"/>
      <c r="Z11" s="1265"/>
      <c r="AA11" s="1265"/>
      <c r="AB11" s="1265"/>
      <c r="AC11" s="1266"/>
      <c r="AD11" s="1330" t="str">
        <f>'申込シート①-1・２'!L5</f>
        <v/>
      </c>
      <c r="AE11" s="1450"/>
      <c r="AF11" s="1450"/>
      <c r="AG11" s="1450"/>
      <c r="AH11" s="1450"/>
      <c r="AI11" s="1450"/>
      <c r="AJ11" s="1450"/>
      <c r="AK11" s="1450"/>
      <c r="AL11" s="1450"/>
      <c r="AM11" s="1331"/>
    </row>
    <row r="12" spans="1:40" ht="16.5" customHeight="1">
      <c r="A12" s="1314"/>
      <c r="B12" s="1315"/>
      <c r="C12" s="1315"/>
      <c r="D12" s="1315"/>
      <c r="E12" s="1315"/>
      <c r="F12" s="1316"/>
      <c r="G12" s="1267"/>
      <c r="H12" s="1268"/>
      <c r="I12" s="1268"/>
      <c r="J12" s="1268"/>
      <c r="K12" s="1268"/>
      <c r="L12" s="1268"/>
      <c r="M12" s="1268"/>
      <c r="N12" s="1268"/>
      <c r="O12" s="1268"/>
      <c r="P12" s="1268"/>
      <c r="Q12" s="1268"/>
      <c r="R12" s="1268"/>
      <c r="S12" s="1268"/>
      <c r="T12" s="1268"/>
      <c r="U12" s="1268"/>
      <c r="V12" s="1268"/>
      <c r="W12" s="1268"/>
      <c r="X12" s="1268"/>
      <c r="Y12" s="1268"/>
      <c r="Z12" s="1268"/>
      <c r="AA12" s="1268"/>
      <c r="AB12" s="1268"/>
      <c r="AC12" s="1269"/>
      <c r="AD12" s="1274"/>
      <c r="AE12" s="1275"/>
      <c r="AF12" s="1275"/>
      <c r="AG12" s="1275"/>
      <c r="AH12" s="1275"/>
      <c r="AI12" s="1275"/>
      <c r="AJ12" s="1275"/>
      <c r="AK12" s="1275"/>
      <c r="AL12" s="1275"/>
      <c r="AM12" s="1276"/>
    </row>
    <row r="13" spans="1:40" ht="20.25" customHeight="1">
      <c r="A13" s="1284" t="s">
        <v>815</v>
      </c>
      <c r="B13" s="1440"/>
      <c r="C13" s="1440"/>
      <c r="D13" s="1440"/>
      <c r="E13" s="1440"/>
      <c r="F13" s="1441"/>
      <c r="G13" s="1259" t="str">
        <f>'申込シート①-1・２'!N3</f>
        <v/>
      </c>
      <c r="H13" s="1260"/>
      <c r="I13" s="1260"/>
      <c r="J13" s="1260"/>
      <c r="K13" s="1260"/>
      <c r="L13" s="1260"/>
      <c r="M13" s="1260"/>
      <c r="N13" s="1260"/>
      <c r="O13" s="1260"/>
      <c r="P13" s="1260"/>
      <c r="Q13" s="1260"/>
      <c r="R13" s="1260"/>
      <c r="S13" s="1260"/>
      <c r="T13" s="1260"/>
      <c r="U13" s="1260"/>
      <c r="V13" s="1260"/>
      <c r="W13" s="1260"/>
      <c r="X13" s="1260"/>
      <c r="Y13" s="1260"/>
      <c r="Z13" s="1260"/>
      <c r="AA13" s="1260"/>
      <c r="AB13" s="1260"/>
      <c r="AC13" s="1260"/>
      <c r="AD13" s="1260"/>
      <c r="AE13" s="1260"/>
      <c r="AF13" s="1260"/>
      <c r="AG13" s="1260"/>
      <c r="AH13" s="1260"/>
      <c r="AI13" s="1260"/>
      <c r="AJ13" s="1260"/>
      <c r="AK13" s="1260"/>
      <c r="AL13" s="1260"/>
      <c r="AM13" s="1261"/>
    </row>
    <row r="14" spans="1:40" ht="45" customHeight="1">
      <c r="A14" s="1284" t="s">
        <v>790</v>
      </c>
      <c r="B14" s="1285"/>
      <c r="C14" s="1285"/>
      <c r="D14" s="1285"/>
      <c r="E14" s="1285"/>
      <c r="F14" s="1286"/>
      <c r="G14" s="1282" t="str">
        <f>'申込シート①-1・２'!J3&amp;"  "&amp;'申込シート①-1・２'!K3</f>
        <v xml:space="preserve">  </v>
      </c>
      <c r="H14" s="1283"/>
      <c r="I14" s="1283"/>
      <c r="J14" s="1283"/>
      <c r="K14" s="1283"/>
      <c r="L14" s="1283"/>
      <c r="M14" s="1283"/>
      <c r="N14" s="1283"/>
      <c r="O14" s="1283"/>
      <c r="P14" s="1283"/>
      <c r="Q14" s="1283"/>
      <c r="R14" s="1283"/>
      <c r="S14" s="1283"/>
      <c r="T14" s="1283"/>
      <c r="U14" s="1283"/>
      <c r="V14" s="1283"/>
      <c r="W14" s="1283"/>
      <c r="X14" s="1317"/>
      <c r="Y14" s="1442" t="s">
        <v>817</v>
      </c>
      <c r="Z14" s="1443"/>
      <c r="AA14" s="1443"/>
      <c r="AB14" s="1443"/>
      <c r="AC14" s="1444"/>
      <c r="AD14" s="1282" t="str">
        <f>'申込シート①-1・２'!J5&amp;"  "&amp;'申込シート①-1・２'!K5</f>
        <v xml:space="preserve">  </v>
      </c>
      <c r="AE14" s="1283"/>
      <c r="AF14" s="1283"/>
      <c r="AG14" s="1283"/>
      <c r="AH14" s="1283"/>
      <c r="AI14" s="1283"/>
      <c r="AJ14" s="1283"/>
      <c r="AK14" s="1283"/>
      <c r="AL14" s="1283" t="s">
        <v>2483</v>
      </c>
      <c r="AM14" s="1317"/>
    </row>
    <row r="15" spans="1:40" ht="16.5" customHeight="1">
      <c r="A15" s="70"/>
      <c r="B15" s="70"/>
      <c r="C15" s="70"/>
      <c r="D15" s="70"/>
      <c r="E15" s="70"/>
      <c r="F15" s="70"/>
      <c r="G15" s="65"/>
      <c r="H15" s="65"/>
      <c r="I15" s="65"/>
      <c r="J15" s="65"/>
      <c r="K15" s="65"/>
      <c r="L15" s="65"/>
      <c r="M15" s="65"/>
      <c r="N15" s="65"/>
      <c r="O15" s="65"/>
      <c r="P15" s="65"/>
      <c r="Q15" s="65"/>
      <c r="R15" s="65"/>
      <c r="S15" s="65"/>
      <c r="T15" s="65"/>
      <c r="U15" s="65"/>
      <c r="V15" s="65"/>
      <c r="W15" s="70"/>
      <c r="X15" s="70"/>
      <c r="Y15" s="70"/>
      <c r="Z15" s="70"/>
      <c r="AA15" s="70"/>
      <c r="AB15" s="70"/>
      <c r="AC15" s="70"/>
      <c r="AD15" s="65"/>
      <c r="AE15" s="65"/>
      <c r="AF15" s="65"/>
      <c r="AG15" s="65"/>
      <c r="AH15" s="65"/>
      <c r="AI15" s="65"/>
      <c r="AJ15" s="65"/>
      <c r="AK15" s="65"/>
      <c r="AL15" s="70"/>
      <c r="AM15" s="70"/>
    </row>
    <row r="17" spans="1:39" ht="16.5" customHeight="1">
      <c r="A17" s="1374" t="s">
        <v>2590</v>
      </c>
      <c r="B17" s="1338"/>
      <c r="C17" s="1338"/>
      <c r="D17" s="1338"/>
      <c r="E17" s="1338"/>
      <c r="F17" s="1339"/>
      <c r="G17" s="1284" t="s">
        <v>2484</v>
      </c>
      <c r="H17" s="1285"/>
      <c r="I17" s="1285"/>
      <c r="J17" s="1285"/>
      <c r="K17" s="1285"/>
      <c r="L17" s="1285"/>
      <c r="M17" s="1285"/>
      <c r="N17" s="1285"/>
      <c r="O17" s="1285"/>
      <c r="P17" s="1471"/>
      <c r="Q17" s="1510"/>
      <c r="R17" s="1510"/>
      <c r="S17" s="1510"/>
      <c r="T17" s="1510"/>
      <c r="U17" s="1510"/>
      <c r="V17" s="1510"/>
      <c r="W17" s="1510"/>
      <c r="X17" s="1510"/>
      <c r="Y17" s="1510"/>
      <c r="Z17" s="1510"/>
      <c r="AA17" s="1510"/>
      <c r="AB17" s="1510"/>
      <c r="AC17" s="1510"/>
      <c r="AD17" s="1510"/>
      <c r="AE17" s="1510"/>
      <c r="AF17" s="1510"/>
      <c r="AG17" s="1510"/>
      <c r="AH17" s="1510"/>
      <c r="AI17" s="1510"/>
      <c r="AJ17" s="1510"/>
      <c r="AK17" s="1510"/>
      <c r="AL17" s="1510"/>
      <c r="AM17" s="1511"/>
    </row>
    <row r="18" spans="1:39" ht="21.75" customHeight="1">
      <c r="A18" s="1459"/>
      <c r="B18" s="1460"/>
      <c r="C18" s="1460"/>
      <c r="D18" s="1460"/>
      <c r="E18" s="1460"/>
      <c r="F18" s="1461"/>
      <c r="G18" s="687"/>
      <c r="H18" s="688"/>
      <c r="I18" s="688"/>
      <c r="J18" s="688"/>
      <c r="K18" s="688"/>
      <c r="L18" s="688"/>
      <c r="M18" s="688"/>
      <c r="N18" s="688"/>
      <c r="O18" s="688"/>
      <c r="P18" s="1485"/>
      <c r="Q18" s="1451"/>
      <c r="R18" s="1451"/>
      <c r="S18" s="1451"/>
      <c r="T18" s="1451"/>
      <c r="U18" s="1451"/>
      <c r="V18" s="1451"/>
      <c r="W18" s="1451"/>
      <c r="X18" s="1451"/>
      <c r="Y18" s="1451"/>
      <c r="Z18" s="1451"/>
      <c r="AA18" s="1451"/>
      <c r="AB18" s="1451"/>
      <c r="AC18" s="1451"/>
      <c r="AD18" s="1451"/>
      <c r="AE18" s="1451"/>
      <c r="AF18" s="1451"/>
      <c r="AG18" s="1451"/>
      <c r="AH18" s="1451"/>
      <c r="AI18" s="1451"/>
      <c r="AJ18" s="1451"/>
      <c r="AK18" s="1451"/>
      <c r="AL18" s="1451"/>
      <c r="AM18" s="1452"/>
    </row>
    <row r="19" spans="1:39" ht="12.75" customHeight="1">
      <c r="A19" s="1374" t="s">
        <v>2535</v>
      </c>
      <c r="B19" s="1338"/>
      <c r="C19" s="1338"/>
      <c r="D19" s="1338"/>
      <c r="E19" s="1338"/>
      <c r="F19" s="1339"/>
      <c r="G19" s="689"/>
      <c r="H19" s="1312" t="s">
        <v>688</v>
      </c>
      <c r="I19" s="1312"/>
      <c r="J19" s="1312"/>
      <c r="K19" s="1312"/>
      <c r="L19" s="1312"/>
      <c r="M19" s="1312"/>
      <c r="N19" s="1312"/>
      <c r="O19" s="690"/>
      <c r="P19" s="1453"/>
      <c r="Q19" s="1525"/>
      <c r="R19" s="1525"/>
      <c r="S19" s="1525"/>
      <c r="T19" s="1525"/>
      <c r="U19" s="1525"/>
      <c r="V19" s="1525"/>
      <c r="W19" s="1525"/>
      <c r="X19" s="1525"/>
      <c r="Y19" s="1525"/>
      <c r="Z19" s="1525"/>
      <c r="AA19" s="1525"/>
      <c r="AB19" s="1525"/>
      <c r="AC19" s="1525"/>
      <c r="AD19" s="1525"/>
      <c r="AE19" s="1525"/>
      <c r="AF19" s="1525"/>
      <c r="AG19" s="1525"/>
      <c r="AH19" s="1525"/>
      <c r="AI19" s="1525"/>
      <c r="AJ19" s="1525"/>
      <c r="AK19" s="1525"/>
      <c r="AL19" s="1525"/>
      <c r="AM19" s="1455"/>
    </row>
    <row r="20" spans="1:39" ht="2.25" customHeight="1">
      <c r="A20" s="1311"/>
      <c r="B20" s="1312"/>
      <c r="C20" s="1312"/>
      <c r="D20" s="1312"/>
      <c r="E20" s="1312"/>
      <c r="F20" s="1313"/>
      <c r="G20" s="701"/>
      <c r="H20" s="702"/>
      <c r="I20" s="702"/>
      <c r="J20" s="702"/>
      <c r="K20" s="702"/>
      <c r="L20" s="702"/>
      <c r="M20" s="702"/>
      <c r="N20" s="702"/>
      <c r="O20" s="702"/>
      <c r="P20" s="1453"/>
      <c r="Q20" s="1525"/>
      <c r="R20" s="1525"/>
      <c r="S20" s="1525"/>
      <c r="T20" s="1525"/>
      <c r="U20" s="1525"/>
      <c r="V20" s="1525"/>
      <c r="W20" s="1525"/>
      <c r="X20" s="1525"/>
      <c r="Y20" s="1525"/>
      <c r="Z20" s="1525"/>
      <c r="AA20" s="1525"/>
      <c r="AB20" s="1525"/>
      <c r="AC20" s="1525"/>
      <c r="AD20" s="1525"/>
      <c r="AE20" s="1525"/>
      <c r="AF20" s="1525"/>
      <c r="AG20" s="1525"/>
      <c r="AH20" s="1525"/>
      <c r="AI20" s="1525"/>
      <c r="AJ20" s="1525"/>
      <c r="AK20" s="1525"/>
      <c r="AL20" s="1525"/>
      <c r="AM20" s="1455"/>
    </row>
    <row r="21" spans="1:39" ht="11.25" customHeight="1">
      <c r="A21" s="1311"/>
      <c r="B21" s="1312"/>
      <c r="C21" s="1312"/>
      <c r="D21" s="1312"/>
      <c r="E21" s="1312"/>
      <c r="F21" s="1313"/>
      <c r="G21" s="701"/>
      <c r="H21" s="1527" t="s">
        <v>689</v>
      </c>
      <c r="I21" s="1527"/>
      <c r="J21" s="1527"/>
      <c r="K21" s="1527"/>
      <c r="L21" s="1527"/>
      <c r="M21" s="1527"/>
      <c r="N21" s="1527"/>
      <c r="O21" s="702"/>
      <c r="P21" s="1453"/>
      <c r="Q21" s="1525"/>
      <c r="R21" s="1525"/>
      <c r="S21" s="1525"/>
      <c r="T21" s="1525"/>
      <c r="U21" s="1525"/>
      <c r="V21" s="1525"/>
      <c r="W21" s="1525"/>
      <c r="X21" s="1525"/>
      <c r="Y21" s="1525"/>
      <c r="Z21" s="1525"/>
      <c r="AA21" s="1525"/>
      <c r="AB21" s="1525"/>
      <c r="AC21" s="1525"/>
      <c r="AD21" s="1525"/>
      <c r="AE21" s="1525"/>
      <c r="AF21" s="1525"/>
      <c r="AG21" s="1525"/>
      <c r="AH21" s="1525"/>
      <c r="AI21" s="1525"/>
      <c r="AJ21" s="1525"/>
      <c r="AK21" s="1525"/>
      <c r="AL21" s="1525"/>
      <c r="AM21" s="1455"/>
    </row>
    <row r="22" spans="1:39" ht="16.5" customHeight="1">
      <c r="A22" s="1311"/>
      <c r="B22" s="1312"/>
      <c r="C22" s="1312"/>
      <c r="D22" s="1312"/>
      <c r="E22" s="1312"/>
      <c r="F22" s="1313"/>
      <c r="G22" s="701"/>
      <c r="H22" s="702"/>
      <c r="I22" s="702"/>
      <c r="J22" s="702"/>
      <c r="K22" s="702"/>
      <c r="L22" s="702"/>
      <c r="M22" s="702"/>
      <c r="N22" s="702"/>
      <c r="O22" s="702"/>
      <c r="P22" s="1453"/>
      <c r="Q22" s="1525"/>
      <c r="R22" s="1525"/>
      <c r="S22" s="1525"/>
      <c r="T22" s="1525"/>
      <c r="U22" s="1525"/>
      <c r="V22" s="1525"/>
      <c r="W22" s="1525"/>
      <c r="X22" s="1525"/>
      <c r="Y22" s="1525"/>
      <c r="Z22" s="1525"/>
      <c r="AA22" s="1525"/>
      <c r="AB22" s="1525"/>
      <c r="AC22" s="1525"/>
      <c r="AD22" s="1525"/>
      <c r="AE22" s="1525"/>
      <c r="AF22" s="1525"/>
      <c r="AG22" s="1525"/>
      <c r="AH22" s="1525"/>
      <c r="AI22" s="1525"/>
      <c r="AJ22" s="1525"/>
      <c r="AK22" s="1525"/>
      <c r="AL22" s="1525"/>
      <c r="AM22" s="1455"/>
    </row>
    <row r="23" spans="1:39" ht="7.5" customHeight="1">
      <c r="A23" s="1314"/>
      <c r="B23" s="1315"/>
      <c r="C23" s="1315"/>
      <c r="D23" s="1315"/>
      <c r="E23" s="1315"/>
      <c r="F23" s="1316"/>
      <c r="G23" s="703"/>
      <c r="H23" s="704"/>
      <c r="I23" s="704"/>
      <c r="J23" s="704"/>
      <c r="K23" s="704"/>
      <c r="L23" s="704"/>
      <c r="M23" s="704"/>
      <c r="N23" s="704"/>
      <c r="O23" s="704"/>
      <c r="P23" s="1456"/>
      <c r="Q23" s="1457"/>
      <c r="R23" s="1457"/>
      <c r="S23" s="1457"/>
      <c r="T23" s="1457"/>
      <c r="U23" s="1457"/>
      <c r="V23" s="1457"/>
      <c r="W23" s="1457"/>
      <c r="X23" s="1457"/>
      <c r="Y23" s="1457"/>
      <c r="Z23" s="1457"/>
      <c r="AA23" s="1457"/>
      <c r="AB23" s="1457"/>
      <c r="AC23" s="1457"/>
      <c r="AD23" s="1457"/>
      <c r="AE23" s="1457"/>
      <c r="AF23" s="1457"/>
      <c r="AG23" s="1457"/>
      <c r="AH23" s="1457"/>
      <c r="AI23" s="1457"/>
      <c r="AJ23" s="1457"/>
      <c r="AK23" s="1457"/>
      <c r="AL23" s="1457"/>
      <c r="AM23" s="1458"/>
    </row>
    <row r="24" spans="1:39" ht="16.5" customHeight="1">
      <c r="A24" s="1493"/>
      <c r="B24" s="1494"/>
      <c r="C24" s="1494"/>
      <c r="D24" s="1494"/>
      <c r="E24" s="1494"/>
      <c r="F24" s="1495"/>
      <c r="G24" s="1337" t="s">
        <v>1061</v>
      </c>
      <c r="H24" s="1338"/>
      <c r="I24" s="1338"/>
      <c r="J24" s="1338"/>
      <c r="K24" s="1338"/>
      <c r="L24" s="1338"/>
      <c r="M24" s="1338"/>
      <c r="N24" s="1338"/>
      <c r="O24" s="1338"/>
      <c r="P24" s="1338"/>
      <c r="Q24" s="1338"/>
      <c r="R24" s="1338"/>
      <c r="S24" s="1338"/>
      <c r="T24" s="1338"/>
      <c r="U24" s="1338"/>
      <c r="V24" s="1338"/>
      <c r="W24" s="1337" t="s">
        <v>1156</v>
      </c>
      <c r="X24" s="1339"/>
      <c r="Y24" s="1337" t="s">
        <v>2480</v>
      </c>
      <c r="Z24" s="1338"/>
      <c r="AA24" s="1338"/>
      <c r="AB24" s="1338"/>
      <c r="AC24" s="1338"/>
      <c r="AD24" s="1338"/>
      <c r="AE24" s="1338"/>
      <c r="AF24" s="1338"/>
      <c r="AG24" s="1339"/>
      <c r="AH24" s="1337" t="s">
        <v>738</v>
      </c>
      <c r="AI24" s="1339"/>
      <c r="AJ24" s="1337" t="s">
        <v>1062</v>
      </c>
      <c r="AK24" s="1338"/>
      <c r="AL24" s="1338"/>
      <c r="AM24" s="1339"/>
    </row>
    <row r="25" spans="1:39" ht="16.5" customHeight="1">
      <c r="A25" s="1496"/>
      <c r="B25" s="1497"/>
      <c r="C25" s="1497"/>
      <c r="D25" s="1497"/>
      <c r="E25" s="1497"/>
      <c r="F25" s="1498"/>
      <c r="G25" s="1314"/>
      <c r="H25" s="1315"/>
      <c r="I25" s="1315"/>
      <c r="J25" s="1315"/>
      <c r="K25" s="1315"/>
      <c r="L25" s="1315"/>
      <c r="M25" s="1315"/>
      <c r="N25" s="1315"/>
      <c r="O25" s="1315"/>
      <c r="P25" s="1315"/>
      <c r="Q25" s="1315"/>
      <c r="R25" s="1315"/>
      <c r="S25" s="1315"/>
      <c r="T25" s="1315"/>
      <c r="U25" s="1315"/>
      <c r="V25" s="1315"/>
      <c r="W25" s="1314"/>
      <c r="X25" s="1316"/>
      <c r="Y25" s="1314" t="s">
        <v>1063</v>
      </c>
      <c r="Z25" s="1315"/>
      <c r="AA25" s="1315"/>
      <c r="AB25" s="1315"/>
      <c r="AC25" s="1315"/>
      <c r="AD25" s="1315"/>
      <c r="AE25" s="1315"/>
      <c r="AF25" s="1315"/>
      <c r="AG25" s="1316"/>
      <c r="AH25" s="1314"/>
      <c r="AI25" s="1316"/>
      <c r="AJ25" s="1314"/>
      <c r="AK25" s="1315"/>
      <c r="AL25" s="1315"/>
      <c r="AM25" s="1316"/>
    </row>
    <row r="26" spans="1:39" ht="16.5" customHeight="1">
      <c r="A26" s="1337" t="s">
        <v>1064</v>
      </c>
      <c r="B26" s="1338"/>
      <c r="C26" s="1338"/>
      <c r="D26" s="1338"/>
      <c r="E26" s="1338"/>
      <c r="F26" s="1339"/>
      <c r="G26" s="1270" t="str">
        <f>'申込シート①-1・２'!G57</f>
        <v>科</v>
      </c>
      <c r="H26" s="1271"/>
      <c r="I26" s="1271"/>
      <c r="J26" s="1271"/>
      <c r="K26" s="1271"/>
      <c r="L26" s="1271"/>
      <c r="M26" s="1271"/>
      <c r="N26" s="1271"/>
      <c r="O26" s="1271"/>
      <c r="P26" s="1271"/>
      <c r="Q26" s="1271"/>
      <c r="R26" s="1271"/>
      <c r="S26" s="1271"/>
      <c r="T26" s="1271"/>
      <c r="U26" s="1271"/>
      <c r="V26" s="1329"/>
      <c r="W26" s="1270">
        <f>'申込シート①-1・２'!H57</f>
        <v>0</v>
      </c>
      <c r="X26" s="1329"/>
      <c r="Y26" s="1282" t="str">
        <f>'申込シート①-1・２'!L57&amp;"  "&amp;'申込シート①-1・２'!M57</f>
        <v xml:space="preserve">  </v>
      </c>
      <c r="Z26" s="1283"/>
      <c r="AA26" s="1283"/>
      <c r="AB26" s="1283"/>
      <c r="AC26" s="1283"/>
      <c r="AD26" s="1283"/>
      <c r="AE26" s="1283"/>
      <c r="AF26" s="1283"/>
      <c r="AG26" s="685"/>
      <c r="AH26" s="1270">
        <f>'申込シート①-1・２'!N57</f>
        <v>0</v>
      </c>
      <c r="AI26" s="1329"/>
      <c r="AJ26" s="1528"/>
      <c r="AK26" s="1529"/>
      <c r="AL26" s="1529"/>
      <c r="AM26" s="1530"/>
    </row>
    <row r="27" spans="1:39" ht="16.5" customHeight="1">
      <c r="A27" s="1311"/>
      <c r="B27" s="1312"/>
      <c r="C27" s="1312"/>
      <c r="D27" s="1312"/>
      <c r="E27" s="1312"/>
      <c r="F27" s="1313"/>
      <c r="G27" s="1330"/>
      <c r="H27" s="1450"/>
      <c r="I27" s="1450"/>
      <c r="J27" s="1450"/>
      <c r="K27" s="1450"/>
      <c r="L27" s="1450"/>
      <c r="M27" s="1450"/>
      <c r="N27" s="1450"/>
      <c r="O27" s="1450"/>
      <c r="P27" s="1450"/>
      <c r="Q27" s="1450"/>
      <c r="R27" s="1450"/>
      <c r="S27" s="1450"/>
      <c r="T27" s="1450"/>
      <c r="U27" s="1450"/>
      <c r="V27" s="1331"/>
      <c r="W27" s="1330"/>
      <c r="X27" s="1331"/>
      <c r="Y27" s="1270" t="str">
        <f>'申込シート①-1・２'!J57&amp;"  "&amp;'申込シート①-1・２'!K57</f>
        <v xml:space="preserve">  </v>
      </c>
      <c r="Z27" s="1271"/>
      <c r="AA27" s="1271"/>
      <c r="AB27" s="1271"/>
      <c r="AC27" s="1271"/>
      <c r="AD27" s="1271"/>
      <c r="AE27" s="1271"/>
      <c r="AF27" s="1271"/>
      <c r="AG27" s="1327" t="s">
        <v>2479</v>
      </c>
      <c r="AH27" s="1330"/>
      <c r="AI27" s="1331"/>
      <c r="AJ27" s="1531"/>
      <c r="AK27" s="1532"/>
      <c r="AL27" s="1532"/>
      <c r="AM27" s="1533"/>
    </row>
    <row r="28" spans="1:39" ht="16.5" customHeight="1">
      <c r="A28" s="1314"/>
      <c r="B28" s="1315"/>
      <c r="C28" s="1315"/>
      <c r="D28" s="1315"/>
      <c r="E28" s="1315"/>
      <c r="F28" s="1316"/>
      <c r="G28" s="1274"/>
      <c r="H28" s="1275"/>
      <c r="I28" s="1275"/>
      <c r="J28" s="1275"/>
      <c r="K28" s="1275"/>
      <c r="L28" s="1275"/>
      <c r="M28" s="1275"/>
      <c r="N28" s="1275"/>
      <c r="O28" s="1275"/>
      <c r="P28" s="1275"/>
      <c r="Q28" s="1275"/>
      <c r="R28" s="1275"/>
      <c r="S28" s="1275"/>
      <c r="T28" s="1275"/>
      <c r="U28" s="1275"/>
      <c r="V28" s="1276"/>
      <c r="W28" s="1274"/>
      <c r="X28" s="1276"/>
      <c r="Y28" s="1274"/>
      <c r="Z28" s="1275"/>
      <c r="AA28" s="1275"/>
      <c r="AB28" s="1275"/>
      <c r="AC28" s="1275"/>
      <c r="AD28" s="1275"/>
      <c r="AE28" s="1275"/>
      <c r="AF28" s="1275"/>
      <c r="AG28" s="1328"/>
      <c r="AH28" s="1274"/>
      <c r="AI28" s="1276"/>
      <c r="AJ28" s="1534"/>
      <c r="AK28" s="1535"/>
      <c r="AL28" s="1535"/>
      <c r="AM28" s="1536"/>
    </row>
    <row r="29" spans="1:39" ht="16.5" customHeight="1">
      <c r="A29" s="584"/>
      <c r="B29" s="584"/>
      <c r="C29" s="584"/>
      <c r="D29" s="584"/>
      <c r="E29" s="584"/>
      <c r="F29" s="584"/>
      <c r="G29" s="584"/>
      <c r="H29" s="584"/>
      <c r="I29" s="584"/>
      <c r="J29" s="584"/>
      <c r="K29" s="584"/>
      <c r="L29" s="584"/>
      <c r="M29" s="584"/>
      <c r="N29" s="584"/>
      <c r="O29" s="584"/>
      <c r="P29" s="584"/>
      <c r="Q29" s="584"/>
      <c r="R29" s="584"/>
      <c r="S29" s="584"/>
      <c r="T29" s="584"/>
      <c r="U29" s="584"/>
      <c r="V29" s="584"/>
      <c r="W29" s="584"/>
      <c r="X29" s="584"/>
      <c r="Y29" s="584"/>
      <c r="Z29" s="584"/>
      <c r="AA29" s="584"/>
      <c r="AB29" s="584"/>
      <c r="AC29" s="584"/>
      <c r="AD29" s="584"/>
      <c r="AE29" s="584"/>
      <c r="AF29" s="584"/>
      <c r="AG29" s="584"/>
      <c r="AH29" s="584"/>
      <c r="AI29" s="584"/>
      <c r="AJ29" s="584"/>
      <c r="AK29" s="584"/>
      <c r="AL29" s="584"/>
      <c r="AM29" s="584"/>
    </row>
    <row r="30" spans="1:39" ht="15.75" customHeight="1">
      <c r="A30" s="1337" t="s">
        <v>2480</v>
      </c>
      <c r="B30" s="1338"/>
      <c r="C30" s="1338"/>
      <c r="D30" s="1338"/>
      <c r="E30" s="1338"/>
      <c r="F30" s="1339"/>
      <c r="G30" s="1270" t="str">
        <f>'申込シート①-1・２'!L58&amp;"  "&amp;'申込シート①-1・２'!M58</f>
        <v xml:space="preserve">  </v>
      </c>
      <c r="H30" s="1271"/>
      <c r="I30" s="1271"/>
      <c r="J30" s="1271"/>
      <c r="K30" s="1271"/>
      <c r="L30" s="1271"/>
      <c r="M30" s="1271"/>
      <c r="N30" s="1271"/>
      <c r="O30" s="1271"/>
      <c r="P30" s="1271"/>
      <c r="Q30" s="1271"/>
      <c r="R30" s="1271"/>
      <c r="S30" s="1271"/>
      <c r="T30" s="1271"/>
      <c r="U30" s="1271"/>
      <c r="V30" s="1271"/>
      <c r="W30" s="1271"/>
      <c r="X30" s="1329"/>
      <c r="Y30" s="1515" t="s">
        <v>137</v>
      </c>
      <c r="Z30" s="1515"/>
      <c r="AA30" s="1515"/>
      <c r="AB30" s="1515"/>
      <c r="AC30" s="1515"/>
      <c r="AD30" s="1515"/>
      <c r="AE30" s="1357"/>
      <c r="AF30" s="1357"/>
      <c r="AG30" s="1357"/>
      <c r="AH30" s="1357"/>
      <c r="AI30" s="1357"/>
      <c r="AJ30" s="1357"/>
      <c r="AK30" s="1357"/>
      <c r="AL30" s="1357"/>
      <c r="AM30" s="1524"/>
    </row>
    <row r="31" spans="1:39" ht="15.75" customHeight="1">
      <c r="A31" s="1311" t="s">
        <v>795</v>
      </c>
      <c r="B31" s="1312"/>
      <c r="C31" s="1312"/>
      <c r="D31" s="1312"/>
      <c r="E31" s="1312"/>
      <c r="F31" s="1313"/>
      <c r="G31" s="1270" t="str">
        <f>'申込シート①-1・２'!J58&amp;"  "&amp;'申込シート①-1・２'!K58</f>
        <v xml:space="preserve">  </v>
      </c>
      <c r="H31" s="1271"/>
      <c r="I31" s="1271"/>
      <c r="J31" s="1271"/>
      <c r="K31" s="1271"/>
      <c r="L31" s="1271"/>
      <c r="M31" s="1271"/>
      <c r="N31" s="1271"/>
      <c r="O31" s="1271"/>
      <c r="P31" s="1271"/>
      <c r="Q31" s="1271"/>
      <c r="R31" s="1271"/>
      <c r="S31" s="1271"/>
      <c r="T31" s="1271"/>
      <c r="U31" s="1271"/>
      <c r="V31" s="1271"/>
      <c r="W31" s="1271"/>
      <c r="X31" s="1329"/>
      <c r="Y31" s="1516"/>
      <c r="Z31" s="1516"/>
      <c r="AA31" s="1516"/>
      <c r="AB31" s="1516"/>
      <c r="AC31" s="1516"/>
      <c r="AD31" s="1516"/>
      <c r="AE31" s="1353"/>
      <c r="AF31" s="1353"/>
      <c r="AG31" s="1353"/>
      <c r="AH31" s="1353"/>
      <c r="AI31" s="1353"/>
      <c r="AJ31" s="1353"/>
      <c r="AK31" s="1353"/>
      <c r="AL31" s="1353"/>
      <c r="AM31" s="1354"/>
    </row>
    <row r="32" spans="1:39" ht="15.75" customHeight="1">
      <c r="A32" s="1314"/>
      <c r="B32" s="1315"/>
      <c r="C32" s="1315"/>
      <c r="D32" s="1315"/>
      <c r="E32" s="1315"/>
      <c r="F32" s="1316"/>
      <c r="G32" s="1274"/>
      <c r="H32" s="1275"/>
      <c r="I32" s="1275"/>
      <c r="J32" s="1275"/>
      <c r="K32" s="1275"/>
      <c r="L32" s="1275"/>
      <c r="M32" s="1275"/>
      <c r="N32" s="1275"/>
      <c r="O32" s="1275"/>
      <c r="P32" s="1275"/>
      <c r="Q32" s="1275"/>
      <c r="R32" s="1275"/>
      <c r="S32" s="1275"/>
      <c r="T32" s="1275"/>
      <c r="U32" s="1275"/>
      <c r="V32" s="1275"/>
      <c r="W32" s="1275"/>
      <c r="X32" s="1276"/>
      <c r="Y32" s="1516"/>
      <c r="Z32" s="1516"/>
      <c r="AA32" s="1516"/>
      <c r="AB32" s="1516"/>
      <c r="AC32" s="1516"/>
      <c r="AD32" s="1516"/>
      <c r="AE32" s="1353"/>
      <c r="AF32" s="1353"/>
      <c r="AG32" s="1353"/>
      <c r="AH32" s="1353"/>
      <c r="AI32" s="1353"/>
      <c r="AJ32" s="1353"/>
      <c r="AK32" s="1353"/>
      <c r="AL32" s="1353"/>
      <c r="AM32" s="1354"/>
    </row>
    <row r="33" spans="1:39" ht="15.75" customHeight="1">
      <c r="A33" s="1337" t="s">
        <v>2480</v>
      </c>
      <c r="B33" s="1338"/>
      <c r="C33" s="1338"/>
      <c r="D33" s="1338"/>
      <c r="E33" s="1338"/>
      <c r="F33" s="1339"/>
      <c r="G33" s="1270" t="str">
        <f>'申込シート①-1・２'!L59&amp;"  "&amp;'申込シート①-1・２'!M59</f>
        <v xml:space="preserve">  </v>
      </c>
      <c r="H33" s="1271"/>
      <c r="I33" s="1271"/>
      <c r="J33" s="1271"/>
      <c r="K33" s="1271"/>
      <c r="L33" s="1271"/>
      <c r="M33" s="1271"/>
      <c r="N33" s="1271"/>
      <c r="O33" s="1271"/>
      <c r="P33" s="1271"/>
      <c r="Q33" s="1271"/>
      <c r="R33" s="1271"/>
      <c r="S33" s="1271"/>
      <c r="T33" s="1271"/>
      <c r="U33" s="1271"/>
      <c r="V33" s="1271"/>
      <c r="W33" s="1271"/>
      <c r="X33" s="1329"/>
      <c r="Y33" s="1515" t="s">
        <v>137</v>
      </c>
      <c r="Z33" s="1515"/>
      <c r="AA33" s="1515"/>
      <c r="AB33" s="1515"/>
      <c r="AC33" s="1515"/>
      <c r="AD33" s="1515"/>
      <c r="AE33" s="1357"/>
      <c r="AF33" s="1357"/>
      <c r="AG33" s="1357"/>
      <c r="AH33" s="1357"/>
      <c r="AI33" s="1357"/>
      <c r="AJ33" s="1357"/>
      <c r="AK33" s="1357"/>
      <c r="AL33" s="1357"/>
      <c r="AM33" s="1524"/>
    </row>
    <row r="34" spans="1:39" ht="15.75" customHeight="1">
      <c r="A34" s="1311" t="s">
        <v>795</v>
      </c>
      <c r="B34" s="1312"/>
      <c r="C34" s="1312"/>
      <c r="D34" s="1312"/>
      <c r="E34" s="1312"/>
      <c r="F34" s="1313"/>
      <c r="G34" s="1270" t="str">
        <f>'申込シート①-1・２'!J59&amp;"  "&amp;'申込シート①-1・２'!K59</f>
        <v xml:space="preserve">  </v>
      </c>
      <c r="H34" s="1271"/>
      <c r="I34" s="1271"/>
      <c r="J34" s="1271"/>
      <c r="K34" s="1271"/>
      <c r="L34" s="1271"/>
      <c r="M34" s="1271"/>
      <c r="N34" s="1271"/>
      <c r="O34" s="1271"/>
      <c r="P34" s="1271"/>
      <c r="Q34" s="1271"/>
      <c r="R34" s="1271"/>
      <c r="S34" s="1271"/>
      <c r="T34" s="1271"/>
      <c r="U34" s="1271"/>
      <c r="V34" s="1271"/>
      <c r="W34" s="1271"/>
      <c r="X34" s="1329"/>
      <c r="Y34" s="1518"/>
      <c r="Z34" s="1519"/>
      <c r="AA34" s="1519"/>
      <c r="AB34" s="1519"/>
      <c r="AC34" s="1519"/>
      <c r="AD34" s="1520"/>
      <c r="AE34" s="1353"/>
      <c r="AF34" s="1353"/>
      <c r="AG34" s="1353"/>
      <c r="AH34" s="1353"/>
      <c r="AI34" s="1353"/>
      <c r="AJ34" s="1353"/>
      <c r="AK34" s="1353"/>
      <c r="AL34" s="1353"/>
      <c r="AM34" s="1354"/>
    </row>
    <row r="35" spans="1:39" ht="15.75" customHeight="1">
      <c r="A35" s="1314"/>
      <c r="B35" s="1315"/>
      <c r="C35" s="1315"/>
      <c r="D35" s="1315"/>
      <c r="E35" s="1315"/>
      <c r="F35" s="1316"/>
      <c r="G35" s="1274"/>
      <c r="H35" s="1275"/>
      <c r="I35" s="1275"/>
      <c r="J35" s="1275"/>
      <c r="K35" s="1275"/>
      <c r="L35" s="1275"/>
      <c r="M35" s="1275"/>
      <c r="N35" s="1275"/>
      <c r="O35" s="1275"/>
      <c r="P35" s="1275"/>
      <c r="Q35" s="1275"/>
      <c r="R35" s="1275"/>
      <c r="S35" s="1275"/>
      <c r="T35" s="1275"/>
      <c r="U35" s="1275"/>
      <c r="V35" s="1275"/>
      <c r="W35" s="1275"/>
      <c r="X35" s="1276"/>
      <c r="Y35" s="1521"/>
      <c r="Z35" s="1522"/>
      <c r="AA35" s="1522"/>
      <c r="AB35" s="1522"/>
      <c r="AC35" s="1522"/>
      <c r="AD35" s="1523"/>
      <c r="AE35" s="1353"/>
      <c r="AF35" s="1353"/>
      <c r="AG35" s="1353"/>
      <c r="AH35" s="1353"/>
      <c r="AI35" s="1353"/>
      <c r="AJ35" s="1353"/>
      <c r="AK35" s="1353"/>
      <c r="AL35" s="1353"/>
      <c r="AM35" s="1354"/>
    </row>
    <row r="36" spans="1:39" ht="15.75" customHeight="1">
      <c r="A36" s="1337" t="s">
        <v>2480</v>
      </c>
      <c r="B36" s="1338"/>
      <c r="C36" s="1338"/>
      <c r="D36" s="1338"/>
      <c r="E36" s="1338"/>
      <c r="F36" s="1339"/>
      <c r="G36" s="1270" t="str">
        <f>'申込シート①-1・２'!L60&amp;"  "&amp;'申込シート①-1・２'!M60</f>
        <v xml:space="preserve">  </v>
      </c>
      <c r="H36" s="1271"/>
      <c r="I36" s="1271"/>
      <c r="J36" s="1271"/>
      <c r="K36" s="1271"/>
      <c r="L36" s="1271"/>
      <c r="M36" s="1271"/>
      <c r="N36" s="1271"/>
      <c r="O36" s="1271"/>
      <c r="P36" s="1271"/>
      <c r="Q36" s="1271"/>
      <c r="R36" s="1271"/>
      <c r="S36" s="1271"/>
      <c r="T36" s="1271"/>
      <c r="U36" s="1271"/>
      <c r="V36" s="1271"/>
      <c r="W36" s="1271"/>
      <c r="X36" s="1329"/>
      <c r="Y36" s="1515" t="s">
        <v>137</v>
      </c>
      <c r="Z36" s="1515"/>
      <c r="AA36" s="1515"/>
      <c r="AB36" s="1515"/>
      <c r="AC36" s="1515"/>
      <c r="AD36" s="1515"/>
      <c r="AE36" s="1357"/>
      <c r="AF36" s="1357"/>
      <c r="AG36" s="1357"/>
      <c r="AH36" s="1357"/>
      <c r="AI36" s="1357"/>
      <c r="AJ36" s="1357"/>
      <c r="AK36" s="1357"/>
      <c r="AL36" s="1357"/>
      <c r="AM36" s="1524"/>
    </row>
    <row r="37" spans="1:39" ht="15.75" customHeight="1">
      <c r="A37" s="1311" t="s">
        <v>795</v>
      </c>
      <c r="B37" s="1312"/>
      <c r="C37" s="1312"/>
      <c r="D37" s="1312"/>
      <c r="E37" s="1312"/>
      <c r="F37" s="1313"/>
      <c r="G37" s="1270" t="str">
        <f>'申込シート①-1・２'!J60&amp;"  "&amp;'申込シート①-1・２'!K60</f>
        <v xml:space="preserve">  </v>
      </c>
      <c r="H37" s="1271"/>
      <c r="I37" s="1271"/>
      <c r="J37" s="1271"/>
      <c r="K37" s="1271"/>
      <c r="L37" s="1271"/>
      <c r="M37" s="1271"/>
      <c r="N37" s="1271"/>
      <c r="O37" s="1271"/>
      <c r="P37" s="1271"/>
      <c r="Q37" s="1271"/>
      <c r="R37" s="1271"/>
      <c r="S37" s="1271"/>
      <c r="T37" s="1271"/>
      <c r="U37" s="1271"/>
      <c r="V37" s="1271"/>
      <c r="W37" s="1271"/>
      <c r="X37" s="1329"/>
      <c r="Y37" s="1518"/>
      <c r="Z37" s="1519"/>
      <c r="AA37" s="1519"/>
      <c r="AB37" s="1519"/>
      <c r="AC37" s="1519"/>
      <c r="AD37" s="1520"/>
      <c r="AE37" s="1353"/>
      <c r="AF37" s="1353"/>
      <c r="AG37" s="1353"/>
      <c r="AH37" s="1353"/>
      <c r="AI37" s="1353"/>
      <c r="AJ37" s="1353"/>
      <c r="AK37" s="1353"/>
      <c r="AL37" s="1353"/>
      <c r="AM37" s="1354"/>
    </row>
    <row r="38" spans="1:39" ht="15.75" customHeight="1">
      <c r="A38" s="1314"/>
      <c r="B38" s="1315"/>
      <c r="C38" s="1315"/>
      <c r="D38" s="1315"/>
      <c r="E38" s="1315"/>
      <c r="F38" s="1316"/>
      <c r="G38" s="1274"/>
      <c r="H38" s="1275"/>
      <c r="I38" s="1275"/>
      <c r="J38" s="1275"/>
      <c r="K38" s="1275"/>
      <c r="L38" s="1275"/>
      <c r="M38" s="1275"/>
      <c r="N38" s="1275"/>
      <c r="O38" s="1275"/>
      <c r="P38" s="1275"/>
      <c r="Q38" s="1275"/>
      <c r="R38" s="1275"/>
      <c r="S38" s="1275"/>
      <c r="T38" s="1275"/>
      <c r="U38" s="1275"/>
      <c r="V38" s="1275"/>
      <c r="W38" s="1275"/>
      <c r="X38" s="1276"/>
      <c r="Y38" s="1521"/>
      <c r="Z38" s="1522"/>
      <c r="AA38" s="1522"/>
      <c r="AB38" s="1522"/>
      <c r="AC38" s="1522"/>
      <c r="AD38" s="1523"/>
      <c r="AE38" s="1353"/>
      <c r="AF38" s="1353"/>
      <c r="AG38" s="1353"/>
      <c r="AH38" s="1353"/>
      <c r="AI38" s="1353"/>
      <c r="AJ38" s="1353"/>
      <c r="AK38" s="1353"/>
      <c r="AL38" s="1353"/>
      <c r="AM38" s="1354"/>
    </row>
  </sheetData>
  <sheetProtection password="CC6F" sheet="1" objects="1" scenarios="1"/>
  <mergeCells count="73">
    <mergeCell ref="A24:F25"/>
    <mergeCell ref="A26:F28"/>
    <mergeCell ref="H19:N19"/>
    <mergeCell ref="Y6:AC6"/>
    <mergeCell ref="Y36:AD36"/>
    <mergeCell ref="A13:F13"/>
    <mergeCell ref="A17:F18"/>
    <mergeCell ref="A8:F12"/>
    <mergeCell ref="G8:X8"/>
    <mergeCell ref="AD10:AM10"/>
    <mergeCell ref="AD8:AM9"/>
    <mergeCell ref="Y8:AC8"/>
    <mergeCell ref="W14:X14"/>
    <mergeCell ref="AD14:AK14"/>
    <mergeCell ref="A14:F14"/>
    <mergeCell ref="G14:V14"/>
    <mergeCell ref="AE36:AM36"/>
    <mergeCell ref="Y24:AG24"/>
    <mergeCell ref="AH24:AI25"/>
    <mergeCell ref="A3:AM3"/>
    <mergeCell ref="A5:F5"/>
    <mergeCell ref="G5:U5"/>
    <mergeCell ref="AD6:AM6"/>
    <mergeCell ref="A6:F6"/>
    <mergeCell ref="A7:F7"/>
    <mergeCell ref="G7:AC7"/>
    <mergeCell ref="G6:X6"/>
    <mergeCell ref="A30:F30"/>
    <mergeCell ref="G30:X30"/>
    <mergeCell ref="A33:F33"/>
    <mergeCell ref="A19:F23"/>
    <mergeCell ref="Y34:AD35"/>
    <mergeCell ref="AE34:AM35"/>
    <mergeCell ref="G26:V28"/>
    <mergeCell ref="W26:X28"/>
    <mergeCell ref="Y30:AD30"/>
    <mergeCell ref="AE30:AM30"/>
    <mergeCell ref="AJ26:AM28"/>
    <mergeCell ref="Y27:AF28"/>
    <mergeCell ref="AG27:AG28"/>
    <mergeCell ref="AH26:AI28"/>
    <mergeCell ref="AK2:AM2"/>
    <mergeCell ref="AE33:AM33"/>
    <mergeCell ref="Y31:AD32"/>
    <mergeCell ref="Y26:AF26"/>
    <mergeCell ref="G33:X33"/>
    <mergeCell ref="G31:X32"/>
    <mergeCell ref="H21:N21"/>
    <mergeCell ref="P18:AM23"/>
    <mergeCell ref="G24:V25"/>
    <mergeCell ref="W24:X25"/>
    <mergeCell ref="AD7:AM7"/>
    <mergeCell ref="G17:O17"/>
    <mergeCell ref="Y14:AC14"/>
    <mergeCell ref="G13:AM13"/>
    <mergeCell ref="AD11:AM12"/>
    <mergeCell ref="G9:AC12"/>
    <mergeCell ref="Y37:AD38"/>
    <mergeCell ref="AE37:AM38"/>
    <mergeCell ref="B1:G1"/>
    <mergeCell ref="A37:F38"/>
    <mergeCell ref="G37:X38"/>
    <mergeCell ref="A34:F35"/>
    <mergeCell ref="G34:X35"/>
    <mergeCell ref="A36:F36"/>
    <mergeCell ref="G36:X36"/>
    <mergeCell ref="A31:F32"/>
    <mergeCell ref="AE31:AM32"/>
    <mergeCell ref="Y33:AD33"/>
    <mergeCell ref="P17:AM17"/>
    <mergeCell ref="AL14:AM14"/>
    <mergeCell ref="AJ24:AM25"/>
    <mergeCell ref="Y25:AG25"/>
  </mergeCells>
  <phoneticPr fontId="4"/>
  <printOptions horizontalCentered="1"/>
  <pageMargins left="0.78740157480314965" right="0.39370078740157483" top="0.98425196850393704" bottom="0.39370078740157483" header="0.51181102362204722" footer="0.51181102362204722"/>
  <pageSetup paperSize="9" scale="94"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sheetPr codeName="Sheet9">
    <pageSetUpPr fitToPage="1"/>
  </sheetPr>
  <dimension ref="A1:AO43"/>
  <sheetViews>
    <sheetView showGridLines="0" showZeros="0" zoomScaleNormal="100" workbookViewId="0">
      <selection activeCell="AE8" sqref="AE8:AN9"/>
    </sheetView>
  </sheetViews>
  <sheetFormatPr defaultRowHeight="16.5" customHeight="1"/>
  <cols>
    <col min="1" max="4" width="3" style="21" customWidth="1"/>
    <col min="5" max="5" width="1.875" style="21" customWidth="1"/>
    <col min="6" max="6" width="1" style="21" customWidth="1"/>
    <col min="7" max="22" width="1.25" style="21" customWidth="1"/>
    <col min="23" max="24" width="3" style="21" customWidth="1"/>
    <col min="25" max="25" width="7.125" style="21" bestFit="1" customWidth="1"/>
    <col min="26" max="31" width="3" style="21" customWidth="1"/>
    <col min="32" max="32" width="1.25" style="21" customWidth="1"/>
    <col min="33" max="35" width="3" style="21" customWidth="1"/>
    <col min="36" max="36" width="1.375" style="21" customWidth="1"/>
    <col min="37" max="37" width="2.125" style="21" customWidth="1"/>
    <col min="38" max="38" width="2" style="21" customWidth="1"/>
    <col min="39" max="39" width="1.75" style="21" customWidth="1"/>
    <col min="40" max="40" width="13.25" style="21" customWidth="1"/>
    <col min="41" max="41" width="3" style="21" customWidth="1"/>
    <col min="42" max="16384" width="9" style="21"/>
  </cols>
  <sheetData>
    <row r="1" spans="1:41" s="66" customFormat="1" ht="16.5" customHeight="1">
      <c r="A1" s="128"/>
      <c r="B1" s="1540" t="s">
        <v>851</v>
      </c>
      <c r="C1" s="1513"/>
      <c r="D1" s="1514"/>
      <c r="E1" s="130"/>
      <c r="AH1" s="67" t="s">
        <v>800</v>
      </c>
      <c r="AI1" s="67"/>
      <c r="AJ1" s="67"/>
      <c r="AK1" s="67"/>
      <c r="AL1" s="67"/>
      <c r="AM1" s="67"/>
      <c r="AN1" s="67"/>
    </row>
    <row r="2" spans="1:41" s="66" customFormat="1" ht="26.25" customHeight="1">
      <c r="A2" s="70"/>
      <c r="B2" s="129"/>
      <c r="C2" s="70"/>
      <c r="D2" s="70"/>
      <c r="E2" s="70"/>
      <c r="AH2" s="65"/>
      <c r="AI2" s="65"/>
      <c r="AJ2" s="65"/>
      <c r="AK2" s="65"/>
      <c r="AL2" s="65"/>
      <c r="AM2" s="65"/>
      <c r="AN2" s="458" t="s">
        <v>2507</v>
      </c>
    </row>
    <row r="3" spans="1:41" ht="26.25" customHeight="1">
      <c r="A3" s="1355" t="s">
        <v>893</v>
      </c>
      <c r="B3" s="1355"/>
      <c r="C3" s="1355"/>
      <c r="D3" s="1355"/>
      <c r="E3" s="1355"/>
      <c r="F3" s="1355"/>
      <c r="G3" s="1355"/>
      <c r="H3" s="1355"/>
      <c r="I3" s="1355"/>
      <c r="J3" s="1355"/>
      <c r="K3" s="1355"/>
      <c r="L3" s="1355"/>
      <c r="M3" s="1355"/>
      <c r="N3" s="1355"/>
      <c r="O3" s="1355"/>
      <c r="P3" s="1355"/>
      <c r="Q3" s="1355"/>
      <c r="R3" s="1355"/>
      <c r="S3" s="1355"/>
      <c r="T3" s="1355"/>
      <c r="U3" s="1355"/>
      <c r="V3" s="1355"/>
      <c r="W3" s="1355"/>
      <c r="X3" s="1355"/>
      <c r="Y3" s="1355"/>
      <c r="Z3" s="1355"/>
      <c r="AA3" s="1355"/>
      <c r="AB3" s="1355"/>
      <c r="AC3" s="1355"/>
      <c r="AD3" s="1355"/>
      <c r="AE3" s="1355"/>
      <c r="AF3" s="1355"/>
      <c r="AG3" s="1355"/>
      <c r="AH3" s="1355"/>
      <c r="AI3" s="1355"/>
      <c r="AJ3" s="1355"/>
      <c r="AK3" s="1355"/>
      <c r="AL3" s="1355"/>
      <c r="AM3" s="1355"/>
      <c r="AN3" s="1355"/>
      <c r="AO3" s="121"/>
    </row>
    <row r="4" spans="1:41" ht="30" customHeight="1">
      <c r="A4" s="62"/>
      <c r="B4" s="62"/>
      <c r="C4" s="62"/>
      <c r="D4" s="62"/>
      <c r="E4" s="62"/>
      <c r="F4" s="62"/>
      <c r="G4" s="62"/>
      <c r="H4" s="62"/>
      <c r="I4" s="62"/>
      <c r="J4" s="62"/>
      <c r="K4" s="62"/>
      <c r="L4" s="62"/>
      <c r="M4" s="62"/>
      <c r="N4" s="62"/>
      <c r="O4" s="62"/>
      <c r="P4" s="62"/>
      <c r="Q4" s="62"/>
      <c r="R4" s="62"/>
      <c r="S4" s="62"/>
      <c r="T4" s="62"/>
      <c r="U4" s="62"/>
      <c r="V4" s="62"/>
      <c r="W4" s="62"/>
      <c r="X4" s="62"/>
      <c r="Y4" s="62"/>
      <c r="Z4" s="62"/>
      <c r="AA4" s="62"/>
      <c r="AB4" s="62"/>
      <c r="AC4" s="62"/>
      <c r="AD4" s="62"/>
      <c r="AE4" s="62"/>
      <c r="AF4" s="62"/>
      <c r="AG4" s="62"/>
      <c r="AH4" s="62"/>
      <c r="AI4" s="62"/>
      <c r="AJ4" s="62"/>
      <c r="AK4" s="62"/>
      <c r="AL4" s="62"/>
      <c r="AM4" s="62"/>
      <c r="AN4" s="62"/>
      <c r="AO4" s="121"/>
    </row>
    <row r="5" spans="1:41" s="66" customFormat="1" ht="30" customHeight="1">
      <c r="A5" s="1476" t="s">
        <v>787</v>
      </c>
      <c r="B5" s="1476"/>
      <c r="C5" s="1476"/>
      <c r="D5" s="1476"/>
      <c r="E5" s="1476"/>
      <c r="F5" s="1476"/>
      <c r="G5" s="1282">
        <f>'申込シート①-1・２'!B3</f>
        <v>0</v>
      </c>
      <c r="H5" s="1283"/>
      <c r="I5" s="1283"/>
      <c r="J5" s="1283"/>
      <c r="K5" s="1283"/>
      <c r="L5" s="1283"/>
      <c r="M5" s="1283"/>
      <c r="N5" s="1283"/>
      <c r="O5" s="1283"/>
      <c r="P5" s="1283"/>
      <c r="Q5" s="1283"/>
      <c r="R5" s="1283"/>
      <c r="S5" s="1283"/>
      <c r="T5" s="1283"/>
      <c r="U5" s="1317"/>
      <c r="V5" s="698"/>
      <c r="W5" s="667"/>
      <c r="X5" s="667"/>
      <c r="Y5" s="667"/>
      <c r="Z5" s="667"/>
      <c r="AA5" s="667"/>
      <c r="AB5" s="667"/>
      <c r="AC5" s="667"/>
      <c r="AD5" s="667"/>
      <c r="AE5" s="667"/>
      <c r="AF5" s="667"/>
      <c r="AG5" s="667"/>
      <c r="AH5" s="667"/>
      <c r="AI5" s="667"/>
      <c r="AJ5" s="667"/>
      <c r="AK5" s="667"/>
      <c r="AL5" s="667"/>
      <c r="AM5" s="667"/>
      <c r="AN5" s="667"/>
    </row>
    <row r="6" spans="1:41" s="66" customFormat="1" ht="30" customHeight="1">
      <c r="A6" s="1476" t="s">
        <v>813</v>
      </c>
      <c r="B6" s="1476"/>
      <c r="C6" s="1476"/>
      <c r="D6" s="1476"/>
      <c r="E6" s="1476"/>
      <c r="F6" s="1476"/>
      <c r="G6" s="1282" t="str">
        <f>'申込シート①-1・２'!C3</f>
        <v/>
      </c>
      <c r="H6" s="1283"/>
      <c r="I6" s="1283"/>
      <c r="J6" s="1283"/>
      <c r="K6" s="1283"/>
      <c r="L6" s="1283"/>
      <c r="M6" s="1283"/>
      <c r="N6" s="1283"/>
      <c r="O6" s="1283"/>
      <c r="P6" s="1283"/>
      <c r="Q6" s="1283"/>
      <c r="R6" s="1283"/>
      <c r="S6" s="1283"/>
      <c r="T6" s="1283"/>
      <c r="U6" s="1283"/>
      <c r="V6" s="1283"/>
      <c r="W6" s="1283"/>
      <c r="X6" s="1283"/>
      <c r="Y6" s="1317"/>
      <c r="Z6" s="1492" t="s">
        <v>788</v>
      </c>
      <c r="AA6" s="1492"/>
      <c r="AB6" s="1492"/>
      <c r="AC6" s="1492"/>
      <c r="AD6" s="1492"/>
      <c r="AE6" s="1282" t="str">
        <f>'申込シート①-1・２'!E3</f>
        <v/>
      </c>
      <c r="AF6" s="1283"/>
      <c r="AG6" s="1283"/>
      <c r="AH6" s="1283"/>
      <c r="AI6" s="1283"/>
      <c r="AJ6" s="1283"/>
      <c r="AK6" s="1283"/>
      <c r="AL6" s="1283"/>
      <c r="AM6" s="1283"/>
      <c r="AN6" s="1317"/>
    </row>
    <row r="7" spans="1:41" s="66" customFormat="1" ht="16.5" customHeight="1">
      <c r="A7" s="1337" t="s">
        <v>2480</v>
      </c>
      <c r="B7" s="1338"/>
      <c r="C7" s="1338"/>
      <c r="D7" s="1338"/>
      <c r="E7" s="1338"/>
      <c r="F7" s="1339"/>
      <c r="G7" s="1282">
        <f>'申込シート①-1・２'!F5</f>
        <v>0</v>
      </c>
      <c r="H7" s="1283"/>
      <c r="I7" s="1283"/>
      <c r="J7" s="1283"/>
      <c r="K7" s="1283"/>
      <c r="L7" s="1283"/>
      <c r="M7" s="1283"/>
      <c r="N7" s="1283"/>
      <c r="O7" s="1283"/>
      <c r="P7" s="1283"/>
      <c r="Q7" s="1283"/>
      <c r="R7" s="1283"/>
      <c r="S7" s="1283"/>
      <c r="T7" s="1283"/>
      <c r="U7" s="1283"/>
      <c r="V7" s="1283"/>
      <c r="W7" s="1283"/>
      <c r="X7" s="1283"/>
      <c r="Y7" s="1283"/>
      <c r="Z7" s="1283"/>
      <c r="AA7" s="1283"/>
      <c r="AB7" s="1283"/>
      <c r="AC7" s="1283"/>
      <c r="AD7" s="1317"/>
      <c r="AE7" s="1447" t="s">
        <v>2481</v>
      </c>
      <c r="AF7" s="1448"/>
      <c r="AG7" s="1489"/>
      <c r="AH7" s="1489"/>
      <c r="AI7" s="1489"/>
      <c r="AJ7" s="1489"/>
      <c r="AK7" s="1489"/>
      <c r="AL7" s="1489"/>
      <c r="AM7" s="1489"/>
      <c r="AN7" s="1490"/>
    </row>
    <row r="8" spans="1:41" s="66" customFormat="1" ht="16.5" customHeight="1">
      <c r="A8" s="1311" t="s">
        <v>789</v>
      </c>
      <c r="B8" s="1312"/>
      <c r="C8" s="1312"/>
      <c r="D8" s="1312"/>
      <c r="E8" s="1312"/>
      <c r="F8" s="1313"/>
      <c r="G8" s="1270" t="str">
        <f>'申込シート①-1・２'!E5 &amp; "課程"</f>
        <v>全日制課程</v>
      </c>
      <c r="H8" s="1271"/>
      <c r="I8" s="1271"/>
      <c r="J8" s="1271"/>
      <c r="K8" s="1271"/>
      <c r="L8" s="1271"/>
      <c r="M8" s="1271"/>
      <c r="N8" s="1271"/>
      <c r="O8" s="1271"/>
      <c r="P8" s="1271"/>
      <c r="Q8" s="1271"/>
      <c r="R8" s="1271"/>
      <c r="S8" s="1271"/>
      <c r="T8" s="1271"/>
      <c r="U8" s="1271"/>
      <c r="V8" s="1271"/>
      <c r="W8" s="1271"/>
      <c r="X8" s="1271"/>
      <c r="Y8" s="691"/>
      <c r="Z8" s="1271"/>
      <c r="AA8" s="1271"/>
      <c r="AB8" s="1271"/>
      <c r="AC8" s="1271"/>
      <c r="AD8" s="1329"/>
      <c r="AE8" s="1330" t="str">
        <f>'申込シート①-1・２'!L3</f>
        <v/>
      </c>
      <c r="AF8" s="1450"/>
      <c r="AG8" s="1450"/>
      <c r="AH8" s="1450"/>
      <c r="AI8" s="1450"/>
      <c r="AJ8" s="1450"/>
      <c r="AK8" s="1450"/>
      <c r="AL8" s="1450"/>
      <c r="AM8" s="1450"/>
      <c r="AN8" s="1331"/>
    </row>
    <row r="9" spans="1:41" s="66" customFormat="1" ht="16.5" customHeight="1">
      <c r="A9" s="1311"/>
      <c r="B9" s="1312"/>
      <c r="C9" s="1312"/>
      <c r="D9" s="1312"/>
      <c r="E9" s="1312"/>
      <c r="F9" s="1313"/>
      <c r="G9" s="1264" t="str">
        <f>'申込シート①-1・２'!F3</f>
        <v/>
      </c>
      <c r="H9" s="1265"/>
      <c r="I9" s="1265"/>
      <c r="J9" s="1265"/>
      <c r="K9" s="1265"/>
      <c r="L9" s="1265"/>
      <c r="M9" s="1265"/>
      <c r="N9" s="1265"/>
      <c r="O9" s="1265"/>
      <c r="P9" s="1265"/>
      <c r="Q9" s="1265"/>
      <c r="R9" s="1265"/>
      <c r="S9" s="1265"/>
      <c r="T9" s="1265"/>
      <c r="U9" s="1265"/>
      <c r="V9" s="1265"/>
      <c r="W9" s="1265"/>
      <c r="X9" s="1265"/>
      <c r="Y9" s="1265"/>
      <c r="Z9" s="1265"/>
      <c r="AA9" s="1265"/>
      <c r="AB9" s="1265"/>
      <c r="AC9" s="1265"/>
      <c r="AD9" s="1266"/>
      <c r="AE9" s="1274"/>
      <c r="AF9" s="1275"/>
      <c r="AG9" s="1275"/>
      <c r="AH9" s="1275"/>
      <c r="AI9" s="1275"/>
      <c r="AJ9" s="1275"/>
      <c r="AK9" s="1275"/>
      <c r="AL9" s="1275"/>
      <c r="AM9" s="1275"/>
      <c r="AN9" s="1276"/>
    </row>
    <row r="10" spans="1:41" s="66" customFormat="1" ht="16.5" customHeight="1">
      <c r="A10" s="1311"/>
      <c r="B10" s="1312"/>
      <c r="C10" s="1312"/>
      <c r="D10" s="1312"/>
      <c r="E10" s="1312"/>
      <c r="F10" s="1313"/>
      <c r="G10" s="1264"/>
      <c r="H10" s="1265"/>
      <c r="I10" s="1265"/>
      <c r="J10" s="1265"/>
      <c r="K10" s="1265"/>
      <c r="L10" s="1265"/>
      <c r="M10" s="1265"/>
      <c r="N10" s="1265"/>
      <c r="O10" s="1265"/>
      <c r="P10" s="1265"/>
      <c r="Q10" s="1265"/>
      <c r="R10" s="1265"/>
      <c r="S10" s="1265"/>
      <c r="T10" s="1265"/>
      <c r="U10" s="1265"/>
      <c r="V10" s="1265"/>
      <c r="W10" s="1265"/>
      <c r="X10" s="1265"/>
      <c r="Y10" s="1265"/>
      <c r="Z10" s="1265"/>
      <c r="AA10" s="1265"/>
      <c r="AB10" s="1265"/>
      <c r="AC10" s="1265"/>
      <c r="AD10" s="1266"/>
      <c r="AE10" s="1447" t="s">
        <v>2482</v>
      </c>
      <c r="AF10" s="1448"/>
      <c r="AG10" s="1489"/>
      <c r="AH10" s="1489"/>
      <c r="AI10" s="1489"/>
      <c r="AJ10" s="1489"/>
      <c r="AK10" s="1489"/>
      <c r="AL10" s="1489"/>
      <c r="AM10" s="1489"/>
      <c r="AN10" s="1490"/>
    </row>
    <row r="11" spans="1:41" s="66" customFormat="1" ht="16.5" customHeight="1">
      <c r="A11" s="1311"/>
      <c r="B11" s="1312"/>
      <c r="C11" s="1312"/>
      <c r="D11" s="1312"/>
      <c r="E11" s="1312"/>
      <c r="F11" s="1313"/>
      <c r="G11" s="1264"/>
      <c r="H11" s="1265"/>
      <c r="I11" s="1265"/>
      <c r="J11" s="1265"/>
      <c r="K11" s="1265"/>
      <c r="L11" s="1265"/>
      <c r="M11" s="1265"/>
      <c r="N11" s="1265"/>
      <c r="O11" s="1265"/>
      <c r="P11" s="1265"/>
      <c r="Q11" s="1265"/>
      <c r="R11" s="1265"/>
      <c r="S11" s="1265"/>
      <c r="T11" s="1265"/>
      <c r="U11" s="1265"/>
      <c r="V11" s="1265"/>
      <c r="W11" s="1265"/>
      <c r="X11" s="1265"/>
      <c r="Y11" s="1265"/>
      <c r="Z11" s="1265"/>
      <c r="AA11" s="1265"/>
      <c r="AB11" s="1265"/>
      <c r="AC11" s="1265"/>
      <c r="AD11" s="1266"/>
      <c r="AE11" s="1330" t="str">
        <f>'申込シート①-1・２'!L5</f>
        <v/>
      </c>
      <c r="AF11" s="1450"/>
      <c r="AG11" s="1450"/>
      <c r="AH11" s="1450"/>
      <c r="AI11" s="1450"/>
      <c r="AJ11" s="1450"/>
      <c r="AK11" s="1450"/>
      <c r="AL11" s="1450"/>
      <c r="AM11" s="1450"/>
      <c r="AN11" s="1331"/>
    </row>
    <row r="12" spans="1:41" s="66" customFormat="1" ht="16.5" customHeight="1">
      <c r="A12" s="1314"/>
      <c r="B12" s="1315"/>
      <c r="C12" s="1315"/>
      <c r="D12" s="1315"/>
      <c r="E12" s="1315"/>
      <c r="F12" s="1316"/>
      <c r="G12" s="1537"/>
      <c r="H12" s="1538"/>
      <c r="I12" s="1538"/>
      <c r="J12" s="1538"/>
      <c r="K12" s="1538"/>
      <c r="L12" s="1538"/>
      <c r="M12" s="1538"/>
      <c r="N12" s="1538"/>
      <c r="O12" s="1538"/>
      <c r="P12" s="1538"/>
      <c r="Q12" s="1538"/>
      <c r="R12" s="1538"/>
      <c r="S12" s="1538"/>
      <c r="T12" s="1538"/>
      <c r="U12" s="1538"/>
      <c r="V12" s="1538"/>
      <c r="W12" s="1538"/>
      <c r="X12" s="1538"/>
      <c r="Y12" s="1538"/>
      <c r="Z12" s="1538"/>
      <c r="AA12" s="1538"/>
      <c r="AB12" s="1538"/>
      <c r="AC12" s="1538"/>
      <c r="AD12" s="1539"/>
      <c r="AE12" s="1274"/>
      <c r="AF12" s="1275"/>
      <c r="AG12" s="1275"/>
      <c r="AH12" s="1275"/>
      <c r="AI12" s="1275"/>
      <c r="AJ12" s="1275"/>
      <c r="AK12" s="1275"/>
      <c r="AL12" s="1275"/>
      <c r="AM12" s="1275"/>
      <c r="AN12" s="1276"/>
    </row>
    <row r="13" spans="1:41" s="66" customFormat="1" ht="16.5" customHeight="1">
      <c r="A13" s="1284" t="s">
        <v>815</v>
      </c>
      <c r="B13" s="1440"/>
      <c r="C13" s="1440"/>
      <c r="D13" s="1440"/>
      <c r="E13" s="1440"/>
      <c r="F13" s="1441"/>
      <c r="G13" s="1259" t="str">
        <f>'申込シート①-1・２'!N3</f>
        <v/>
      </c>
      <c r="H13" s="1260"/>
      <c r="I13" s="1260"/>
      <c r="J13" s="1260"/>
      <c r="K13" s="1260"/>
      <c r="L13" s="1260"/>
      <c r="M13" s="1260"/>
      <c r="N13" s="1260"/>
      <c r="O13" s="1260"/>
      <c r="P13" s="1260"/>
      <c r="Q13" s="1260"/>
      <c r="R13" s="1260"/>
      <c r="S13" s="1260"/>
      <c r="T13" s="1260"/>
      <c r="U13" s="1260"/>
      <c r="V13" s="1260"/>
      <c r="W13" s="1260"/>
      <c r="X13" s="1260"/>
      <c r="Y13" s="1260"/>
      <c r="Z13" s="1260"/>
      <c r="AA13" s="1260"/>
      <c r="AB13" s="1260"/>
      <c r="AC13" s="1260"/>
      <c r="AD13" s="1260"/>
      <c r="AE13" s="1260"/>
      <c r="AF13" s="1260"/>
      <c r="AG13" s="1260"/>
      <c r="AH13" s="1260"/>
      <c r="AI13" s="1260"/>
      <c r="AJ13" s="1260"/>
      <c r="AK13" s="1260"/>
      <c r="AL13" s="1260"/>
      <c r="AM13" s="1260"/>
      <c r="AN13" s="1261"/>
      <c r="AO13" s="135"/>
    </row>
    <row r="14" spans="1:41" s="66" customFormat="1" ht="45" customHeight="1">
      <c r="A14" s="1284" t="s">
        <v>790</v>
      </c>
      <c r="B14" s="1285"/>
      <c r="C14" s="1285"/>
      <c r="D14" s="1285"/>
      <c r="E14" s="1285"/>
      <c r="F14" s="1286"/>
      <c r="G14" s="1282" t="str">
        <f>'申込シート①-1・２'!J3&amp;"  "&amp;'申込シート①-1・２'!K3</f>
        <v xml:space="preserve">  </v>
      </c>
      <c r="H14" s="1283"/>
      <c r="I14" s="1283"/>
      <c r="J14" s="1283"/>
      <c r="K14" s="1283"/>
      <c r="L14" s="1283"/>
      <c r="M14" s="1283"/>
      <c r="N14" s="1283"/>
      <c r="O14" s="1283"/>
      <c r="P14" s="1283"/>
      <c r="Q14" s="1283"/>
      <c r="R14" s="1283"/>
      <c r="S14" s="1283"/>
      <c r="T14" s="1283"/>
      <c r="U14" s="1283"/>
      <c r="V14" s="1283"/>
      <c r="W14" s="1283"/>
      <c r="X14" s="1317"/>
      <c r="Y14" s="1442" t="s">
        <v>817</v>
      </c>
      <c r="Z14" s="1513"/>
      <c r="AA14" s="1513"/>
      <c r="AB14" s="1513"/>
      <c r="AC14" s="1513"/>
      <c r="AD14" s="1514"/>
      <c r="AE14" s="1270" t="str">
        <f>'申込シート①-1・２'!J5&amp;"  "&amp;'申込シート①-1・２'!K5</f>
        <v xml:space="preserve">  </v>
      </c>
      <c r="AF14" s="1271"/>
      <c r="AG14" s="1271"/>
      <c r="AH14" s="1271"/>
      <c r="AI14" s="1271"/>
      <c r="AJ14" s="1271"/>
      <c r="AK14" s="1271"/>
      <c r="AL14" s="1271"/>
      <c r="AM14" s="1499"/>
      <c r="AN14" s="692" t="s">
        <v>2485</v>
      </c>
    </row>
    <row r="15" spans="1:41" ht="16.5" customHeight="1">
      <c r="A15" s="68"/>
      <c r="B15" s="68"/>
      <c r="C15" s="68"/>
      <c r="D15" s="68"/>
      <c r="E15" s="68"/>
      <c r="F15" s="68"/>
      <c r="G15" s="28"/>
      <c r="H15" s="28"/>
      <c r="I15" s="28"/>
      <c r="J15" s="28"/>
      <c r="K15" s="28"/>
      <c r="L15" s="28"/>
      <c r="M15" s="28"/>
      <c r="N15" s="28"/>
      <c r="O15" s="28"/>
      <c r="P15" s="28"/>
      <c r="Q15" s="28"/>
      <c r="R15" s="28"/>
      <c r="S15" s="28"/>
      <c r="T15" s="28"/>
      <c r="U15" s="28"/>
      <c r="V15" s="28"/>
      <c r="W15" s="68"/>
      <c r="X15" s="68"/>
      <c r="Y15" s="68"/>
      <c r="Z15" s="68"/>
      <c r="AA15" s="68"/>
      <c r="AB15" s="68"/>
      <c r="AC15" s="68"/>
      <c r="AD15" s="68"/>
      <c r="AE15" s="131"/>
      <c r="AF15" s="131"/>
      <c r="AG15" s="131"/>
      <c r="AH15" s="131"/>
      <c r="AI15" s="131"/>
      <c r="AJ15" s="131"/>
      <c r="AK15" s="131"/>
      <c r="AL15" s="131"/>
      <c r="AM15" s="118"/>
      <c r="AN15" s="68"/>
    </row>
    <row r="16" spans="1:41" ht="16.5" customHeight="1">
      <c r="A16" s="1290" t="s">
        <v>852</v>
      </c>
      <c r="B16" s="1291"/>
      <c r="C16" s="1291"/>
      <c r="D16" s="1291"/>
      <c r="E16" s="1291"/>
      <c r="F16" s="1292"/>
      <c r="G16" s="1363"/>
      <c r="H16" s="1364"/>
      <c r="I16" s="1364"/>
      <c r="J16" s="1364"/>
      <c r="K16" s="1364"/>
      <c r="L16" s="1364"/>
      <c r="M16" s="1364"/>
      <c r="N16" s="1364"/>
      <c r="O16" s="1364"/>
      <c r="P16" s="1364"/>
      <c r="Q16" s="1364"/>
      <c r="R16" s="1364"/>
      <c r="S16" s="1364"/>
      <c r="T16" s="1364"/>
      <c r="U16" s="1364"/>
      <c r="V16" s="1272"/>
      <c r="W16" s="1290" t="s">
        <v>853</v>
      </c>
      <c r="X16" s="1291"/>
      <c r="Y16" s="1291"/>
      <c r="Z16" s="1291"/>
      <c r="AA16" s="1291"/>
      <c r="AB16" s="1291"/>
      <c r="AC16" s="1291"/>
      <c r="AD16" s="1292"/>
      <c r="AE16" s="1363"/>
      <c r="AF16" s="1364"/>
      <c r="AG16" s="1364"/>
      <c r="AH16" s="1364"/>
      <c r="AI16" s="1364"/>
      <c r="AJ16" s="1364"/>
      <c r="AK16" s="1364"/>
      <c r="AL16" s="1364"/>
      <c r="AM16" s="1364"/>
      <c r="AN16" s="1272"/>
    </row>
    <row r="17" spans="1:40" ht="16.5" customHeight="1">
      <c r="A17" s="1293"/>
      <c r="B17" s="1294"/>
      <c r="C17" s="1294"/>
      <c r="D17" s="1294"/>
      <c r="E17" s="1294"/>
      <c r="F17" s="1295"/>
      <c r="G17" s="1365"/>
      <c r="H17" s="1366"/>
      <c r="I17" s="1366"/>
      <c r="J17" s="1366"/>
      <c r="K17" s="1366"/>
      <c r="L17" s="1366"/>
      <c r="M17" s="1366"/>
      <c r="N17" s="1366"/>
      <c r="O17" s="1366"/>
      <c r="P17" s="1366"/>
      <c r="Q17" s="1366"/>
      <c r="R17" s="1366"/>
      <c r="S17" s="1366"/>
      <c r="T17" s="1366"/>
      <c r="U17" s="1366"/>
      <c r="V17" s="1273"/>
      <c r="W17" s="1293"/>
      <c r="X17" s="1294"/>
      <c r="Y17" s="1294"/>
      <c r="Z17" s="1294"/>
      <c r="AA17" s="1294"/>
      <c r="AB17" s="1294"/>
      <c r="AC17" s="1294"/>
      <c r="AD17" s="1295"/>
      <c r="AE17" s="1365"/>
      <c r="AF17" s="1366"/>
      <c r="AG17" s="1366"/>
      <c r="AH17" s="1366"/>
      <c r="AI17" s="1366"/>
      <c r="AJ17" s="1366"/>
      <c r="AK17" s="1366"/>
      <c r="AL17" s="1366"/>
      <c r="AM17" s="1366"/>
      <c r="AN17" s="1273"/>
    </row>
    <row r="18" spans="1:40" s="28" customFormat="1" ht="16.5" customHeight="1">
      <c r="A18" s="1555"/>
      <c r="B18" s="1555"/>
      <c r="C18" s="1555"/>
      <c r="D18" s="1555"/>
      <c r="E18" s="1555"/>
      <c r="F18" s="1555"/>
      <c r="G18" s="1555"/>
      <c r="H18" s="1555"/>
      <c r="I18" s="1555"/>
      <c r="J18" s="1555"/>
      <c r="K18" s="1555"/>
      <c r="L18" s="1555"/>
      <c r="M18" s="1555"/>
      <c r="N18" s="1555"/>
      <c r="O18" s="1555"/>
      <c r="P18" s="1555"/>
      <c r="Q18" s="1555"/>
      <c r="R18" s="1555"/>
      <c r="S18" s="1555"/>
      <c r="T18" s="1555"/>
      <c r="U18" s="1555"/>
      <c r="V18" s="1555"/>
      <c r="W18" s="1555"/>
      <c r="X18" s="1555"/>
      <c r="Y18" s="1555"/>
      <c r="Z18" s="1555"/>
      <c r="AA18" s="1555"/>
      <c r="AB18" s="1555"/>
      <c r="AC18" s="1555"/>
      <c r="AD18" s="1555"/>
      <c r="AE18" s="1555"/>
      <c r="AF18" s="1555"/>
      <c r="AG18" s="1555"/>
      <c r="AH18" s="1555"/>
      <c r="AI18" s="1555"/>
      <c r="AJ18" s="1555"/>
      <c r="AK18" s="1555"/>
      <c r="AL18" s="1555"/>
      <c r="AM18" s="1555"/>
      <c r="AN18" s="1555"/>
    </row>
    <row r="19" spans="1:40" ht="16.5" customHeight="1">
      <c r="A19" s="1290"/>
      <c r="B19" s="1291"/>
      <c r="C19" s="1291"/>
      <c r="D19" s="1291"/>
      <c r="E19" s="1291"/>
      <c r="F19" s="1292"/>
      <c r="G19" s="1290" t="s">
        <v>854</v>
      </c>
      <c r="H19" s="1291"/>
      <c r="I19" s="1291"/>
      <c r="J19" s="1291"/>
      <c r="K19" s="1291"/>
      <c r="L19" s="1291"/>
      <c r="M19" s="1291"/>
      <c r="N19" s="1291"/>
      <c r="O19" s="1291"/>
      <c r="P19" s="1291"/>
      <c r="Q19" s="1291"/>
      <c r="R19" s="1291"/>
      <c r="S19" s="1291"/>
      <c r="T19" s="1291"/>
      <c r="U19" s="1291"/>
      <c r="V19" s="1292"/>
      <c r="W19" s="1290" t="s">
        <v>1156</v>
      </c>
      <c r="X19" s="1292"/>
      <c r="Y19" s="1544" t="s">
        <v>1283</v>
      </c>
      <c r="Z19" s="1290" t="s">
        <v>1008</v>
      </c>
      <c r="AA19" s="1291"/>
      <c r="AB19" s="1291"/>
      <c r="AC19" s="1291"/>
      <c r="AD19" s="1291"/>
      <c r="AE19" s="1291"/>
      <c r="AF19" s="1291"/>
      <c r="AG19" s="1291"/>
      <c r="AH19" s="1292"/>
      <c r="AI19" s="1290" t="s">
        <v>738</v>
      </c>
      <c r="AJ19" s="1292"/>
      <c r="AK19" s="1290" t="s">
        <v>855</v>
      </c>
      <c r="AL19" s="1291"/>
      <c r="AM19" s="1291"/>
      <c r="AN19" s="1292"/>
    </row>
    <row r="20" spans="1:40" ht="16.5" customHeight="1">
      <c r="A20" s="1293"/>
      <c r="B20" s="1294"/>
      <c r="C20" s="1294"/>
      <c r="D20" s="1294"/>
      <c r="E20" s="1294"/>
      <c r="F20" s="1295"/>
      <c r="G20" s="1293"/>
      <c r="H20" s="1294"/>
      <c r="I20" s="1294"/>
      <c r="J20" s="1294"/>
      <c r="K20" s="1294"/>
      <c r="L20" s="1294"/>
      <c r="M20" s="1294"/>
      <c r="N20" s="1294"/>
      <c r="O20" s="1294"/>
      <c r="P20" s="1294"/>
      <c r="Q20" s="1294"/>
      <c r="R20" s="1294"/>
      <c r="S20" s="1294"/>
      <c r="T20" s="1294"/>
      <c r="U20" s="1294"/>
      <c r="V20" s="1295"/>
      <c r="W20" s="1293"/>
      <c r="X20" s="1295"/>
      <c r="Y20" s="1545"/>
      <c r="Z20" s="1293" t="s">
        <v>1063</v>
      </c>
      <c r="AA20" s="1294"/>
      <c r="AB20" s="1294"/>
      <c r="AC20" s="1294"/>
      <c r="AD20" s="1294"/>
      <c r="AE20" s="1294"/>
      <c r="AF20" s="1294"/>
      <c r="AG20" s="1294"/>
      <c r="AH20" s="1295"/>
      <c r="AI20" s="1293"/>
      <c r="AJ20" s="1295"/>
      <c r="AK20" s="1293"/>
      <c r="AL20" s="1294"/>
      <c r="AM20" s="1294"/>
      <c r="AN20" s="1295"/>
    </row>
    <row r="21" spans="1:40" ht="16.5" customHeight="1">
      <c r="A21" s="1290" t="s">
        <v>856</v>
      </c>
      <c r="B21" s="1291"/>
      <c r="C21" s="1291"/>
      <c r="D21" s="1291"/>
      <c r="E21" s="1291"/>
      <c r="F21" s="1292"/>
      <c r="G21" s="1270" t="str">
        <f>'申込シート①-1・２'!G61</f>
        <v>科</v>
      </c>
      <c r="H21" s="1271"/>
      <c r="I21" s="1271"/>
      <c r="J21" s="1271"/>
      <c r="K21" s="1271"/>
      <c r="L21" s="1271"/>
      <c r="M21" s="1271"/>
      <c r="N21" s="1271"/>
      <c r="O21" s="1271"/>
      <c r="P21" s="1271"/>
      <c r="Q21" s="1271"/>
      <c r="R21" s="1271"/>
      <c r="S21" s="1271"/>
      <c r="T21" s="1271"/>
      <c r="U21" s="1271"/>
      <c r="V21" s="1329"/>
      <c r="W21" s="1270">
        <f>'申込シート①-1・２'!H61</f>
        <v>0</v>
      </c>
      <c r="X21" s="1329"/>
      <c r="Y21" s="1541"/>
      <c r="Z21" s="1282" t="str">
        <f>'申込シート①-1・２'!L61&amp;"  "&amp;'申込シート①-1・２'!M61</f>
        <v xml:space="preserve">  </v>
      </c>
      <c r="AA21" s="1283"/>
      <c r="AB21" s="1283"/>
      <c r="AC21" s="1283"/>
      <c r="AD21" s="1283"/>
      <c r="AE21" s="1283"/>
      <c r="AF21" s="1283"/>
      <c r="AG21" s="1283"/>
      <c r="AH21" s="1317"/>
      <c r="AI21" s="1270">
        <f>'申込シート①-1・２'!N61</f>
        <v>0</v>
      </c>
      <c r="AJ21" s="1329"/>
      <c r="AK21" s="1546"/>
      <c r="AL21" s="1547"/>
      <c r="AM21" s="1547"/>
      <c r="AN21" s="1548"/>
    </row>
    <row r="22" spans="1:40" ht="16.5" customHeight="1">
      <c r="A22" s="1401"/>
      <c r="B22" s="1402"/>
      <c r="C22" s="1402"/>
      <c r="D22" s="1402"/>
      <c r="E22" s="1402"/>
      <c r="F22" s="1403"/>
      <c r="G22" s="1330"/>
      <c r="H22" s="1450"/>
      <c r="I22" s="1450"/>
      <c r="J22" s="1450"/>
      <c r="K22" s="1450"/>
      <c r="L22" s="1450"/>
      <c r="M22" s="1450"/>
      <c r="N22" s="1450"/>
      <c r="O22" s="1450"/>
      <c r="P22" s="1450"/>
      <c r="Q22" s="1450"/>
      <c r="R22" s="1450"/>
      <c r="S22" s="1450"/>
      <c r="T22" s="1450"/>
      <c r="U22" s="1450"/>
      <c r="V22" s="1331"/>
      <c r="W22" s="1330"/>
      <c r="X22" s="1331"/>
      <c r="Y22" s="1542"/>
      <c r="Z22" s="1270" t="str">
        <f>'申込シート①-1・２'!J61&amp;"  "&amp;'申込シート①-1・２'!K61</f>
        <v xml:space="preserve">  </v>
      </c>
      <c r="AA22" s="1271"/>
      <c r="AB22" s="1271"/>
      <c r="AC22" s="1271"/>
      <c r="AD22" s="1271"/>
      <c r="AE22" s="1271"/>
      <c r="AF22" s="1271"/>
      <c r="AG22" s="1271"/>
      <c r="AH22" s="1327" t="s">
        <v>2479</v>
      </c>
      <c r="AI22" s="1330"/>
      <c r="AJ22" s="1331"/>
      <c r="AK22" s="1549"/>
      <c r="AL22" s="1550"/>
      <c r="AM22" s="1550"/>
      <c r="AN22" s="1551"/>
    </row>
    <row r="23" spans="1:40" ht="16.5" customHeight="1">
      <c r="A23" s="1401"/>
      <c r="B23" s="1402"/>
      <c r="C23" s="1402"/>
      <c r="D23" s="1402"/>
      <c r="E23" s="1402"/>
      <c r="F23" s="1403"/>
      <c r="G23" s="1274"/>
      <c r="H23" s="1275"/>
      <c r="I23" s="1275"/>
      <c r="J23" s="1275"/>
      <c r="K23" s="1275"/>
      <c r="L23" s="1275"/>
      <c r="M23" s="1275"/>
      <c r="N23" s="1275"/>
      <c r="O23" s="1275"/>
      <c r="P23" s="1275"/>
      <c r="Q23" s="1275"/>
      <c r="R23" s="1275"/>
      <c r="S23" s="1275"/>
      <c r="T23" s="1275"/>
      <c r="U23" s="1275"/>
      <c r="V23" s="1276"/>
      <c r="W23" s="1274"/>
      <c r="X23" s="1276"/>
      <c r="Y23" s="1543"/>
      <c r="Z23" s="1274"/>
      <c r="AA23" s="1275"/>
      <c r="AB23" s="1275"/>
      <c r="AC23" s="1275"/>
      <c r="AD23" s="1275"/>
      <c r="AE23" s="1275"/>
      <c r="AF23" s="1275"/>
      <c r="AG23" s="1275"/>
      <c r="AH23" s="1328"/>
      <c r="AI23" s="1274"/>
      <c r="AJ23" s="1276"/>
      <c r="AK23" s="1552"/>
      <c r="AL23" s="1553"/>
      <c r="AM23" s="1553"/>
      <c r="AN23" s="1554"/>
    </row>
    <row r="24" spans="1:40" ht="16.5" customHeight="1">
      <c r="A24" s="1401"/>
      <c r="B24" s="1402"/>
      <c r="C24" s="1402"/>
      <c r="D24" s="1402"/>
      <c r="E24" s="1402"/>
      <c r="F24" s="1403"/>
      <c r="G24" s="1270" t="str">
        <f>'申込シート①-1・２'!G62</f>
        <v>科</v>
      </c>
      <c r="H24" s="1271"/>
      <c r="I24" s="1271"/>
      <c r="J24" s="1271"/>
      <c r="K24" s="1271"/>
      <c r="L24" s="1271"/>
      <c r="M24" s="1271"/>
      <c r="N24" s="1271"/>
      <c r="O24" s="1271"/>
      <c r="P24" s="1271"/>
      <c r="Q24" s="1271"/>
      <c r="R24" s="1271"/>
      <c r="S24" s="1271"/>
      <c r="T24" s="1271"/>
      <c r="U24" s="1271"/>
      <c r="V24" s="1329"/>
      <c r="W24" s="1270">
        <f>'申込シート①-1・２'!H62</f>
        <v>0</v>
      </c>
      <c r="X24" s="1329"/>
      <c r="Y24" s="1541"/>
      <c r="Z24" s="1282" t="str">
        <f>'申込シート①-1・２'!L62&amp;"  "&amp;'申込シート①-1・２'!M62</f>
        <v xml:space="preserve">  </v>
      </c>
      <c r="AA24" s="1283"/>
      <c r="AB24" s="1283"/>
      <c r="AC24" s="1283"/>
      <c r="AD24" s="1283"/>
      <c r="AE24" s="1283"/>
      <c r="AF24" s="1283"/>
      <c r="AG24" s="1283"/>
      <c r="AH24" s="1317"/>
      <c r="AI24" s="1270">
        <f>'申込シート①-1・２'!N62</f>
        <v>0</v>
      </c>
      <c r="AJ24" s="1329"/>
      <c r="AK24" s="1546"/>
      <c r="AL24" s="1547"/>
      <c r="AM24" s="1547"/>
      <c r="AN24" s="1548"/>
    </row>
    <row r="25" spans="1:40" ht="16.5" customHeight="1">
      <c r="A25" s="1401"/>
      <c r="B25" s="1402"/>
      <c r="C25" s="1402"/>
      <c r="D25" s="1402"/>
      <c r="E25" s="1402"/>
      <c r="F25" s="1403"/>
      <c r="G25" s="1330"/>
      <c r="H25" s="1450"/>
      <c r="I25" s="1450"/>
      <c r="J25" s="1450"/>
      <c r="K25" s="1450"/>
      <c r="L25" s="1450"/>
      <c r="M25" s="1450"/>
      <c r="N25" s="1450"/>
      <c r="O25" s="1450"/>
      <c r="P25" s="1450"/>
      <c r="Q25" s="1450"/>
      <c r="R25" s="1450"/>
      <c r="S25" s="1450"/>
      <c r="T25" s="1450"/>
      <c r="U25" s="1450"/>
      <c r="V25" s="1331"/>
      <c r="W25" s="1330"/>
      <c r="X25" s="1331"/>
      <c r="Y25" s="1542"/>
      <c r="Z25" s="1270" t="str">
        <f>'申込シート①-1・２'!J62&amp;"  "&amp;'申込シート①-1・２'!K62</f>
        <v xml:space="preserve">  </v>
      </c>
      <c r="AA25" s="1271"/>
      <c r="AB25" s="1271"/>
      <c r="AC25" s="1271"/>
      <c r="AD25" s="1271"/>
      <c r="AE25" s="1271"/>
      <c r="AF25" s="1271"/>
      <c r="AG25" s="1271"/>
      <c r="AH25" s="1327" t="s">
        <v>2479</v>
      </c>
      <c r="AI25" s="1330"/>
      <c r="AJ25" s="1331"/>
      <c r="AK25" s="1549"/>
      <c r="AL25" s="1550"/>
      <c r="AM25" s="1550"/>
      <c r="AN25" s="1551"/>
    </row>
    <row r="26" spans="1:40" ht="16.5" customHeight="1">
      <c r="A26" s="1401"/>
      <c r="B26" s="1402"/>
      <c r="C26" s="1402"/>
      <c r="D26" s="1402"/>
      <c r="E26" s="1402"/>
      <c r="F26" s="1403"/>
      <c r="G26" s="1274"/>
      <c r="H26" s="1275"/>
      <c r="I26" s="1275"/>
      <c r="J26" s="1275"/>
      <c r="K26" s="1275"/>
      <c r="L26" s="1275"/>
      <c r="M26" s="1275"/>
      <c r="N26" s="1275"/>
      <c r="O26" s="1275"/>
      <c r="P26" s="1275"/>
      <c r="Q26" s="1275"/>
      <c r="R26" s="1275"/>
      <c r="S26" s="1275"/>
      <c r="T26" s="1275"/>
      <c r="U26" s="1275"/>
      <c r="V26" s="1276"/>
      <c r="W26" s="1274"/>
      <c r="X26" s="1276"/>
      <c r="Y26" s="1543"/>
      <c r="Z26" s="1274"/>
      <c r="AA26" s="1275"/>
      <c r="AB26" s="1275"/>
      <c r="AC26" s="1275"/>
      <c r="AD26" s="1275"/>
      <c r="AE26" s="1275"/>
      <c r="AF26" s="1275"/>
      <c r="AG26" s="1275"/>
      <c r="AH26" s="1328"/>
      <c r="AI26" s="1274"/>
      <c r="AJ26" s="1276"/>
      <c r="AK26" s="1552"/>
      <c r="AL26" s="1553"/>
      <c r="AM26" s="1553"/>
      <c r="AN26" s="1554"/>
    </row>
    <row r="27" spans="1:40" ht="16.5" customHeight="1">
      <c r="A27" s="1401"/>
      <c r="B27" s="1402"/>
      <c r="C27" s="1402"/>
      <c r="D27" s="1402"/>
      <c r="E27" s="1402"/>
      <c r="F27" s="1403"/>
      <c r="G27" s="1270" t="str">
        <f>'申込シート①-1・２'!G63</f>
        <v>科</v>
      </c>
      <c r="H27" s="1271"/>
      <c r="I27" s="1271"/>
      <c r="J27" s="1271"/>
      <c r="K27" s="1271"/>
      <c r="L27" s="1271"/>
      <c r="M27" s="1271"/>
      <c r="N27" s="1271"/>
      <c r="O27" s="1271"/>
      <c r="P27" s="1271"/>
      <c r="Q27" s="1271"/>
      <c r="R27" s="1271"/>
      <c r="S27" s="1271"/>
      <c r="T27" s="1271"/>
      <c r="U27" s="1271"/>
      <c r="V27" s="1329"/>
      <c r="W27" s="1270">
        <f>'申込シート①-1・２'!H63</f>
        <v>0</v>
      </c>
      <c r="X27" s="1329"/>
      <c r="Y27" s="1541"/>
      <c r="Z27" s="1282" t="str">
        <f>'申込シート①-1・２'!L63&amp;"  "&amp;'申込シート①-1・２'!M63</f>
        <v xml:space="preserve">  </v>
      </c>
      <c r="AA27" s="1283"/>
      <c r="AB27" s="1283"/>
      <c r="AC27" s="1283"/>
      <c r="AD27" s="1283"/>
      <c r="AE27" s="1283"/>
      <c r="AF27" s="1283"/>
      <c r="AG27" s="1283"/>
      <c r="AH27" s="1317"/>
      <c r="AI27" s="1270">
        <f>'申込シート①-1・２'!N63</f>
        <v>0</v>
      </c>
      <c r="AJ27" s="1329"/>
      <c r="AK27" s="1546"/>
      <c r="AL27" s="1547"/>
      <c r="AM27" s="1547"/>
      <c r="AN27" s="1548"/>
    </row>
    <row r="28" spans="1:40" ht="16.5" customHeight="1">
      <c r="A28" s="1401"/>
      <c r="B28" s="1402"/>
      <c r="C28" s="1402"/>
      <c r="D28" s="1402"/>
      <c r="E28" s="1402"/>
      <c r="F28" s="1403"/>
      <c r="G28" s="1330"/>
      <c r="H28" s="1450"/>
      <c r="I28" s="1450"/>
      <c r="J28" s="1450"/>
      <c r="K28" s="1450"/>
      <c r="L28" s="1450"/>
      <c r="M28" s="1450"/>
      <c r="N28" s="1450"/>
      <c r="O28" s="1450"/>
      <c r="P28" s="1450"/>
      <c r="Q28" s="1450"/>
      <c r="R28" s="1450"/>
      <c r="S28" s="1450"/>
      <c r="T28" s="1450"/>
      <c r="U28" s="1450"/>
      <c r="V28" s="1331"/>
      <c r="W28" s="1330"/>
      <c r="X28" s="1331"/>
      <c r="Y28" s="1542"/>
      <c r="Z28" s="1270" t="str">
        <f>'申込シート①-1・２'!J63&amp;"  "&amp;'申込シート①-1・２'!K63</f>
        <v xml:space="preserve">  </v>
      </c>
      <c r="AA28" s="1271"/>
      <c r="AB28" s="1271"/>
      <c r="AC28" s="1271"/>
      <c r="AD28" s="1271"/>
      <c r="AE28" s="1271"/>
      <c r="AF28" s="1271"/>
      <c r="AG28" s="1271"/>
      <c r="AH28" s="1327" t="s">
        <v>2479</v>
      </c>
      <c r="AI28" s="1330"/>
      <c r="AJ28" s="1331"/>
      <c r="AK28" s="1549"/>
      <c r="AL28" s="1550"/>
      <c r="AM28" s="1550"/>
      <c r="AN28" s="1551"/>
    </row>
    <row r="29" spans="1:40" ht="16.5" customHeight="1">
      <c r="A29" s="1293"/>
      <c r="B29" s="1294"/>
      <c r="C29" s="1294"/>
      <c r="D29" s="1294"/>
      <c r="E29" s="1294"/>
      <c r="F29" s="1295"/>
      <c r="G29" s="1274"/>
      <c r="H29" s="1275"/>
      <c r="I29" s="1275"/>
      <c r="J29" s="1275"/>
      <c r="K29" s="1275"/>
      <c r="L29" s="1275"/>
      <c r="M29" s="1275"/>
      <c r="N29" s="1275"/>
      <c r="O29" s="1275"/>
      <c r="P29" s="1275"/>
      <c r="Q29" s="1275"/>
      <c r="R29" s="1275"/>
      <c r="S29" s="1275"/>
      <c r="T29" s="1275"/>
      <c r="U29" s="1275"/>
      <c r="V29" s="1276"/>
      <c r="W29" s="1274"/>
      <c r="X29" s="1276"/>
      <c r="Y29" s="1543"/>
      <c r="Z29" s="1274"/>
      <c r="AA29" s="1275"/>
      <c r="AB29" s="1275"/>
      <c r="AC29" s="1275"/>
      <c r="AD29" s="1275"/>
      <c r="AE29" s="1275"/>
      <c r="AF29" s="1275"/>
      <c r="AG29" s="1275"/>
      <c r="AH29" s="1328"/>
      <c r="AI29" s="1274"/>
      <c r="AJ29" s="1276"/>
      <c r="AK29" s="1552"/>
      <c r="AL29" s="1553"/>
      <c r="AM29" s="1553"/>
      <c r="AN29" s="1554"/>
    </row>
    <row r="30" spans="1:40" ht="16.5" customHeight="1">
      <c r="A30" s="1290" t="s">
        <v>857</v>
      </c>
      <c r="B30" s="1291"/>
      <c r="C30" s="1291"/>
      <c r="D30" s="1291"/>
      <c r="E30" s="1291"/>
      <c r="F30" s="1292"/>
      <c r="G30" s="1270" t="str">
        <f>'申込シート①-1・２'!G64</f>
        <v>科</v>
      </c>
      <c r="H30" s="1271"/>
      <c r="I30" s="1271"/>
      <c r="J30" s="1271"/>
      <c r="K30" s="1271"/>
      <c r="L30" s="1271"/>
      <c r="M30" s="1271"/>
      <c r="N30" s="1271"/>
      <c r="O30" s="1271"/>
      <c r="P30" s="1271"/>
      <c r="Q30" s="1271"/>
      <c r="R30" s="1271"/>
      <c r="S30" s="1271"/>
      <c r="T30" s="1271"/>
      <c r="U30" s="1271"/>
      <c r="V30" s="1329"/>
      <c r="W30" s="1270">
        <f>'申込シート①-1・２'!H64</f>
        <v>0</v>
      </c>
      <c r="X30" s="1329"/>
      <c r="Y30" s="1541"/>
      <c r="Z30" s="1282" t="str">
        <f>'申込シート①-1・２'!L64&amp;"  "&amp;'申込シート①-1・２'!M64</f>
        <v xml:space="preserve">  </v>
      </c>
      <c r="AA30" s="1283"/>
      <c r="AB30" s="1283"/>
      <c r="AC30" s="1283"/>
      <c r="AD30" s="1283"/>
      <c r="AE30" s="1283"/>
      <c r="AF30" s="1283"/>
      <c r="AG30" s="1283"/>
      <c r="AH30" s="1317"/>
      <c r="AI30" s="1270">
        <f>'申込シート①-1・２'!N64</f>
        <v>0</v>
      </c>
      <c r="AJ30" s="1329"/>
      <c r="AK30" s="1546"/>
      <c r="AL30" s="1547"/>
      <c r="AM30" s="1547"/>
      <c r="AN30" s="1548"/>
    </row>
    <row r="31" spans="1:40" ht="16.5" customHeight="1">
      <c r="A31" s="1401"/>
      <c r="B31" s="1402"/>
      <c r="C31" s="1402"/>
      <c r="D31" s="1402"/>
      <c r="E31" s="1402"/>
      <c r="F31" s="1403"/>
      <c r="G31" s="1330"/>
      <c r="H31" s="1450"/>
      <c r="I31" s="1450"/>
      <c r="J31" s="1450"/>
      <c r="K31" s="1450"/>
      <c r="L31" s="1450"/>
      <c r="M31" s="1450"/>
      <c r="N31" s="1450"/>
      <c r="O31" s="1450"/>
      <c r="P31" s="1450"/>
      <c r="Q31" s="1450"/>
      <c r="R31" s="1450"/>
      <c r="S31" s="1450"/>
      <c r="T31" s="1450"/>
      <c r="U31" s="1450"/>
      <c r="V31" s="1331"/>
      <c r="W31" s="1330"/>
      <c r="X31" s="1331"/>
      <c r="Y31" s="1542"/>
      <c r="Z31" s="1270" t="str">
        <f>'申込シート①-1・２'!J64&amp;"  "&amp;'申込シート①-1・２'!K64</f>
        <v xml:space="preserve">  </v>
      </c>
      <c r="AA31" s="1271"/>
      <c r="AB31" s="1271"/>
      <c r="AC31" s="1271"/>
      <c r="AD31" s="1271"/>
      <c r="AE31" s="1271"/>
      <c r="AF31" s="1271"/>
      <c r="AG31" s="1271"/>
      <c r="AH31" s="1327" t="s">
        <v>2479</v>
      </c>
      <c r="AI31" s="1330"/>
      <c r="AJ31" s="1331"/>
      <c r="AK31" s="1549"/>
      <c r="AL31" s="1550"/>
      <c r="AM31" s="1550"/>
      <c r="AN31" s="1551"/>
    </row>
    <row r="32" spans="1:40" ht="16.5" customHeight="1">
      <c r="A32" s="1293"/>
      <c r="B32" s="1294"/>
      <c r="C32" s="1294"/>
      <c r="D32" s="1294"/>
      <c r="E32" s="1294"/>
      <c r="F32" s="1295"/>
      <c r="G32" s="1274"/>
      <c r="H32" s="1275"/>
      <c r="I32" s="1275"/>
      <c r="J32" s="1275"/>
      <c r="K32" s="1275"/>
      <c r="L32" s="1275"/>
      <c r="M32" s="1275"/>
      <c r="N32" s="1275"/>
      <c r="O32" s="1275"/>
      <c r="P32" s="1275"/>
      <c r="Q32" s="1275"/>
      <c r="R32" s="1275"/>
      <c r="S32" s="1275"/>
      <c r="T32" s="1275"/>
      <c r="U32" s="1275"/>
      <c r="V32" s="1276"/>
      <c r="W32" s="1274"/>
      <c r="X32" s="1276"/>
      <c r="Y32" s="1543"/>
      <c r="Z32" s="1274"/>
      <c r="AA32" s="1275"/>
      <c r="AB32" s="1275"/>
      <c r="AC32" s="1275"/>
      <c r="AD32" s="1275"/>
      <c r="AE32" s="1275"/>
      <c r="AF32" s="1275"/>
      <c r="AG32" s="1275"/>
      <c r="AH32" s="1328"/>
      <c r="AI32" s="1274"/>
      <c r="AJ32" s="1276"/>
      <c r="AK32" s="1552"/>
      <c r="AL32" s="1553"/>
      <c r="AM32" s="1553"/>
      <c r="AN32" s="1554"/>
    </row>
    <row r="33" spans="1:40" ht="25.5" customHeight="1">
      <c r="A33" s="1556" t="s">
        <v>1284</v>
      </c>
      <c r="B33" s="1556"/>
      <c r="C33" s="1556"/>
      <c r="D33" s="1556"/>
      <c r="E33" s="1556"/>
      <c r="F33" s="1556"/>
      <c r="G33" s="1556"/>
      <c r="H33" s="1556"/>
      <c r="I33" s="1556"/>
      <c r="J33" s="1556"/>
      <c r="K33" s="1556"/>
      <c r="L33" s="1556"/>
      <c r="M33" s="1556"/>
      <c r="N33" s="1556"/>
      <c r="O33" s="1556"/>
      <c r="P33" s="1556"/>
      <c r="Q33" s="1556"/>
      <c r="R33" s="1556"/>
      <c r="S33" s="1556"/>
      <c r="T33" s="1556"/>
      <c r="U33" s="1556"/>
      <c r="V33" s="1556"/>
      <c r="W33" s="1556"/>
      <c r="X33" s="1556"/>
      <c r="Y33" s="1556"/>
      <c r="Z33" s="1556"/>
      <c r="AA33" s="1556"/>
      <c r="AB33" s="1556"/>
      <c r="AC33" s="1556"/>
      <c r="AD33" s="1556"/>
      <c r="AE33" s="1556"/>
      <c r="AF33" s="1556"/>
      <c r="AG33" s="1556"/>
      <c r="AH33" s="1556"/>
      <c r="AI33" s="1556"/>
      <c r="AJ33" s="1556"/>
      <c r="AK33" s="1556"/>
      <c r="AL33" s="1556"/>
      <c r="AM33" s="1556"/>
      <c r="AN33" s="1556"/>
    </row>
    <row r="34" spans="1:40" ht="14.25" customHeight="1">
      <c r="A34" s="1290" t="s">
        <v>1015</v>
      </c>
      <c r="B34" s="1291"/>
      <c r="C34" s="1291"/>
      <c r="D34" s="1291"/>
      <c r="E34" s="1291"/>
      <c r="F34" s="1292"/>
      <c r="G34" s="1282" t="str">
        <f>'申込シート①-1・２'!L65&amp;"  "&amp;'申込シート①-1・２'!M65</f>
        <v xml:space="preserve">  </v>
      </c>
      <c r="H34" s="1283"/>
      <c r="I34" s="1283"/>
      <c r="J34" s="1283"/>
      <c r="K34" s="1283"/>
      <c r="L34" s="1283"/>
      <c r="M34" s="1283"/>
      <c r="N34" s="1283"/>
      <c r="O34" s="1283"/>
      <c r="P34" s="1283"/>
      <c r="Q34" s="1283"/>
      <c r="R34" s="1283"/>
      <c r="S34" s="1283"/>
      <c r="T34" s="1283"/>
      <c r="U34" s="1283"/>
      <c r="V34" s="1283"/>
      <c r="W34" s="1283"/>
      <c r="X34" s="1317"/>
      <c r="Y34" s="1557" t="s">
        <v>138</v>
      </c>
      <c r="Z34" s="1558"/>
      <c r="AA34" s="1558"/>
      <c r="AB34" s="1558"/>
      <c r="AC34" s="1558"/>
      <c r="AD34" s="1558"/>
      <c r="AE34" s="1559"/>
      <c r="AF34" s="1560">
        <f>'申込シート①-1・２'!N65</f>
        <v>0</v>
      </c>
      <c r="AG34" s="1561"/>
      <c r="AH34" s="1566"/>
      <c r="AI34" s="1567"/>
      <c r="AJ34" s="1567"/>
      <c r="AK34" s="1567"/>
      <c r="AL34" s="1567"/>
      <c r="AM34" s="1567"/>
      <c r="AN34" s="1567"/>
    </row>
    <row r="35" spans="1:40" ht="10.5" customHeight="1">
      <c r="A35" s="1401" t="s">
        <v>795</v>
      </c>
      <c r="B35" s="1402"/>
      <c r="C35" s="1402"/>
      <c r="D35" s="1402"/>
      <c r="E35" s="1402"/>
      <c r="F35" s="1403"/>
      <c r="G35" s="1270" t="str">
        <f>'申込シート①-1・２'!J65&amp;"  "&amp;'申込シート①-1・２'!K65</f>
        <v xml:space="preserve">  </v>
      </c>
      <c r="H35" s="1271"/>
      <c r="I35" s="1271"/>
      <c r="J35" s="1271"/>
      <c r="K35" s="1271"/>
      <c r="L35" s="1271"/>
      <c r="M35" s="1271"/>
      <c r="N35" s="1271"/>
      <c r="O35" s="1271"/>
      <c r="P35" s="1271"/>
      <c r="Q35" s="1271"/>
      <c r="R35" s="1271"/>
      <c r="S35" s="1271"/>
      <c r="T35" s="1271"/>
      <c r="U35" s="1271"/>
      <c r="V35" s="1271"/>
      <c r="W35" s="1271"/>
      <c r="X35" s="1329"/>
      <c r="Y35" s="1568"/>
      <c r="Z35" s="1569"/>
      <c r="AA35" s="1569"/>
      <c r="AB35" s="1569"/>
      <c r="AC35" s="1569"/>
      <c r="AD35" s="1569"/>
      <c r="AE35" s="1570"/>
      <c r="AF35" s="1562"/>
      <c r="AG35" s="1563"/>
      <c r="AH35" s="1571"/>
      <c r="AI35" s="1572"/>
      <c r="AJ35" s="1572"/>
      <c r="AK35" s="1572"/>
      <c r="AL35" s="1572"/>
      <c r="AM35" s="1572"/>
      <c r="AN35" s="1572"/>
    </row>
    <row r="36" spans="1:40" ht="17.25" customHeight="1">
      <c r="A36" s="1293"/>
      <c r="B36" s="1294"/>
      <c r="C36" s="1294"/>
      <c r="D36" s="1294"/>
      <c r="E36" s="1294"/>
      <c r="F36" s="1295"/>
      <c r="G36" s="1274"/>
      <c r="H36" s="1275"/>
      <c r="I36" s="1275"/>
      <c r="J36" s="1275"/>
      <c r="K36" s="1275"/>
      <c r="L36" s="1275"/>
      <c r="M36" s="1275"/>
      <c r="N36" s="1275"/>
      <c r="O36" s="1275"/>
      <c r="P36" s="1275"/>
      <c r="Q36" s="1275"/>
      <c r="R36" s="1275"/>
      <c r="S36" s="1275"/>
      <c r="T36" s="1275"/>
      <c r="U36" s="1275"/>
      <c r="V36" s="1275"/>
      <c r="W36" s="1275"/>
      <c r="X36" s="1276"/>
      <c r="Y36" s="1521"/>
      <c r="Z36" s="1522"/>
      <c r="AA36" s="1522"/>
      <c r="AB36" s="1522"/>
      <c r="AC36" s="1522"/>
      <c r="AD36" s="1522"/>
      <c r="AE36" s="1523"/>
      <c r="AF36" s="1564"/>
      <c r="AG36" s="1565"/>
      <c r="AH36" s="1571"/>
      <c r="AI36" s="1572"/>
      <c r="AJ36" s="1572"/>
      <c r="AK36" s="1572"/>
      <c r="AL36" s="1572"/>
      <c r="AM36" s="1572"/>
      <c r="AN36" s="1572"/>
    </row>
    <row r="37" spans="1:40" ht="14.25" customHeight="1">
      <c r="A37" s="1290" t="s">
        <v>1009</v>
      </c>
      <c r="B37" s="1291"/>
      <c r="C37" s="1291"/>
      <c r="D37" s="1291"/>
      <c r="E37" s="1291"/>
      <c r="F37" s="1292"/>
      <c r="G37" s="1282" t="str">
        <f>'申込シート①-1・２'!L66&amp;"  "&amp;'申込シート①-1・２'!M66</f>
        <v xml:space="preserve">  </v>
      </c>
      <c r="H37" s="1283"/>
      <c r="I37" s="1283"/>
      <c r="J37" s="1283"/>
      <c r="K37" s="1283"/>
      <c r="L37" s="1283"/>
      <c r="M37" s="1283"/>
      <c r="N37" s="1283"/>
      <c r="O37" s="1283"/>
      <c r="P37" s="1283"/>
      <c r="Q37" s="1283"/>
      <c r="R37" s="1283"/>
      <c r="S37" s="1283"/>
      <c r="T37" s="1283"/>
      <c r="U37" s="1283"/>
      <c r="V37" s="1283"/>
      <c r="W37" s="1283"/>
      <c r="X37" s="1317"/>
      <c r="Y37" s="1557" t="s">
        <v>138</v>
      </c>
      <c r="Z37" s="1558"/>
      <c r="AA37" s="1558"/>
      <c r="AB37" s="1558"/>
      <c r="AC37" s="1558"/>
      <c r="AD37" s="1558"/>
      <c r="AE37" s="1559"/>
      <c r="AF37" s="1560">
        <f>'申込シート①-1・２'!N66</f>
        <v>0</v>
      </c>
      <c r="AG37" s="1561"/>
      <c r="AH37" s="1566"/>
      <c r="AI37" s="1567"/>
      <c r="AJ37" s="1567"/>
      <c r="AK37" s="1567"/>
      <c r="AL37" s="1567"/>
      <c r="AM37" s="1567"/>
      <c r="AN37" s="1567"/>
    </row>
    <row r="38" spans="1:40" ht="10.5" customHeight="1">
      <c r="A38" s="1401" t="s">
        <v>795</v>
      </c>
      <c r="B38" s="1402"/>
      <c r="C38" s="1402"/>
      <c r="D38" s="1402"/>
      <c r="E38" s="1402"/>
      <c r="F38" s="1403"/>
      <c r="G38" s="1270" t="str">
        <f>'申込シート①-1・２'!J66&amp;"  "&amp;'申込シート①-1・２'!K66</f>
        <v xml:space="preserve">  </v>
      </c>
      <c r="H38" s="1271"/>
      <c r="I38" s="1271"/>
      <c r="J38" s="1271"/>
      <c r="K38" s="1271"/>
      <c r="L38" s="1271"/>
      <c r="M38" s="1271"/>
      <c r="N38" s="1271"/>
      <c r="O38" s="1271"/>
      <c r="P38" s="1271"/>
      <c r="Q38" s="1271"/>
      <c r="R38" s="1271"/>
      <c r="S38" s="1271"/>
      <c r="T38" s="1271"/>
      <c r="U38" s="1271"/>
      <c r="V38" s="1271"/>
      <c r="W38" s="1271"/>
      <c r="X38" s="1329"/>
      <c r="Y38" s="1568"/>
      <c r="Z38" s="1569"/>
      <c r="AA38" s="1569"/>
      <c r="AB38" s="1569"/>
      <c r="AC38" s="1569"/>
      <c r="AD38" s="1569"/>
      <c r="AE38" s="1570"/>
      <c r="AF38" s="1562"/>
      <c r="AG38" s="1563"/>
      <c r="AH38" s="1571"/>
      <c r="AI38" s="1572"/>
      <c r="AJ38" s="1572"/>
      <c r="AK38" s="1572"/>
      <c r="AL38" s="1572"/>
      <c r="AM38" s="1572"/>
      <c r="AN38" s="1572"/>
    </row>
    <row r="39" spans="1:40" ht="12.75" customHeight="1">
      <c r="A39" s="1293"/>
      <c r="B39" s="1294"/>
      <c r="C39" s="1294"/>
      <c r="D39" s="1294"/>
      <c r="E39" s="1294"/>
      <c r="F39" s="1295"/>
      <c r="G39" s="1274"/>
      <c r="H39" s="1275"/>
      <c r="I39" s="1275"/>
      <c r="J39" s="1275"/>
      <c r="K39" s="1275"/>
      <c r="L39" s="1275"/>
      <c r="M39" s="1275"/>
      <c r="N39" s="1275"/>
      <c r="O39" s="1275"/>
      <c r="P39" s="1275"/>
      <c r="Q39" s="1275"/>
      <c r="R39" s="1275"/>
      <c r="S39" s="1275"/>
      <c r="T39" s="1275"/>
      <c r="U39" s="1275"/>
      <c r="V39" s="1275"/>
      <c r="W39" s="1275"/>
      <c r="X39" s="1276"/>
      <c r="Y39" s="1521"/>
      <c r="Z39" s="1522"/>
      <c r="AA39" s="1522"/>
      <c r="AB39" s="1522"/>
      <c r="AC39" s="1522"/>
      <c r="AD39" s="1522"/>
      <c r="AE39" s="1523"/>
      <c r="AF39" s="1564"/>
      <c r="AG39" s="1565"/>
      <c r="AH39" s="1571"/>
      <c r="AI39" s="1572"/>
      <c r="AJ39" s="1572"/>
      <c r="AK39" s="1572"/>
      <c r="AL39" s="1572"/>
      <c r="AM39" s="1572"/>
      <c r="AN39" s="1572"/>
    </row>
    <row r="40" spans="1:40" ht="14.25" customHeight="1">
      <c r="A40" s="1290" t="s">
        <v>1009</v>
      </c>
      <c r="B40" s="1291"/>
      <c r="C40" s="1291"/>
      <c r="D40" s="1291"/>
      <c r="E40" s="1291"/>
      <c r="F40" s="1292"/>
      <c r="G40" s="1282" t="str">
        <f>'申込シート①-1・２'!L67&amp;"  "&amp;'申込シート①-1・２'!M67</f>
        <v xml:space="preserve">  </v>
      </c>
      <c r="H40" s="1283"/>
      <c r="I40" s="1283"/>
      <c r="J40" s="1283"/>
      <c r="K40" s="1283"/>
      <c r="L40" s="1283"/>
      <c r="M40" s="1283"/>
      <c r="N40" s="1283"/>
      <c r="O40" s="1283"/>
      <c r="P40" s="1283"/>
      <c r="Q40" s="1283"/>
      <c r="R40" s="1283"/>
      <c r="S40" s="1283"/>
      <c r="T40" s="1283"/>
      <c r="U40" s="1283"/>
      <c r="V40" s="1283"/>
      <c r="W40" s="1283"/>
      <c r="X40" s="1317"/>
      <c r="Y40" s="1557" t="s">
        <v>138</v>
      </c>
      <c r="Z40" s="1558"/>
      <c r="AA40" s="1558"/>
      <c r="AB40" s="1558"/>
      <c r="AC40" s="1558"/>
      <c r="AD40" s="1558"/>
      <c r="AE40" s="1559"/>
      <c r="AF40" s="1560">
        <f>'申込シート①-1・２'!N67</f>
        <v>0</v>
      </c>
      <c r="AG40" s="1561"/>
      <c r="AH40" s="1566"/>
      <c r="AI40" s="1567"/>
      <c r="AJ40" s="1567"/>
      <c r="AK40" s="1567"/>
      <c r="AL40" s="1567"/>
      <c r="AM40" s="1567"/>
      <c r="AN40" s="1567"/>
    </row>
    <row r="41" spans="1:40" ht="10.5" customHeight="1">
      <c r="A41" s="1401" t="s">
        <v>795</v>
      </c>
      <c r="B41" s="1402"/>
      <c r="C41" s="1402"/>
      <c r="D41" s="1402"/>
      <c r="E41" s="1402"/>
      <c r="F41" s="1403"/>
      <c r="G41" s="1270" t="str">
        <f>'申込シート①-1・２'!J67&amp;"  "&amp;'申込シート①-1・２'!K67</f>
        <v xml:space="preserve">  </v>
      </c>
      <c r="H41" s="1271"/>
      <c r="I41" s="1271"/>
      <c r="J41" s="1271"/>
      <c r="K41" s="1271"/>
      <c r="L41" s="1271"/>
      <c r="M41" s="1271"/>
      <c r="N41" s="1271"/>
      <c r="O41" s="1271"/>
      <c r="P41" s="1271"/>
      <c r="Q41" s="1271"/>
      <c r="R41" s="1271"/>
      <c r="S41" s="1271"/>
      <c r="T41" s="1271"/>
      <c r="U41" s="1271"/>
      <c r="V41" s="1271"/>
      <c r="W41" s="1271"/>
      <c r="X41" s="1329"/>
      <c r="Y41" s="1568"/>
      <c r="Z41" s="1569"/>
      <c r="AA41" s="1569"/>
      <c r="AB41" s="1569"/>
      <c r="AC41" s="1569"/>
      <c r="AD41" s="1569"/>
      <c r="AE41" s="1570"/>
      <c r="AF41" s="1562"/>
      <c r="AG41" s="1563"/>
      <c r="AH41" s="1571"/>
      <c r="AI41" s="1572"/>
      <c r="AJ41" s="1572"/>
      <c r="AK41" s="1572"/>
      <c r="AL41" s="1572"/>
      <c r="AM41" s="1572"/>
      <c r="AN41" s="1572"/>
    </row>
    <row r="42" spans="1:40" ht="15.75" customHeight="1">
      <c r="A42" s="1293"/>
      <c r="B42" s="1294"/>
      <c r="C42" s="1294"/>
      <c r="D42" s="1294"/>
      <c r="E42" s="1294"/>
      <c r="F42" s="1295"/>
      <c r="G42" s="1274"/>
      <c r="H42" s="1275"/>
      <c r="I42" s="1275"/>
      <c r="J42" s="1275"/>
      <c r="K42" s="1275"/>
      <c r="L42" s="1275"/>
      <c r="M42" s="1275"/>
      <c r="N42" s="1275"/>
      <c r="O42" s="1275"/>
      <c r="P42" s="1275"/>
      <c r="Q42" s="1275"/>
      <c r="R42" s="1275"/>
      <c r="S42" s="1275"/>
      <c r="T42" s="1275"/>
      <c r="U42" s="1275"/>
      <c r="V42" s="1275"/>
      <c r="W42" s="1275"/>
      <c r="X42" s="1276"/>
      <c r="Y42" s="1521"/>
      <c r="Z42" s="1522"/>
      <c r="AA42" s="1522"/>
      <c r="AB42" s="1522"/>
      <c r="AC42" s="1522"/>
      <c r="AD42" s="1522"/>
      <c r="AE42" s="1523"/>
      <c r="AF42" s="1564"/>
      <c r="AG42" s="1565"/>
      <c r="AH42" s="1571"/>
      <c r="AI42" s="1572"/>
      <c r="AJ42" s="1572"/>
      <c r="AK42" s="1572"/>
      <c r="AL42" s="1572"/>
      <c r="AM42" s="1572"/>
      <c r="AN42" s="1572"/>
    </row>
    <row r="43" spans="1:40" ht="16.5" customHeight="1">
      <c r="Y43" s="20"/>
      <c r="Z43" s="20"/>
      <c r="AA43" s="20"/>
      <c r="AB43" s="20"/>
      <c r="AC43" s="20"/>
      <c r="AD43" s="20"/>
      <c r="AE43" s="20"/>
      <c r="AF43" s="20"/>
      <c r="AG43" s="20"/>
      <c r="AH43" s="471"/>
      <c r="AI43" s="28"/>
    </row>
  </sheetData>
  <sheetProtection password="CC6F" sheet="1" objects="1" scenarios="1"/>
  <mergeCells count="100">
    <mergeCell ref="AH38:AN39"/>
    <mergeCell ref="A38:F39"/>
    <mergeCell ref="G38:X39"/>
    <mergeCell ref="AH34:AN34"/>
    <mergeCell ref="Y35:AE36"/>
    <mergeCell ref="Y34:AE34"/>
    <mergeCell ref="AH35:AN36"/>
    <mergeCell ref="Y37:AE37"/>
    <mergeCell ref="AF37:AG39"/>
    <mergeCell ref="AH37:AN37"/>
    <mergeCell ref="Y38:AE39"/>
    <mergeCell ref="AF34:AG36"/>
    <mergeCell ref="A37:F37"/>
    <mergeCell ref="A35:F36"/>
    <mergeCell ref="G35:X36"/>
    <mergeCell ref="A34:F34"/>
    <mergeCell ref="Y40:AE40"/>
    <mergeCell ref="AF40:AG42"/>
    <mergeCell ref="AH40:AN40"/>
    <mergeCell ref="Y41:AE42"/>
    <mergeCell ref="AH41:AN42"/>
    <mergeCell ref="A41:F42"/>
    <mergeCell ref="G41:X42"/>
    <mergeCell ref="A40:F40"/>
    <mergeCell ref="G40:X40"/>
    <mergeCell ref="G34:X34"/>
    <mergeCell ref="G37:X37"/>
    <mergeCell ref="A30:F32"/>
    <mergeCell ref="W30:X32"/>
    <mergeCell ref="G30:V32"/>
    <mergeCell ref="G19:V20"/>
    <mergeCell ref="G21:V23"/>
    <mergeCell ref="A19:F20"/>
    <mergeCell ref="A21:F29"/>
    <mergeCell ref="W21:X23"/>
    <mergeCell ref="W27:X29"/>
    <mergeCell ref="A18:AN18"/>
    <mergeCell ref="A33:AN33"/>
    <mergeCell ref="Z30:AH30"/>
    <mergeCell ref="Z27:AH27"/>
    <mergeCell ref="Z24:AH24"/>
    <mergeCell ref="AI30:AJ32"/>
    <mergeCell ref="Z31:AG32"/>
    <mergeCell ref="AH31:AH32"/>
    <mergeCell ref="AK30:AN32"/>
    <mergeCell ref="Y30:Y32"/>
    <mergeCell ref="G27:V29"/>
    <mergeCell ref="G24:V26"/>
    <mergeCell ref="AK27:AN29"/>
    <mergeCell ref="AI27:AJ29"/>
    <mergeCell ref="AI19:AJ20"/>
    <mergeCell ref="AK19:AN20"/>
    <mergeCell ref="AI24:AJ26"/>
    <mergeCell ref="AI21:AJ23"/>
    <mergeCell ref="AK21:AN23"/>
    <mergeCell ref="AK24:AN26"/>
    <mergeCell ref="AH28:AH29"/>
    <mergeCell ref="Y27:Y29"/>
    <mergeCell ref="W19:X20"/>
    <mergeCell ref="Z19:AH19"/>
    <mergeCell ref="Y19:Y20"/>
    <mergeCell ref="Z20:AH20"/>
    <mergeCell ref="AH25:AH26"/>
    <mergeCell ref="Z21:AH21"/>
    <mergeCell ref="Y24:Y26"/>
    <mergeCell ref="W24:X26"/>
    <mergeCell ref="Z28:AG29"/>
    <mergeCell ref="Z22:AG23"/>
    <mergeCell ref="Z25:AG26"/>
    <mergeCell ref="AH22:AH23"/>
    <mergeCell ref="Y21:Y23"/>
    <mergeCell ref="A16:F17"/>
    <mergeCell ref="G16:V17"/>
    <mergeCell ref="A7:F7"/>
    <mergeCell ref="A8:F12"/>
    <mergeCell ref="G7:AD7"/>
    <mergeCell ref="A13:F13"/>
    <mergeCell ref="G13:AN13"/>
    <mergeCell ref="A14:F14"/>
    <mergeCell ref="W14:X14"/>
    <mergeCell ref="G14:V14"/>
    <mergeCell ref="AE14:AM14"/>
    <mergeCell ref="Y14:AD14"/>
    <mergeCell ref="W16:AD17"/>
    <mergeCell ref="AE16:AN17"/>
    <mergeCell ref="AE8:AN9"/>
    <mergeCell ref="G8:X8"/>
    <mergeCell ref="B1:D1"/>
    <mergeCell ref="A3:AN3"/>
    <mergeCell ref="A5:F5"/>
    <mergeCell ref="A6:F6"/>
    <mergeCell ref="Z6:AD6"/>
    <mergeCell ref="AE6:AN6"/>
    <mergeCell ref="G5:U5"/>
    <mergeCell ref="G6:Y6"/>
    <mergeCell ref="G9:AD12"/>
    <mergeCell ref="AE7:AN7"/>
    <mergeCell ref="AE10:AN10"/>
    <mergeCell ref="Z8:AD8"/>
    <mergeCell ref="AE11:AN12"/>
  </mergeCells>
  <phoneticPr fontId="4"/>
  <dataValidations count="2">
    <dataValidation type="list" allowBlank="1" showInputMessage="1" showErrorMessage="1" sqref="AE16">
      <formula1>M回次</formula1>
    </dataValidation>
    <dataValidation type="list" allowBlank="1" showInputMessage="1" showErrorMessage="1" sqref="Y21 Y24 Y27 Y30">
      <formula1>M有無New</formula1>
    </dataValidation>
  </dataValidations>
  <printOptions horizontalCentered="1"/>
  <pageMargins left="0.78740157480314965" right="0.39370078740157483" top="0.98425196850393704" bottom="0.39370078740157483" header="0.51181102362204722" footer="0.51181102362204722"/>
  <pageSetup paperSize="9" scale="92"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sheetPr codeName="Sheet10">
    <pageSetUpPr fitToPage="1"/>
  </sheetPr>
  <dimension ref="A1:AT75"/>
  <sheetViews>
    <sheetView showGridLines="0" showZeros="0" zoomScaleNormal="100" workbookViewId="0">
      <selection activeCell="I3" sqref="I3:W3"/>
    </sheetView>
  </sheetViews>
  <sheetFormatPr defaultRowHeight="16.5" customHeight="1"/>
  <cols>
    <col min="1" max="1" width="2.875" style="21" customWidth="1"/>
    <col min="2" max="6" width="3.125" style="21" customWidth="1"/>
    <col min="7" max="8" width="2.5" style="21" customWidth="1"/>
    <col min="9" max="19" width="1.25" style="21" customWidth="1"/>
    <col min="20" max="20" width="1" style="21" customWidth="1"/>
    <col min="21" max="21" width="1.25" style="21" customWidth="1"/>
    <col min="22" max="22" width="0.625" style="21" customWidth="1"/>
    <col min="23" max="24" width="1.25" style="21" customWidth="1"/>
    <col min="25" max="29" width="2.5" style="21" customWidth="1"/>
    <col min="30" max="31" width="3.125" style="21" customWidth="1"/>
    <col min="32" max="35" width="2.5" style="21" customWidth="1"/>
    <col min="36" max="36" width="1.375" style="21" customWidth="1"/>
    <col min="37" max="43" width="3" style="21" customWidth="1"/>
    <col min="44" max="44" width="13.625" style="21" customWidth="1"/>
    <col min="45" max="49" width="3" style="21" customWidth="1"/>
    <col min="50" max="16384" width="9" style="21"/>
  </cols>
  <sheetData>
    <row r="1" spans="1:46" s="66" customFormat="1" ht="16.5" customHeight="1">
      <c r="B1" s="63"/>
      <c r="C1" s="1512" t="s">
        <v>2593</v>
      </c>
      <c r="D1" s="1513"/>
      <c r="E1" s="1513"/>
      <c r="F1" s="1514"/>
      <c r="G1" s="64"/>
      <c r="H1" s="65"/>
      <c r="AK1" s="67" t="s">
        <v>800</v>
      </c>
      <c r="AL1" s="67"/>
      <c r="AM1" s="67"/>
      <c r="AN1" s="67"/>
      <c r="AO1" s="67"/>
      <c r="AP1" s="67"/>
      <c r="AQ1" s="67"/>
      <c r="AR1" s="67"/>
    </row>
    <row r="2" spans="1:46" ht="26.25" customHeight="1">
      <c r="A2" s="66"/>
      <c r="B2" s="1585" t="s">
        <v>2603</v>
      </c>
      <c r="C2" s="1585"/>
      <c r="D2" s="1585"/>
      <c r="E2" s="1585"/>
      <c r="F2" s="1585"/>
      <c r="G2" s="1585"/>
      <c r="H2" s="1585"/>
      <c r="I2" s="1585"/>
      <c r="J2" s="1585"/>
      <c r="K2" s="1585"/>
      <c r="L2" s="1585"/>
      <c r="M2" s="1585"/>
      <c r="N2" s="1585"/>
      <c r="O2" s="1585"/>
      <c r="P2" s="1585"/>
      <c r="Q2" s="1585"/>
      <c r="R2" s="1585"/>
      <c r="S2" s="1585"/>
      <c r="T2" s="1585"/>
      <c r="U2" s="1585"/>
      <c r="V2" s="1585"/>
      <c r="W2" s="1585"/>
      <c r="X2" s="1585"/>
      <c r="Y2" s="1585"/>
      <c r="Z2" s="1585"/>
      <c r="AA2" s="1585"/>
      <c r="AB2" s="1585"/>
      <c r="AC2" s="1585"/>
      <c r="AD2" s="1585"/>
      <c r="AE2" s="1585"/>
      <c r="AF2" s="1585"/>
      <c r="AG2" s="1585"/>
      <c r="AH2" s="1585"/>
      <c r="AI2" s="1585"/>
      <c r="AJ2" s="1585"/>
      <c r="AK2" s="1585"/>
      <c r="AL2" s="1585"/>
      <c r="AM2" s="1585"/>
      <c r="AN2" s="1585"/>
      <c r="AO2" s="1585"/>
      <c r="AP2" s="1585"/>
      <c r="AQ2" s="1585"/>
      <c r="AR2" s="458" t="s">
        <v>2507</v>
      </c>
      <c r="AS2" s="121"/>
      <c r="AT2" s="457"/>
    </row>
    <row r="3" spans="1:46" s="66" customFormat="1" ht="15" customHeight="1">
      <c r="B3" s="1476" t="s">
        <v>787</v>
      </c>
      <c r="C3" s="1476"/>
      <c r="D3" s="1476"/>
      <c r="E3" s="1476"/>
      <c r="F3" s="1476"/>
      <c r="G3" s="1476"/>
      <c r="H3" s="1476"/>
      <c r="I3" s="1282">
        <f>'申込シート①-1・２'!B3</f>
        <v>0</v>
      </c>
      <c r="J3" s="1283"/>
      <c r="K3" s="1283"/>
      <c r="L3" s="1283"/>
      <c r="M3" s="1283"/>
      <c r="N3" s="1283"/>
      <c r="O3" s="1283"/>
      <c r="P3" s="1283"/>
      <c r="Q3" s="1283"/>
      <c r="R3" s="1283"/>
      <c r="S3" s="1283"/>
      <c r="T3" s="1283"/>
      <c r="U3" s="1283"/>
      <c r="V3" s="1283"/>
      <c r="W3" s="1317"/>
      <c r="X3" s="698"/>
      <c r="Y3" s="667"/>
      <c r="Z3" s="667"/>
      <c r="AA3" s="667"/>
      <c r="AB3" s="667"/>
      <c r="AC3" s="667"/>
      <c r="AD3" s="667"/>
      <c r="AE3" s="667"/>
      <c r="AF3" s="667"/>
      <c r="AG3" s="667"/>
      <c r="AH3" s="667"/>
      <c r="AI3" s="667"/>
      <c r="AJ3" s="667"/>
      <c r="AK3" s="667"/>
      <c r="AL3" s="667"/>
      <c r="AM3" s="667"/>
      <c r="AN3" s="667"/>
      <c r="AO3" s="667"/>
      <c r="AP3" s="667"/>
      <c r="AQ3" s="667"/>
      <c r="AR3" s="667"/>
    </row>
    <row r="4" spans="1:46" s="66" customFormat="1" ht="15" customHeight="1">
      <c r="B4" s="1476" t="s">
        <v>813</v>
      </c>
      <c r="C4" s="1476"/>
      <c r="D4" s="1476"/>
      <c r="E4" s="1476"/>
      <c r="F4" s="1476"/>
      <c r="G4" s="1476"/>
      <c r="H4" s="1476"/>
      <c r="I4" s="1282" t="str">
        <f>'申込シート①-1・２'!C3</f>
        <v/>
      </c>
      <c r="J4" s="1283"/>
      <c r="K4" s="1283"/>
      <c r="L4" s="1283"/>
      <c r="M4" s="1283"/>
      <c r="N4" s="1283"/>
      <c r="O4" s="1283"/>
      <c r="P4" s="1283"/>
      <c r="Q4" s="1283"/>
      <c r="R4" s="1283"/>
      <c r="S4" s="1283"/>
      <c r="T4" s="1283"/>
      <c r="U4" s="1283"/>
      <c r="V4" s="1283"/>
      <c r="W4" s="1283"/>
      <c r="X4" s="1283"/>
      <c r="Y4" s="1283"/>
      <c r="Z4" s="1317"/>
      <c r="AA4" s="1492" t="s">
        <v>788</v>
      </c>
      <c r="AB4" s="1492"/>
      <c r="AC4" s="1492"/>
      <c r="AD4" s="1492"/>
      <c r="AE4" s="1492"/>
      <c r="AF4" s="1492"/>
      <c r="AG4" s="1282" t="str">
        <f>'申込シート①-1・２'!E3</f>
        <v/>
      </c>
      <c r="AH4" s="1283"/>
      <c r="AI4" s="1283"/>
      <c r="AJ4" s="1283"/>
      <c r="AK4" s="1283"/>
      <c r="AL4" s="1283"/>
      <c r="AM4" s="1283"/>
      <c r="AN4" s="1283"/>
      <c r="AO4" s="1283"/>
      <c r="AP4" s="1283"/>
      <c r="AQ4" s="1283"/>
      <c r="AR4" s="1317"/>
    </row>
    <row r="5" spans="1:46" s="66" customFormat="1" ht="15" customHeight="1">
      <c r="B5" s="1337" t="s">
        <v>2486</v>
      </c>
      <c r="C5" s="1338"/>
      <c r="D5" s="1338"/>
      <c r="E5" s="1338"/>
      <c r="F5" s="1338"/>
      <c r="G5" s="1338"/>
      <c r="H5" s="1339"/>
      <c r="I5" s="1282">
        <f>'申込シート①-1・２'!F5</f>
        <v>0</v>
      </c>
      <c r="J5" s="1283"/>
      <c r="K5" s="1283"/>
      <c r="L5" s="1283"/>
      <c r="M5" s="1283"/>
      <c r="N5" s="1283"/>
      <c r="O5" s="1283"/>
      <c r="P5" s="1283"/>
      <c r="Q5" s="1283"/>
      <c r="R5" s="1283"/>
      <c r="S5" s="1283"/>
      <c r="T5" s="1283"/>
      <c r="U5" s="1283"/>
      <c r="V5" s="1283"/>
      <c r="W5" s="1283"/>
      <c r="X5" s="1283"/>
      <c r="Y5" s="1283"/>
      <c r="Z5" s="1283"/>
      <c r="AA5" s="1283"/>
      <c r="AB5" s="1283"/>
      <c r="AC5" s="1283"/>
      <c r="AD5" s="1283"/>
      <c r="AE5" s="1283"/>
      <c r="AF5" s="1317"/>
      <c r="AG5" s="1447" t="s">
        <v>2487</v>
      </c>
      <c r="AH5" s="1448"/>
      <c r="AI5" s="1489"/>
      <c r="AJ5" s="1489"/>
      <c r="AK5" s="1489"/>
      <c r="AL5" s="1489"/>
      <c r="AM5" s="1489"/>
      <c r="AN5" s="1489"/>
      <c r="AO5" s="1489"/>
      <c r="AP5" s="1489"/>
      <c r="AQ5" s="1489"/>
      <c r="AR5" s="1490"/>
    </row>
    <row r="6" spans="1:46" s="66" customFormat="1" ht="15" customHeight="1">
      <c r="B6" s="1311" t="s">
        <v>789</v>
      </c>
      <c r="C6" s="1312"/>
      <c r="D6" s="1312"/>
      <c r="E6" s="1312"/>
      <c r="F6" s="1312"/>
      <c r="G6" s="1312"/>
      <c r="H6" s="1313"/>
      <c r="I6" s="1270" t="str">
        <f>'申込シート①-1・２'!E5 &amp; "課程"</f>
        <v>全日制課程</v>
      </c>
      <c r="J6" s="1271"/>
      <c r="K6" s="1271"/>
      <c r="L6" s="1271"/>
      <c r="M6" s="1271"/>
      <c r="N6" s="1271"/>
      <c r="O6" s="1271"/>
      <c r="P6" s="1271"/>
      <c r="Q6" s="1271"/>
      <c r="R6" s="1271"/>
      <c r="S6" s="1271"/>
      <c r="T6" s="1271"/>
      <c r="U6" s="1271"/>
      <c r="V6" s="1271"/>
      <c r="W6" s="1271"/>
      <c r="X6" s="1271"/>
      <c r="Y6" s="1271"/>
      <c r="Z6" s="1271"/>
      <c r="AA6" s="1271"/>
      <c r="AB6" s="1271"/>
      <c r="AC6" s="1271"/>
      <c r="AD6" s="1271"/>
      <c r="AE6" s="1271"/>
      <c r="AF6" s="1329"/>
      <c r="AG6" s="1274" t="str">
        <f>'申込シート①-1・２'!L3</f>
        <v/>
      </c>
      <c r="AH6" s="1275"/>
      <c r="AI6" s="1275"/>
      <c r="AJ6" s="1275"/>
      <c r="AK6" s="1275"/>
      <c r="AL6" s="1275"/>
      <c r="AM6" s="1275"/>
      <c r="AN6" s="1275"/>
      <c r="AO6" s="1275"/>
      <c r="AP6" s="1275"/>
      <c r="AQ6" s="1275"/>
      <c r="AR6" s="1276"/>
    </row>
    <row r="7" spans="1:46" s="66" customFormat="1" ht="15" customHeight="1">
      <c r="B7" s="1311"/>
      <c r="C7" s="1312"/>
      <c r="D7" s="1312"/>
      <c r="E7" s="1312"/>
      <c r="F7" s="1312"/>
      <c r="G7" s="1312"/>
      <c r="H7" s="1313"/>
      <c r="I7" s="1264" t="str">
        <f>'申込シート①-1・２'!F3</f>
        <v/>
      </c>
      <c r="J7" s="1265"/>
      <c r="K7" s="1265"/>
      <c r="L7" s="1265"/>
      <c r="M7" s="1265"/>
      <c r="N7" s="1265"/>
      <c r="O7" s="1265"/>
      <c r="P7" s="1265"/>
      <c r="Q7" s="1265"/>
      <c r="R7" s="1265"/>
      <c r="S7" s="1265"/>
      <c r="T7" s="1265"/>
      <c r="U7" s="1265"/>
      <c r="V7" s="1265"/>
      <c r="W7" s="1265"/>
      <c r="X7" s="1265"/>
      <c r="Y7" s="1265"/>
      <c r="Z7" s="1265"/>
      <c r="AA7" s="1265"/>
      <c r="AB7" s="1265"/>
      <c r="AC7" s="1265"/>
      <c r="AD7" s="1265"/>
      <c r="AE7" s="1265"/>
      <c r="AF7" s="1266"/>
      <c r="AG7" s="1447" t="s">
        <v>2488</v>
      </c>
      <c r="AH7" s="1448"/>
      <c r="AI7" s="1489"/>
      <c r="AJ7" s="1489"/>
      <c r="AK7" s="1489"/>
      <c r="AL7" s="1489"/>
      <c r="AM7" s="1489"/>
      <c r="AN7" s="1489"/>
      <c r="AO7" s="1489"/>
      <c r="AP7" s="1489"/>
      <c r="AQ7" s="1489"/>
      <c r="AR7" s="1490"/>
    </row>
    <row r="8" spans="1:46" s="66" customFormat="1" ht="15" customHeight="1">
      <c r="B8" s="1314"/>
      <c r="C8" s="1315"/>
      <c r="D8" s="1315"/>
      <c r="E8" s="1315"/>
      <c r="F8" s="1315"/>
      <c r="G8" s="1315"/>
      <c r="H8" s="1316"/>
      <c r="I8" s="1267"/>
      <c r="J8" s="1268"/>
      <c r="K8" s="1268"/>
      <c r="L8" s="1268"/>
      <c r="M8" s="1268"/>
      <c r="N8" s="1268"/>
      <c r="O8" s="1268"/>
      <c r="P8" s="1268"/>
      <c r="Q8" s="1268"/>
      <c r="R8" s="1268"/>
      <c r="S8" s="1268"/>
      <c r="T8" s="1268"/>
      <c r="U8" s="1268"/>
      <c r="V8" s="1268"/>
      <c r="W8" s="1268"/>
      <c r="X8" s="1268"/>
      <c r="Y8" s="1268"/>
      <c r="Z8" s="1268"/>
      <c r="AA8" s="1268"/>
      <c r="AB8" s="1268"/>
      <c r="AC8" s="1268"/>
      <c r="AD8" s="1268"/>
      <c r="AE8" s="1268"/>
      <c r="AF8" s="1269"/>
      <c r="AG8" s="1274" t="str">
        <f>'申込シート①-1・２'!L5</f>
        <v/>
      </c>
      <c r="AH8" s="1275"/>
      <c r="AI8" s="1275"/>
      <c r="AJ8" s="1275"/>
      <c r="AK8" s="1275"/>
      <c r="AL8" s="1275"/>
      <c r="AM8" s="1275"/>
      <c r="AN8" s="1275"/>
      <c r="AO8" s="1275"/>
      <c r="AP8" s="1275"/>
      <c r="AQ8" s="1275"/>
      <c r="AR8" s="1276"/>
    </row>
    <row r="9" spans="1:46" s="66" customFormat="1" ht="21.95" customHeight="1">
      <c r="B9" s="1284" t="s">
        <v>815</v>
      </c>
      <c r="C9" s="1440"/>
      <c r="D9" s="1440"/>
      <c r="E9" s="1440"/>
      <c r="F9" s="1440"/>
      <c r="G9" s="1440"/>
      <c r="H9" s="1441"/>
      <c r="I9" s="1582" t="str">
        <f>'申込シート①-1・２'!N3</f>
        <v/>
      </c>
      <c r="J9" s="1583"/>
      <c r="K9" s="1583"/>
      <c r="L9" s="1583"/>
      <c r="M9" s="1583"/>
      <c r="N9" s="1583"/>
      <c r="O9" s="1583"/>
      <c r="P9" s="1583"/>
      <c r="Q9" s="1583"/>
      <c r="R9" s="1583"/>
      <c r="S9" s="1583"/>
      <c r="T9" s="1583"/>
      <c r="U9" s="1583"/>
      <c r="V9" s="1583"/>
      <c r="W9" s="1583"/>
      <c r="X9" s="1583"/>
      <c r="Y9" s="1583"/>
      <c r="Z9" s="1583"/>
      <c r="AA9" s="1583"/>
      <c r="AB9" s="1583"/>
      <c r="AC9" s="1583"/>
      <c r="AD9" s="1583"/>
      <c r="AE9" s="1583"/>
      <c r="AF9" s="1583"/>
      <c r="AG9" s="1583"/>
      <c r="AH9" s="1583"/>
      <c r="AI9" s="1583"/>
      <c r="AJ9" s="1583"/>
      <c r="AK9" s="1583"/>
      <c r="AL9" s="1583"/>
      <c r="AM9" s="1583"/>
      <c r="AN9" s="1583"/>
      <c r="AO9" s="1583"/>
      <c r="AP9" s="1583"/>
      <c r="AQ9" s="1583"/>
      <c r="AR9" s="1584"/>
    </row>
    <row r="10" spans="1:46" s="66" customFormat="1" ht="21.95" customHeight="1">
      <c r="B10" s="1284" t="s">
        <v>790</v>
      </c>
      <c r="C10" s="1285"/>
      <c r="D10" s="1285"/>
      <c r="E10" s="1285"/>
      <c r="F10" s="1285"/>
      <c r="G10" s="1285"/>
      <c r="H10" s="1286"/>
      <c r="I10" s="1282" t="str">
        <f>'申込シート①-1・２'!J3&amp;"  "&amp;'申込シート①-1・２'!K3</f>
        <v xml:space="preserve">  </v>
      </c>
      <c r="J10" s="1283"/>
      <c r="K10" s="1283"/>
      <c r="L10" s="1283"/>
      <c r="M10" s="1283"/>
      <c r="N10" s="1283"/>
      <c r="O10" s="1283"/>
      <c r="P10" s="1283"/>
      <c r="Q10" s="1283"/>
      <c r="R10" s="1283"/>
      <c r="S10" s="1283"/>
      <c r="T10" s="1283"/>
      <c r="U10" s="1283"/>
      <c r="V10" s="1283"/>
      <c r="W10" s="1283"/>
      <c r="X10" s="1283"/>
      <c r="Y10" s="1283"/>
      <c r="Z10" s="1317"/>
      <c r="AA10" s="1442" t="s">
        <v>817</v>
      </c>
      <c r="AB10" s="1443"/>
      <c r="AC10" s="1443"/>
      <c r="AD10" s="1443"/>
      <c r="AE10" s="1443"/>
      <c r="AF10" s="1444"/>
      <c r="AG10" s="1282" t="str">
        <f>'申込シート①-1・２'!J5&amp;"  "&amp;'申込シート①-1・２'!K5</f>
        <v xml:space="preserve">  </v>
      </c>
      <c r="AH10" s="1283"/>
      <c r="AI10" s="1283"/>
      <c r="AJ10" s="1283"/>
      <c r="AK10" s="1283"/>
      <c r="AL10" s="1283"/>
      <c r="AM10" s="1283"/>
      <c r="AN10" s="1283"/>
      <c r="AO10" s="1283"/>
      <c r="AP10" s="1283"/>
      <c r="AQ10" s="1283" t="s">
        <v>2489</v>
      </c>
      <c r="AR10" s="1317"/>
    </row>
    <row r="11" spans="1:46" ht="9.6" customHeight="1">
      <c r="B11" s="68"/>
      <c r="C11" s="28"/>
      <c r="D11" s="28"/>
      <c r="E11" s="68"/>
      <c r="F11" s="68"/>
      <c r="G11" s="68"/>
      <c r="H11" s="68"/>
      <c r="I11" s="28"/>
      <c r="J11" s="28"/>
      <c r="K11" s="28"/>
      <c r="L11" s="28"/>
      <c r="M11" s="28"/>
      <c r="N11" s="28"/>
      <c r="O11" s="28"/>
      <c r="P11" s="28"/>
      <c r="Q11" s="28"/>
      <c r="R11" s="28"/>
      <c r="S11" s="28"/>
      <c r="T11" s="28"/>
      <c r="U11" s="28"/>
      <c r="V11" s="28"/>
      <c r="W11" s="28"/>
      <c r="X11" s="28"/>
      <c r="Y11" s="68"/>
      <c r="Z11" s="68"/>
      <c r="AA11" s="68"/>
      <c r="AB11" s="68"/>
      <c r="AC11" s="68"/>
      <c r="AD11" s="68"/>
      <c r="AE11" s="68"/>
      <c r="AF11" s="68"/>
      <c r="AG11" s="28"/>
      <c r="AH11" s="28"/>
      <c r="AI11" s="28"/>
      <c r="AJ11" s="28"/>
      <c r="AK11" s="28"/>
      <c r="AL11" s="28"/>
      <c r="AM11" s="28"/>
      <c r="AN11" s="28"/>
      <c r="AO11" s="28"/>
      <c r="AP11" s="28"/>
      <c r="AQ11" s="68"/>
      <c r="AR11" s="68"/>
    </row>
    <row r="12" spans="1:46" s="66" customFormat="1" ht="14.25" customHeight="1">
      <c r="B12" s="1374" t="s">
        <v>2592</v>
      </c>
      <c r="C12" s="1338"/>
      <c r="D12" s="1338"/>
      <c r="E12" s="1338"/>
      <c r="F12" s="1339"/>
      <c r="G12" s="1337" t="s">
        <v>909</v>
      </c>
      <c r="H12" s="1338"/>
      <c r="I12" s="1338"/>
      <c r="J12" s="1338"/>
      <c r="K12" s="1338"/>
      <c r="L12" s="1338"/>
      <c r="M12" s="1338"/>
      <c r="N12" s="1338"/>
      <c r="O12" s="1338"/>
      <c r="P12" s="1338"/>
      <c r="Q12" s="1339"/>
      <c r="R12" s="1337" t="s">
        <v>1156</v>
      </c>
      <c r="S12" s="1338"/>
      <c r="T12" s="1338"/>
      <c r="U12" s="1338"/>
      <c r="V12" s="1339"/>
      <c r="W12" s="1337" t="s">
        <v>136</v>
      </c>
      <c r="X12" s="1338"/>
      <c r="Y12" s="1338"/>
      <c r="Z12" s="1338"/>
      <c r="AA12" s="1338"/>
      <c r="AB12" s="1338"/>
      <c r="AC12" s="1338"/>
      <c r="AD12" s="1338"/>
      <c r="AE12" s="1338"/>
      <c r="AF12" s="1338"/>
      <c r="AG12" s="1339"/>
      <c r="AH12" s="1337" t="s">
        <v>738</v>
      </c>
      <c r="AI12" s="1338"/>
      <c r="AJ12" s="1339"/>
      <c r="AK12" s="1337" t="s">
        <v>855</v>
      </c>
      <c r="AL12" s="1338"/>
      <c r="AM12" s="1338"/>
      <c r="AN12" s="1338"/>
      <c r="AO12" s="1338"/>
      <c r="AP12" s="1338"/>
      <c r="AQ12" s="1338"/>
      <c r="AR12" s="1339"/>
    </row>
    <row r="13" spans="1:46" s="66" customFormat="1" ht="14.25" customHeight="1">
      <c r="B13" s="1314"/>
      <c r="C13" s="1315"/>
      <c r="D13" s="1315"/>
      <c r="E13" s="1315"/>
      <c r="F13" s="1316"/>
      <c r="G13" s="1311" t="s">
        <v>910</v>
      </c>
      <c r="H13" s="1312"/>
      <c r="I13" s="1312"/>
      <c r="J13" s="1312"/>
      <c r="K13" s="1312"/>
      <c r="L13" s="1312"/>
      <c r="M13" s="1312"/>
      <c r="N13" s="1312"/>
      <c r="O13" s="1312"/>
      <c r="P13" s="1312"/>
      <c r="Q13" s="1313"/>
      <c r="R13" s="1314"/>
      <c r="S13" s="1315"/>
      <c r="T13" s="1315"/>
      <c r="U13" s="1315"/>
      <c r="V13" s="1316"/>
      <c r="W13" s="1311" t="s">
        <v>911</v>
      </c>
      <c r="X13" s="1312"/>
      <c r="Y13" s="1312"/>
      <c r="Z13" s="1312"/>
      <c r="AA13" s="1312"/>
      <c r="AB13" s="1312"/>
      <c r="AC13" s="1312"/>
      <c r="AD13" s="1312"/>
      <c r="AE13" s="1312"/>
      <c r="AF13" s="1312"/>
      <c r="AG13" s="1313"/>
      <c r="AH13" s="1314"/>
      <c r="AI13" s="1315"/>
      <c r="AJ13" s="1316"/>
      <c r="AK13" s="1314" t="s">
        <v>1017</v>
      </c>
      <c r="AL13" s="1315"/>
      <c r="AM13" s="1315"/>
      <c r="AN13" s="1315"/>
      <c r="AO13" s="1315"/>
      <c r="AP13" s="1315"/>
      <c r="AQ13" s="1315"/>
      <c r="AR13" s="1316"/>
    </row>
    <row r="14" spans="1:46" s="66" customFormat="1" ht="14.1" customHeight="1">
      <c r="B14" s="1270">
        <f>'申込シート①-1・２'!D68</f>
        <v>0</v>
      </c>
      <c r="C14" s="1271"/>
      <c r="D14" s="1271"/>
      <c r="E14" s="1271"/>
      <c r="F14" s="1329"/>
      <c r="G14" s="1270" t="str">
        <f>'申込シート①-1・２'!G68</f>
        <v>科</v>
      </c>
      <c r="H14" s="1271"/>
      <c r="I14" s="1271"/>
      <c r="J14" s="1271"/>
      <c r="K14" s="1271"/>
      <c r="L14" s="1271"/>
      <c r="M14" s="1271"/>
      <c r="N14" s="1271"/>
      <c r="O14" s="1271"/>
      <c r="P14" s="1271"/>
      <c r="Q14" s="1329"/>
      <c r="R14" s="1270">
        <f>'申込シート①-1・２'!H68</f>
        <v>0</v>
      </c>
      <c r="S14" s="1271"/>
      <c r="T14" s="1271"/>
      <c r="U14" s="1271"/>
      <c r="V14" s="1329"/>
      <c r="W14" s="1282" t="str">
        <f>'申込シート①-1・２'!L68&amp;"  "&amp;'申込シート①-1・２'!M68</f>
        <v xml:space="preserve">  </v>
      </c>
      <c r="X14" s="1283"/>
      <c r="Y14" s="1283"/>
      <c r="Z14" s="1283"/>
      <c r="AA14" s="1283"/>
      <c r="AB14" s="1283"/>
      <c r="AC14" s="1283"/>
      <c r="AD14" s="1283"/>
      <c r="AE14" s="1283"/>
      <c r="AF14" s="1283"/>
      <c r="AG14" s="685"/>
      <c r="AH14" s="1270">
        <f>'申込シート①-1・２'!N68</f>
        <v>0</v>
      </c>
      <c r="AI14" s="1271"/>
      <c r="AJ14" s="1329"/>
      <c r="AK14" s="1573"/>
      <c r="AL14" s="1574"/>
      <c r="AM14" s="1574"/>
      <c r="AN14" s="1574"/>
      <c r="AO14" s="1574"/>
      <c r="AP14" s="1574"/>
      <c r="AQ14" s="1574"/>
      <c r="AR14" s="1575"/>
    </row>
    <row r="15" spans="1:46" s="66" customFormat="1" ht="12.95" customHeight="1">
      <c r="A15" s="66">
        <v>1</v>
      </c>
      <c r="B15" s="1330"/>
      <c r="C15" s="1450"/>
      <c r="D15" s="1450"/>
      <c r="E15" s="1450"/>
      <c r="F15" s="1331"/>
      <c r="G15" s="1330"/>
      <c r="H15" s="1450"/>
      <c r="I15" s="1450"/>
      <c r="J15" s="1450"/>
      <c r="K15" s="1450"/>
      <c r="L15" s="1450"/>
      <c r="M15" s="1450"/>
      <c r="N15" s="1450"/>
      <c r="O15" s="1450"/>
      <c r="P15" s="1450"/>
      <c r="Q15" s="1331"/>
      <c r="R15" s="1330"/>
      <c r="S15" s="1450"/>
      <c r="T15" s="1450"/>
      <c r="U15" s="1450"/>
      <c r="V15" s="1331"/>
      <c r="W15" s="1270" t="str">
        <f>'申込シート①-1・２'!J68&amp;"  "&amp;'申込シート①-1・２'!K68</f>
        <v xml:space="preserve">  </v>
      </c>
      <c r="X15" s="1271"/>
      <c r="Y15" s="1271"/>
      <c r="Z15" s="1271"/>
      <c r="AA15" s="1271"/>
      <c r="AB15" s="1271"/>
      <c r="AC15" s="1271"/>
      <c r="AD15" s="1271"/>
      <c r="AE15" s="1271"/>
      <c r="AF15" s="1271"/>
      <c r="AG15" s="1327" t="s">
        <v>1406</v>
      </c>
      <c r="AH15" s="1330"/>
      <c r="AI15" s="1450"/>
      <c r="AJ15" s="1331"/>
      <c r="AK15" s="1576"/>
      <c r="AL15" s="1577"/>
      <c r="AM15" s="1577"/>
      <c r="AN15" s="1577"/>
      <c r="AO15" s="1577"/>
      <c r="AP15" s="1577"/>
      <c r="AQ15" s="1577"/>
      <c r="AR15" s="1578"/>
    </row>
    <row r="16" spans="1:46" s="66" customFormat="1" ht="12.95" customHeight="1">
      <c r="B16" s="1274"/>
      <c r="C16" s="1275"/>
      <c r="D16" s="1275"/>
      <c r="E16" s="1275"/>
      <c r="F16" s="1276"/>
      <c r="G16" s="1274"/>
      <c r="H16" s="1275"/>
      <c r="I16" s="1275"/>
      <c r="J16" s="1275"/>
      <c r="K16" s="1275"/>
      <c r="L16" s="1275"/>
      <c r="M16" s="1275"/>
      <c r="N16" s="1275"/>
      <c r="O16" s="1275"/>
      <c r="P16" s="1275"/>
      <c r="Q16" s="1276"/>
      <c r="R16" s="1274"/>
      <c r="S16" s="1275"/>
      <c r="T16" s="1275"/>
      <c r="U16" s="1275"/>
      <c r="V16" s="1276"/>
      <c r="W16" s="1274"/>
      <c r="X16" s="1275"/>
      <c r="Y16" s="1275"/>
      <c r="Z16" s="1275"/>
      <c r="AA16" s="1275"/>
      <c r="AB16" s="1275"/>
      <c r="AC16" s="1275"/>
      <c r="AD16" s="1275"/>
      <c r="AE16" s="1275"/>
      <c r="AF16" s="1275"/>
      <c r="AG16" s="1328"/>
      <c r="AH16" s="1274"/>
      <c r="AI16" s="1275"/>
      <c r="AJ16" s="1276"/>
      <c r="AK16" s="1579"/>
      <c r="AL16" s="1580"/>
      <c r="AM16" s="1580"/>
      <c r="AN16" s="1580"/>
      <c r="AO16" s="1580"/>
      <c r="AP16" s="1580"/>
      <c r="AQ16" s="1580"/>
      <c r="AR16" s="1581"/>
    </row>
    <row r="17" spans="1:44" s="66" customFormat="1" ht="14.1" customHeight="1">
      <c r="B17" s="1270">
        <f>'申込シート①-1・２'!D69</f>
        <v>0</v>
      </c>
      <c r="C17" s="1271"/>
      <c r="D17" s="1271"/>
      <c r="E17" s="1271"/>
      <c r="F17" s="1329"/>
      <c r="G17" s="1270" t="str">
        <f>'申込シート①-1・２'!G69</f>
        <v>科</v>
      </c>
      <c r="H17" s="1271"/>
      <c r="I17" s="1271"/>
      <c r="J17" s="1271"/>
      <c r="K17" s="1271"/>
      <c r="L17" s="1271"/>
      <c r="M17" s="1271"/>
      <c r="N17" s="1271"/>
      <c r="O17" s="1271"/>
      <c r="P17" s="1271"/>
      <c r="Q17" s="1329"/>
      <c r="R17" s="1270">
        <f>'申込シート①-1・２'!H69</f>
        <v>0</v>
      </c>
      <c r="S17" s="1271"/>
      <c r="T17" s="1271"/>
      <c r="U17" s="1271"/>
      <c r="V17" s="1329"/>
      <c r="W17" s="1282" t="str">
        <f>'申込シート①-1・２'!L69&amp;"  "&amp;'申込シート①-1・２'!M69</f>
        <v xml:space="preserve">  </v>
      </c>
      <c r="X17" s="1283"/>
      <c r="Y17" s="1283"/>
      <c r="Z17" s="1283"/>
      <c r="AA17" s="1283"/>
      <c r="AB17" s="1283"/>
      <c r="AC17" s="1283"/>
      <c r="AD17" s="1283"/>
      <c r="AE17" s="1283"/>
      <c r="AF17" s="1283"/>
      <c r="AG17" s="685"/>
      <c r="AH17" s="1270">
        <f>'申込シート①-1・２'!N69</f>
        <v>0</v>
      </c>
      <c r="AI17" s="1271"/>
      <c r="AJ17" s="1329"/>
      <c r="AK17" s="1573"/>
      <c r="AL17" s="1574"/>
      <c r="AM17" s="1574"/>
      <c r="AN17" s="1574"/>
      <c r="AO17" s="1574"/>
      <c r="AP17" s="1574"/>
      <c r="AQ17" s="1574"/>
      <c r="AR17" s="1575"/>
    </row>
    <row r="18" spans="1:44" s="66" customFormat="1" ht="12.95" customHeight="1">
      <c r="A18" s="66">
        <v>2</v>
      </c>
      <c r="B18" s="1330"/>
      <c r="C18" s="1450"/>
      <c r="D18" s="1450"/>
      <c r="E18" s="1450"/>
      <c r="F18" s="1331"/>
      <c r="G18" s="1330"/>
      <c r="H18" s="1450"/>
      <c r="I18" s="1450"/>
      <c r="J18" s="1450"/>
      <c r="K18" s="1450"/>
      <c r="L18" s="1450"/>
      <c r="M18" s="1450"/>
      <c r="N18" s="1450"/>
      <c r="O18" s="1450"/>
      <c r="P18" s="1450"/>
      <c r="Q18" s="1331"/>
      <c r="R18" s="1330"/>
      <c r="S18" s="1450"/>
      <c r="T18" s="1450"/>
      <c r="U18" s="1450"/>
      <c r="V18" s="1331"/>
      <c r="W18" s="1270" t="str">
        <f>'申込シート①-1・２'!J69&amp;"  "&amp;'申込シート①-1・２'!K69</f>
        <v xml:space="preserve">  </v>
      </c>
      <c r="X18" s="1271"/>
      <c r="Y18" s="1271"/>
      <c r="Z18" s="1271"/>
      <c r="AA18" s="1271"/>
      <c r="AB18" s="1271"/>
      <c r="AC18" s="1271"/>
      <c r="AD18" s="1271"/>
      <c r="AE18" s="1271"/>
      <c r="AF18" s="1271"/>
      <c r="AG18" s="1327" t="s">
        <v>1406</v>
      </c>
      <c r="AH18" s="1330"/>
      <c r="AI18" s="1450"/>
      <c r="AJ18" s="1331"/>
      <c r="AK18" s="1576"/>
      <c r="AL18" s="1577"/>
      <c r="AM18" s="1577"/>
      <c r="AN18" s="1577"/>
      <c r="AO18" s="1577"/>
      <c r="AP18" s="1577"/>
      <c r="AQ18" s="1577"/>
      <c r="AR18" s="1578"/>
    </row>
    <row r="19" spans="1:44" s="66" customFormat="1" ht="12.95" customHeight="1">
      <c r="B19" s="1274"/>
      <c r="C19" s="1275"/>
      <c r="D19" s="1275"/>
      <c r="E19" s="1275"/>
      <c r="F19" s="1276"/>
      <c r="G19" s="1274"/>
      <c r="H19" s="1275"/>
      <c r="I19" s="1275"/>
      <c r="J19" s="1275"/>
      <c r="K19" s="1275"/>
      <c r="L19" s="1275"/>
      <c r="M19" s="1275"/>
      <c r="N19" s="1275"/>
      <c r="O19" s="1275"/>
      <c r="P19" s="1275"/>
      <c r="Q19" s="1276"/>
      <c r="R19" s="1274"/>
      <c r="S19" s="1275"/>
      <c r="T19" s="1275"/>
      <c r="U19" s="1275"/>
      <c r="V19" s="1276"/>
      <c r="W19" s="1274"/>
      <c r="X19" s="1275"/>
      <c r="Y19" s="1275"/>
      <c r="Z19" s="1275"/>
      <c r="AA19" s="1275"/>
      <c r="AB19" s="1275"/>
      <c r="AC19" s="1275"/>
      <c r="AD19" s="1275"/>
      <c r="AE19" s="1275"/>
      <c r="AF19" s="1275"/>
      <c r="AG19" s="1328"/>
      <c r="AH19" s="1274"/>
      <c r="AI19" s="1275"/>
      <c r="AJ19" s="1276"/>
      <c r="AK19" s="1579"/>
      <c r="AL19" s="1580"/>
      <c r="AM19" s="1580"/>
      <c r="AN19" s="1580"/>
      <c r="AO19" s="1580"/>
      <c r="AP19" s="1580"/>
      <c r="AQ19" s="1580"/>
      <c r="AR19" s="1581"/>
    </row>
    <row r="20" spans="1:44" s="66" customFormat="1" ht="14.1" customHeight="1">
      <c r="B20" s="1270">
        <f>'申込シート①-1・２'!D70</f>
        <v>0</v>
      </c>
      <c r="C20" s="1271"/>
      <c r="D20" s="1271"/>
      <c r="E20" s="1271"/>
      <c r="F20" s="1329"/>
      <c r="G20" s="1270" t="str">
        <f>'申込シート①-1・２'!G70</f>
        <v>科</v>
      </c>
      <c r="H20" s="1271"/>
      <c r="I20" s="1271"/>
      <c r="J20" s="1271"/>
      <c r="K20" s="1271"/>
      <c r="L20" s="1271"/>
      <c r="M20" s="1271"/>
      <c r="N20" s="1271"/>
      <c r="O20" s="1271"/>
      <c r="P20" s="1271"/>
      <c r="Q20" s="1329"/>
      <c r="R20" s="1270">
        <f>'申込シート①-1・２'!H70</f>
        <v>0</v>
      </c>
      <c r="S20" s="1271"/>
      <c r="T20" s="1271"/>
      <c r="U20" s="1271"/>
      <c r="V20" s="1329"/>
      <c r="W20" s="1282" t="str">
        <f>'申込シート①-1・２'!L70&amp;"  "&amp;'申込シート①-1・２'!M70</f>
        <v xml:space="preserve">  </v>
      </c>
      <c r="X20" s="1283"/>
      <c r="Y20" s="1283"/>
      <c r="Z20" s="1283"/>
      <c r="AA20" s="1283"/>
      <c r="AB20" s="1283"/>
      <c r="AC20" s="1283"/>
      <c r="AD20" s="1283"/>
      <c r="AE20" s="1283"/>
      <c r="AF20" s="1283"/>
      <c r="AG20" s="685"/>
      <c r="AH20" s="1270">
        <f>'申込シート①-1・２'!N70</f>
        <v>0</v>
      </c>
      <c r="AI20" s="1271"/>
      <c r="AJ20" s="1329"/>
      <c r="AK20" s="1573"/>
      <c r="AL20" s="1574"/>
      <c r="AM20" s="1574"/>
      <c r="AN20" s="1574"/>
      <c r="AO20" s="1574"/>
      <c r="AP20" s="1574"/>
      <c r="AQ20" s="1574"/>
      <c r="AR20" s="1575"/>
    </row>
    <row r="21" spans="1:44" s="66" customFormat="1" ht="12.95" customHeight="1">
      <c r="A21" s="66">
        <v>3</v>
      </c>
      <c r="B21" s="1330"/>
      <c r="C21" s="1450"/>
      <c r="D21" s="1450"/>
      <c r="E21" s="1450"/>
      <c r="F21" s="1331"/>
      <c r="G21" s="1330"/>
      <c r="H21" s="1450"/>
      <c r="I21" s="1450"/>
      <c r="J21" s="1450"/>
      <c r="K21" s="1450"/>
      <c r="L21" s="1450"/>
      <c r="M21" s="1450"/>
      <c r="N21" s="1450"/>
      <c r="O21" s="1450"/>
      <c r="P21" s="1450"/>
      <c r="Q21" s="1331"/>
      <c r="R21" s="1330"/>
      <c r="S21" s="1450"/>
      <c r="T21" s="1450"/>
      <c r="U21" s="1450"/>
      <c r="V21" s="1331"/>
      <c r="W21" s="1270" t="str">
        <f>'申込シート①-1・２'!J70&amp;"  "&amp;'申込シート①-1・２'!K70</f>
        <v xml:space="preserve">  </v>
      </c>
      <c r="X21" s="1271"/>
      <c r="Y21" s="1271"/>
      <c r="Z21" s="1271"/>
      <c r="AA21" s="1271"/>
      <c r="AB21" s="1271"/>
      <c r="AC21" s="1271"/>
      <c r="AD21" s="1271"/>
      <c r="AE21" s="1271"/>
      <c r="AF21" s="1271"/>
      <c r="AG21" s="1327" t="s">
        <v>1406</v>
      </c>
      <c r="AH21" s="1330"/>
      <c r="AI21" s="1450"/>
      <c r="AJ21" s="1331"/>
      <c r="AK21" s="1576"/>
      <c r="AL21" s="1577"/>
      <c r="AM21" s="1577"/>
      <c r="AN21" s="1577"/>
      <c r="AO21" s="1577"/>
      <c r="AP21" s="1577"/>
      <c r="AQ21" s="1577"/>
      <c r="AR21" s="1578"/>
    </row>
    <row r="22" spans="1:44" s="66" customFormat="1" ht="12.95" customHeight="1">
      <c r="B22" s="1274"/>
      <c r="C22" s="1275"/>
      <c r="D22" s="1275"/>
      <c r="E22" s="1275"/>
      <c r="F22" s="1276"/>
      <c r="G22" s="1274"/>
      <c r="H22" s="1275"/>
      <c r="I22" s="1275"/>
      <c r="J22" s="1275"/>
      <c r="K22" s="1275"/>
      <c r="L22" s="1275"/>
      <c r="M22" s="1275"/>
      <c r="N22" s="1275"/>
      <c r="O22" s="1275"/>
      <c r="P22" s="1275"/>
      <c r="Q22" s="1276"/>
      <c r="R22" s="1274"/>
      <c r="S22" s="1275"/>
      <c r="T22" s="1275"/>
      <c r="U22" s="1275"/>
      <c r="V22" s="1276"/>
      <c r="W22" s="1274"/>
      <c r="X22" s="1275"/>
      <c r="Y22" s="1275"/>
      <c r="Z22" s="1275"/>
      <c r="AA22" s="1275"/>
      <c r="AB22" s="1275"/>
      <c r="AC22" s="1275"/>
      <c r="AD22" s="1275"/>
      <c r="AE22" s="1275"/>
      <c r="AF22" s="1275"/>
      <c r="AG22" s="1328"/>
      <c r="AH22" s="1274"/>
      <c r="AI22" s="1275"/>
      <c r="AJ22" s="1276"/>
      <c r="AK22" s="1579"/>
      <c r="AL22" s="1580"/>
      <c r="AM22" s="1580"/>
      <c r="AN22" s="1580"/>
      <c r="AO22" s="1580"/>
      <c r="AP22" s="1580"/>
      <c r="AQ22" s="1580"/>
      <c r="AR22" s="1581"/>
    </row>
    <row r="23" spans="1:44" s="66" customFormat="1" ht="14.1" customHeight="1">
      <c r="B23" s="1270">
        <f>'申込シート①-1・２'!D71</f>
        <v>0</v>
      </c>
      <c r="C23" s="1271"/>
      <c r="D23" s="1271"/>
      <c r="E23" s="1271"/>
      <c r="F23" s="1329"/>
      <c r="G23" s="1270" t="str">
        <f>'申込シート①-1・２'!G71</f>
        <v>科</v>
      </c>
      <c r="H23" s="1271"/>
      <c r="I23" s="1271"/>
      <c r="J23" s="1271"/>
      <c r="K23" s="1271"/>
      <c r="L23" s="1271"/>
      <c r="M23" s="1271"/>
      <c r="N23" s="1271"/>
      <c r="O23" s="1271"/>
      <c r="P23" s="1271"/>
      <c r="Q23" s="1329"/>
      <c r="R23" s="1270">
        <f>'申込シート①-1・２'!H71</f>
        <v>0</v>
      </c>
      <c r="S23" s="1271"/>
      <c r="T23" s="1271"/>
      <c r="U23" s="1271"/>
      <c r="V23" s="1329"/>
      <c r="W23" s="1282" t="str">
        <f>'申込シート①-1・２'!L71&amp;"  "&amp;'申込シート①-1・２'!M71</f>
        <v xml:space="preserve">  </v>
      </c>
      <c r="X23" s="1283"/>
      <c r="Y23" s="1283"/>
      <c r="Z23" s="1283"/>
      <c r="AA23" s="1283"/>
      <c r="AB23" s="1283"/>
      <c r="AC23" s="1283"/>
      <c r="AD23" s="1283"/>
      <c r="AE23" s="1283"/>
      <c r="AF23" s="1283"/>
      <c r="AG23" s="685"/>
      <c r="AH23" s="1270">
        <f>'申込シート①-1・２'!N71</f>
        <v>0</v>
      </c>
      <c r="AI23" s="1271"/>
      <c r="AJ23" s="1329"/>
      <c r="AK23" s="1573"/>
      <c r="AL23" s="1574"/>
      <c r="AM23" s="1574"/>
      <c r="AN23" s="1574"/>
      <c r="AO23" s="1574"/>
      <c r="AP23" s="1574"/>
      <c r="AQ23" s="1574"/>
      <c r="AR23" s="1575"/>
    </row>
    <row r="24" spans="1:44" s="66" customFormat="1" ht="12.95" customHeight="1">
      <c r="A24" s="66">
        <v>4</v>
      </c>
      <c r="B24" s="1330"/>
      <c r="C24" s="1450"/>
      <c r="D24" s="1450"/>
      <c r="E24" s="1450"/>
      <c r="F24" s="1331"/>
      <c r="G24" s="1330"/>
      <c r="H24" s="1450"/>
      <c r="I24" s="1450"/>
      <c r="J24" s="1450"/>
      <c r="K24" s="1450"/>
      <c r="L24" s="1450"/>
      <c r="M24" s="1450"/>
      <c r="N24" s="1450"/>
      <c r="O24" s="1450"/>
      <c r="P24" s="1450"/>
      <c r="Q24" s="1331"/>
      <c r="R24" s="1330"/>
      <c r="S24" s="1450"/>
      <c r="T24" s="1450"/>
      <c r="U24" s="1450"/>
      <c r="V24" s="1331"/>
      <c r="W24" s="1270" t="str">
        <f>'申込シート①-1・２'!J71&amp;"  "&amp;'申込シート①-1・２'!K71</f>
        <v xml:space="preserve">  </v>
      </c>
      <c r="X24" s="1271"/>
      <c r="Y24" s="1271"/>
      <c r="Z24" s="1271"/>
      <c r="AA24" s="1271"/>
      <c r="AB24" s="1271"/>
      <c r="AC24" s="1271"/>
      <c r="AD24" s="1271"/>
      <c r="AE24" s="1271"/>
      <c r="AF24" s="1271"/>
      <c r="AG24" s="1327" t="s">
        <v>1406</v>
      </c>
      <c r="AH24" s="1330"/>
      <c r="AI24" s="1450"/>
      <c r="AJ24" s="1331"/>
      <c r="AK24" s="1576"/>
      <c r="AL24" s="1577"/>
      <c r="AM24" s="1577"/>
      <c r="AN24" s="1577"/>
      <c r="AO24" s="1577"/>
      <c r="AP24" s="1577"/>
      <c r="AQ24" s="1577"/>
      <c r="AR24" s="1578"/>
    </row>
    <row r="25" spans="1:44" s="66" customFormat="1" ht="12.95" customHeight="1">
      <c r="B25" s="1274"/>
      <c r="C25" s="1275"/>
      <c r="D25" s="1275"/>
      <c r="E25" s="1275"/>
      <c r="F25" s="1276"/>
      <c r="G25" s="1274"/>
      <c r="H25" s="1275"/>
      <c r="I25" s="1275"/>
      <c r="J25" s="1275"/>
      <c r="K25" s="1275"/>
      <c r="L25" s="1275"/>
      <c r="M25" s="1275"/>
      <c r="N25" s="1275"/>
      <c r="O25" s="1275"/>
      <c r="P25" s="1275"/>
      <c r="Q25" s="1276"/>
      <c r="R25" s="1274"/>
      <c r="S25" s="1275"/>
      <c r="T25" s="1275"/>
      <c r="U25" s="1275"/>
      <c r="V25" s="1276"/>
      <c r="W25" s="1274"/>
      <c r="X25" s="1275"/>
      <c r="Y25" s="1275"/>
      <c r="Z25" s="1275"/>
      <c r="AA25" s="1275"/>
      <c r="AB25" s="1275"/>
      <c r="AC25" s="1275"/>
      <c r="AD25" s="1275"/>
      <c r="AE25" s="1275"/>
      <c r="AF25" s="1275"/>
      <c r="AG25" s="1328"/>
      <c r="AH25" s="1274"/>
      <c r="AI25" s="1275"/>
      <c r="AJ25" s="1276"/>
      <c r="AK25" s="1579"/>
      <c r="AL25" s="1580"/>
      <c r="AM25" s="1580"/>
      <c r="AN25" s="1580"/>
      <c r="AO25" s="1580"/>
      <c r="AP25" s="1580"/>
      <c r="AQ25" s="1580"/>
      <c r="AR25" s="1581"/>
    </row>
    <row r="26" spans="1:44" s="66" customFormat="1" ht="14.1" customHeight="1">
      <c r="B26" s="1270">
        <f>'申込シート①-1・２'!D72</f>
        <v>0</v>
      </c>
      <c r="C26" s="1271"/>
      <c r="D26" s="1271"/>
      <c r="E26" s="1271"/>
      <c r="F26" s="1329"/>
      <c r="G26" s="1270" t="str">
        <f>'申込シート①-1・２'!G72</f>
        <v>科</v>
      </c>
      <c r="H26" s="1271"/>
      <c r="I26" s="1271"/>
      <c r="J26" s="1271"/>
      <c r="K26" s="1271"/>
      <c r="L26" s="1271"/>
      <c r="M26" s="1271"/>
      <c r="N26" s="1271"/>
      <c r="O26" s="1271"/>
      <c r="P26" s="1271"/>
      <c r="Q26" s="1329"/>
      <c r="R26" s="1270">
        <f>'申込シート①-1・２'!H72</f>
        <v>0</v>
      </c>
      <c r="S26" s="1271"/>
      <c r="T26" s="1271"/>
      <c r="U26" s="1271"/>
      <c r="V26" s="1329"/>
      <c r="W26" s="1282" t="str">
        <f>'申込シート①-1・２'!L72&amp;"  "&amp;'申込シート①-1・２'!M72</f>
        <v xml:space="preserve">  </v>
      </c>
      <c r="X26" s="1283"/>
      <c r="Y26" s="1283"/>
      <c r="Z26" s="1283"/>
      <c r="AA26" s="1283"/>
      <c r="AB26" s="1283"/>
      <c r="AC26" s="1283"/>
      <c r="AD26" s="1283"/>
      <c r="AE26" s="1283"/>
      <c r="AF26" s="1283"/>
      <c r="AG26" s="685"/>
      <c r="AH26" s="1270">
        <f>'申込シート①-1・２'!N72</f>
        <v>0</v>
      </c>
      <c r="AI26" s="1271"/>
      <c r="AJ26" s="1329"/>
      <c r="AK26" s="1573"/>
      <c r="AL26" s="1574"/>
      <c r="AM26" s="1574"/>
      <c r="AN26" s="1574"/>
      <c r="AO26" s="1574"/>
      <c r="AP26" s="1574"/>
      <c r="AQ26" s="1574"/>
      <c r="AR26" s="1575"/>
    </row>
    <row r="27" spans="1:44" s="66" customFormat="1" ht="12.95" customHeight="1">
      <c r="A27" s="66">
        <v>5</v>
      </c>
      <c r="B27" s="1330"/>
      <c r="C27" s="1450"/>
      <c r="D27" s="1450"/>
      <c r="E27" s="1450"/>
      <c r="F27" s="1331"/>
      <c r="G27" s="1330"/>
      <c r="H27" s="1450"/>
      <c r="I27" s="1450"/>
      <c r="J27" s="1450"/>
      <c r="K27" s="1450"/>
      <c r="L27" s="1450"/>
      <c r="M27" s="1450"/>
      <c r="N27" s="1450"/>
      <c r="O27" s="1450"/>
      <c r="P27" s="1450"/>
      <c r="Q27" s="1331"/>
      <c r="R27" s="1330"/>
      <c r="S27" s="1450"/>
      <c r="T27" s="1450"/>
      <c r="U27" s="1450"/>
      <c r="V27" s="1331"/>
      <c r="W27" s="1270" t="str">
        <f>'申込シート①-1・２'!J72&amp;"  "&amp;'申込シート①-1・２'!K72</f>
        <v xml:space="preserve">  </v>
      </c>
      <c r="X27" s="1271"/>
      <c r="Y27" s="1271"/>
      <c r="Z27" s="1271"/>
      <c r="AA27" s="1271"/>
      <c r="AB27" s="1271"/>
      <c r="AC27" s="1271"/>
      <c r="AD27" s="1271"/>
      <c r="AE27" s="1271"/>
      <c r="AF27" s="1271"/>
      <c r="AG27" s="1327" t="s">
        <v>1406</v>
      </c>
      <c r="AH27" s="1330"/>
      <c r="AI27" s="1450"/>
      <c r="AJ27" s="1331"/>
      <c r="AK27" s="1576"/>
      <c r="AL27" s="1577"/>
      <c r="AM27" s="1577"/>
      <c r="AN27" s="1577"/>
      <c r="AO27" s="1577"/>
      <c r="AP27" s="1577"/>
      <c r="AQ27" s="1577"/>
      <c r="AR27" s="1578"/>
    </row>
    <row r="28" spans="1:44" s="66" customFormat="1" ht="12.95" customHeight="1">
      <c r="B28" s="1274"/>
      <c r="C28" s="1275"/>
      <c r="D28" s="1275"/>
      <c r="E28" s="1275"/>
      <c r="F28" s="1276"/>
      <c r="G28" s="1274"/>
      <c r="H28" s="1275"/>
      <c r="I28" s="1275"/>
      <c r="J28" s="1275"/>
      <c r="K28" s="1275"/>
      <c r="L28" s="1275"/>
      <c r="M28" s="1275"/>
      <c r="N28" s="1275"/>
      <c r="O28" s="1275"/>
      <c r="P28" s="1275"/>
      <c r="Q28" s="1276"/>
      <c r="R28" s="1274"/>
      <c r="S28" s="1275"/>
      <c r="T28" s="1275"/>
      <c r="U28" s="1275"/>
      <c r="V28" s="1276"/>
      <c r="W28" s="1274"/>
      <c r="X28" s="1275"/>
      <c r="Y28" s="1275"/>
      <c r="Z28" s="1275"/>
      <c r="AA28" s="1275"/>
      <c r="AB28" s="1275"/>
      <c r="AC28" s="1275"/>
      <c r="AD28" s="1275"/>
      <c r="AE28" s="1275"/>
      <c r="AF28" s="1275"/>
      <c r="AG28" s="1328"/>
      <c r="AH28" s="1274"/>
      <c r="AI28" s="1275"/>
      <c r="AJ28" s="1276"/>
      <c r="AK28" s="1579"/>
      <c r="AL28" s="1580"/>
      <c r="AM28" s="1580"/>
      <c r="AN28" s="1580"/>
      <c r="AO28" s="1580"/>
      <c r="AP28" s="1580"/>
      <c r="AQ28" s="1580"/>
      <c r="AR28" s="1581"/>
    </row>
    <row r="29" spans="1:44" s="66" customFormat="1" ht="14.1" customHeight="1">
      <c r="B29" s="1270">
        <f>'申込シート①-1・２'!D73</f>
        <v>0</v>
      </c>
      <c r="C29" s="1271"/>
      <c r="D29" s="1271"/>
      <c r="E29" s="1271"/>
      <c r="F29" s="1329"/>
      <c r="G29" s="1270" t="str">
        <f>'申込シート①-1・２'!G73</f>
        <v>科</v>
      </c>
      <c r="H29" s="1271"/>
      <c r="I29" s="1271"/>
      <c r="J29" s="1271"/>
      <c r="K29" s="1271"/>
      <c r="L29" s="1271"/>
      <c r="M29" s="1271"/>
      <c r="N29" s="1271"/>
      <c r="O29" s="1271"/>
      <c r="P29" s="1271"/>
      <c r="Q29" s="1329"/>
      <c r="R29" s="1270">
        <f>'申込シート①-1・２'!H73</f>
        <v>0</v>
      </c>
      <c r="S29" s="1271"/>
      <c r="T29" s="1271"/>
      <c r="U29" s="1271"/>
      <c r="V29" s="1329"/>
      <c r="W29" s="1282" t="str">
        <f>'申込シート①-1・２'!L73&amp;"  "&amp;'申込シート①-1・２'!M73</f>
        <v xml:space="preserve">  </v>
      </c>
      <c r="X29" s="1283"/>
      <c r="Y29" s="1283"/>
      <c r="Z29" s="1283"/>
      <c r="AA29" s="1283"/>
      <c r="AB29" s="1283"/>
      <c r="AC29" s="1283"/>
      <c r="AD29" s="1283"/>
      <c r="AE29" s="1283"/>
      <c r="AF29" s="1283"/>
      <c r="AG29" s="685"/>
      <c r="AH29" s="1270">
        <f>'申込シート①-1・２'!N73</f>
        <v>0</v>
      </c>
      <c r="AI29" s="1271"/>
      <c r="AJ29" s="1329"/>
      <c r="AK29" s="1573"/>
      <c r="AL29" s="1574"/>
      <c r="AM29" s="1574"/>
      <c r="AN29" s="1574"/>
      <c r="AO29" s="1574"/>
      <c r="AP29" s="1574"/>
      <c r="AQ29" s="1574"/>
      <c r="AR29" s="1575"/>
    </row>
    <row r="30" spans="1:44" s="66" customFormat="1" ht="12.95" customHeight="1">
      <c r="A30" s="66">
        <v>6</v>
      </c>
      <c r="B30" s="1330"/>
      <c r="C30" s="1450"/>
      <c r="D30" s="1450"/>
      <c r="E30" s="1450"/>
      <c r="F30" s="1331"/>
      <c r="G30" s="1330"/>
      <c r="H30" s="1450"/>
      <c r="I30" s="1450"/>
      <c r="J30" s="1450"/>
      <c r="K30" s="1450"/>
      <c r="L30" s="1450"/>
      <c r="M30" s="1450"/>
      <c r="N30" s="1450"/>
      <c r="O30" s="1450"/>
      <c r="P30" s="1450"/>
      <c r="Q30" s="1331"/>
      <c r="R30" s="1330"/>
      <c r="S30" s="1450"/>
      <c r="T30" s="1450"/>
      <c r="U30" s="1450"/>
      <c r="V30" s="1331"/>
      <c r="W30" s="1270" t="str">
        <f>'申込シート①-1・２'!J73&amp;"  "&amp;'申込シート①-1・２'!K73</f>
        <v xml:space="preserve">  </v>
      </c>
      <c r="X30" s="1271"/>
      <c r="Y30" s="1271"/>
      <c r="Z30" s="1271"/>
      <c r="AA30" s="1271"/>
      <c r="AB30" s="1271"/>
      <c r="AC30" s="1271"/>
      <c r="AD30" s="1271"/>
      <c r="AE30" s="1271"/>
      <c r="AF30" s="1271"/>
      <c r="AG30" s="1327" t="s">
        <v>1406</v>
      </c>
      <c r="AH30" s="1330"/>
      <c r="AI30" s="1450"/>
      <c r="AJ30" s="1331"/>
      <c r="AK30" s="1576"/>
      <c r="AL30" s="1577"/>
      <c r="AM30" s="1577"/>
      <c r="AN30" s="1577"/>
      <c r="AO30" s="1577"/>
      <c r="AP30" s="1577"/>
      <c r="AQ30" s="1577"/>
      <c r="AR30" s="1578"/>
    </row>
    <row r="31" spans="1:44" s="66" customFormat="1" ht="12.95" customHeight="1">
      <c r="B31" s="1274"/>
      <c r="C31" s="1275"/>
      <c r="D31" s="1275"/>
      <c r="E31" s="1275"/>
      <c r="F31" s="1276"/>
      <c r="G31" s="1274"/>
      <c r="H31" s="1275"/>
      <c r="I31" s="1275"/>
      <c r="J31" s="1275"/>
      <c r="K31" s="1275"/>
      <c r="L31" s="1275"/>
      <c r="M31" s="1275"/>
      <c r="N31" s="1275"/>
      <c r="O31" s="1275"/>
      <c r="P31" s="1275"/>
      <c r="Q31" s="1276"/>
      <c r="R31" s="1274"/>
      <c r="S31" s="1275"/>
      <c r="T31" s="1275"/>
      <c r="U31" s="1275"/>
      <c r="V31" s="1276"/>
      <c r="W31" s="1274"/>
      <c r="X31" s="1275"/>
      <c r="Y31" s="1275"/>
      <c r="Z31" s="1275"/>
      <c r="AA31" s="1275"/>
      <c r="AB31" s="1275"/>
      <c r="AC31" s="1275"/>
      <c r="AD31" s="1275"/>
      <c r="AE31" s="1275"/>
      <c r="AF31" s="1275"/>
      <c r="AG31" s="1328"/>
      <c r="AH31" s="1274"/>
      <c r="AI31" s="1275"/>
      <c r="AJ31" s="1276"/>
      <c r="AK31" s="1579"/>
      <c r="AL31" s="1580"/>
      <c r="AM31" s="1580"/>
      <c r="AN31" s="1580"/>
      <c r="AO31" s="1580"/>
      <c r="AP31" s="1580"/>
      <c r="AQ31" s="1580"/>
      <c r="AR31" s="1581"/>
    </row>
    <row r="32" spans="1:44" s="66" customFormat="1" ht="14.1" customHeight="1">
      <c r="B32" s="1270">
        <f>'申込シート①-1・２'!D74</f>
        <v>0</v>
      </c>
      <c r="C32" s="1271"/>
      <c r="D32" s="1271"/>
      <c r="E32" s="1271"/>
      <c r="F32" s="1329"/>
      <c r="G32" s="1270" t="str">
        <f>'申込シート①-1・２'!G74</f>
        <v>科</v>
      </c>
      <c r="H32" s="1271"/>
      <c r="I32" s="1271"/>
      <c r="J32" s="1271"/>
      <c r="K32" s="1271"/>
      <c r="L32" s="1271"/>
      <c r="M32" s="1271"/>
      <c r="N32" s="1271"/>
      <c r="O32" s="1271"/>
      <c r="P32" s="1271"/>
      <c r="Q32" s="1329"/>
      <c r="R32" s="1270">
        <f>'申込シート①-1・２'!H74</f>
        <v>0</v>
      </c>
      <c r="S32" s="1271"/>
      <c r="T32" s="1271"/>
      <c r="U32" s="1271"/>
      <c r="V32" s="1329"/>
      <c r="W32" s="1282" t="str">
        <f>'申込シート①-1・２'!L74&amp;"  "&amp;'申込シート①-1・２'!M74</f>
        <v xml:space="preserve">  </v>
      </c>
      <c r="X32" s="1283"/>
      <c r="Y32" s="1283"/>
      <c r="Z32" s="1283"/>
      <c r="AA32" s="1283"/>
      <c r="AB32" s="1283"/>
      <c r="AC32" s="1283"/>
      <c r="AD32" s="1283"/>
      <c r="AE32" s="1283"/>
      <c r="AF32" s="1283"/>
      <c r="AG32" s="685"/>
      <c r="AH32" s="1270">
        <f>'申込シート①-1・２'!N74</f>
        <v>0</v>
      </c>
      <c r="AI32" s="1271"/>
      <c r="AJ32" s="1329"/>
      <c r="AK32" s="1573"/>
      <c r="AL32" s="1574"/>
      <c r="AM32" s="1574"/>
      <c r="AN32" s="1574"/>
      <c r="AO32" s="1574"/>
      <c r="AP32" s="1574"/>
      <c r="AQ32" s="1574"/>
      <c r="AR32" s="1575"/>
    </row>
    <row r="33" spans="1:44" s="66" customFormat="1" ht="12.95" customHeight="1">
      <c r="A33" s="66">
        <v>7</v>
      </c>
      <c r="B33" s="1330"/>
      <c r="C33" s="1450"/>
      <c r="D33" s="1450"/>
      <c r="E33" s="1450"/>
      <c r="F33" s="1331"/>
      <c r="G33" s="1330"/>
      <c r="H33" s="1450"/>
      <c r="I33" s="1450"/>
      <c r="J33" s="1450"/>
      <c r="K33" s="1450"/>
      <c r="L33" s="1450"/>
      <c r="M33" s="1450"/>
      <c r="N33" s="1450"/>
      <c r="O33" s="1450"/>
      <c r="P33" s="1450"/>
      <c r="Q33" s="1331"/>
      <c r="R33" s="1330"/>
      <c r="S33" s="1450"/>
      <c r="T33" s="1450"/>
      <c r="U33" s="1450"/>
      <c r="V33" s="1331"/>
      <c r="W33" s="1270" t="str">
        <f>'申込シート①-1・２'!J74&amp;"  "&amp;'申込シート①-1・２'!K74</f>
        <v xml:space="preserve">  </v>
      </c>
      <c r="X33" s="1271"/>
      <c r="Y33" s="1271"/>
      <c r="Z33" s="1271"/>
      <c r="AA33" s="1271"/>
      <c r="AB33" s="1271"/>
      <c r="AC33" s="1271"/>
      <c r="AD33" s="1271"/>
      <c r="AE33" s="1271"/>
      <c r="AF33" s="1271"/>
      <c r="AG33" s="1327" t="s">
        <v>1406</v>
      </c>
      <c r="AH33" s="1330"/>
      <c r="AI33" s="1450"/>
      <c r="AJ33" s="1331"/>
      <c r="AK33" s="1576"/>
      <c r="AL33" s="1577"/>
      <c r="AM33" s="1577"/>
      <c r="AN33" s="1577"/>
      <c r="AO33" s="1577"/>
      <c r="AP33" s="1577"/>
      <c r="AQ33" s="1577"/>
      <c r="AR33" s="1578"/>
    </row>
    <row r="34" spans="1:44" s="66" customFormat="1" ht="12.95" customHeight="1">
      <c r="B34" s="1274"/>
      <c r="C34" s="1275"/>
      <c r="D34" s="1275"/>
      <c r="E34" s="1275"/>
      <c r="F34" s="1276"/>
      <c r="G34" s="1274"/>
      <c r="H34" s="1275"/>
      <c r="I34" s="1275"/>
      <c r="J34" s="1275"/>
      <c r="K34" s="1275"/>
      <c r="L34" s="1275"/>
      <c r="M34" s="1275"/>
      <c r="N34" s="1275"/>
      <c r="O34" s="1275"/>
      <c r="P34" s="1275"/>
      <c r="Q34" s="1276"/>
      <c r="R34" s="1274"/>
      <c r="S34" s="1275"/>
      <c r="T34" s="1275"/>
      <c r="U34" s="1275"/>
      <c r="V34" s="1276"/>
      <c r="W34" s="1274"/>
      <c r="X34" s="1275"/>
      <c r="Y34" s="1275"/>
      <c r="Z34" s="1275"/>
      <c r="AA34" s="1275"/>
      <c r="AB34" s="1275"/>
      <c r="AC34" s="1275"/>
      <c r="AD34" s="1275"/>
      <c r="AE34" s="1275"/>
      <c r="AF34" s="1275"/>
      <c r="AG34" s="1328"/>
      <c r="AH34" s="1274"/>
      <c r="AI34" s="1275"/>
      <c r="AJ34" s="1276"/>
      <c r="AK34" s="1579"/>
      <c r="AL34" s="1580"/>
      <c r="AM34" s="1580"/>
      <c r="AN34" s="1580"/>
      <c r="AO34" s="1580"/>
      <c r="AP34" s="1580"/>
      <c r="AQ34" s="1580"/>
      <c r="AR34" s="1581"/>
    </row>
    <row r="35" spans="1:44" s="66" customFormat="1" ht="14.1" customHeight="1">
      <c r="B35" s="1270">
        <f>'申込シート①-1・２'!D75</f>
        <v>0</v>
      </c>
      <c r="C35" s="1271"/>
      <c r="D35" s="1271"/>
      <c r="E35" s="1271"/>
      <c r="F35" s="1329"/>
      <c r="G35" s="1270" t="str">
        <f>'申込シート①-1・２'!G75</f>
        <v>科</v>
      </c>
      <c r="H35" s="1271"/>
      <c r="I35" s="1271"/>
      <c r="J35" s="1271"/>
      <c r="K35" s="1271"/>
      <c r="L35" s="1271"/>
      <c r="M35" s="1271"/>
      <c r="N35" s="1271"/>
      <c r="O35" s="1271"/>
      <c r="P35" s="1271"/>
      <c r="Q35" s="1329"/>
      <c r="R35" s="1270">
        <f>'申込シート①-1・２'!H75</f>
        <v>0</v>
      </c>
      <c r="S35" s="1271"/>
      <c r="T35" s="1271"/>
      <c r="U35" s="1271"/>
      <c r="V35" s="1329"/>
      <c r="W35" s="1282" t="str">
        <f>'申込シート①-1・２'!L75&amp;"  "&amp;'申込シート①-1・２'!M75</f>
        <v xml:space="preserve">  </v>
      </c>
      <c r="X35" s="1283"/>
      <c r="Y35" s="1283"/>
      <c r="Z35" s="1283"/>
      <c r="AA35" s="1283"/>
      <c r="AB35" s="1283"/>
      <c r="AC35" s="1283"/>
      <c r="AD35" s="1283"/>
      <c r="AE35" s="1283"/>
      <c r="AF35" s="1283"/>
      <c r="AG35" s="685"/>
      <c r="AH35" s="1270">
        <f>'申込シート①-1・２'!N75</f>
        <v>0</v>
      </c>
      <c r="AI35" s="1271"/>
      <c r="AJ35" s="1329"/>
      <c r="AK35" s="1573"/>
      <c r="AL35" s="1574"/>
      <c r="AM35" s="1574"/>
      <c r="AN35" s="1574"/>
      <c r="AO35" s="1574"/>
      <c r="AP35" s="1574"/>
      <c r="AQ35" s="1574"/>
      <c r="AR35" s="1575"/>
    </row>
    <row r="36" spans="1:44" s="66" customFormat="1" ht="12.95" customHeight="1">
      <c r="A36" s="66">
        <v>8</v>
      </c>
      <c r="B36" s="1330"/>
      <c r="C36" s="1450"/>
      <c r="D36" s="1450"/>
      <c r="E36" s="1450"/>
      <c r="F36" s="1331"/>
      <c r="G36" s="1330"/>
      <c r="H36" s="1450"/>
      <c r="I36" s="1450"/>
      <c r="J36" s="1450"/>
      <c r="K36" s="1450"/>
      <c r="L36" s="1450"/>
      <c r="M36" s="1450"/>
      <c r="N36" s="1450"/>
      <c r="O36" s="1450"/>
      <c r="P36" s="1450"/>
      <c r="Q36" s="1331"/>
      <c r="R36" s="1330"/>
      <c r="S36" s="1450"/>
      <c r="T36" s="1450"/>
      <c r="U36" s="1450"/>
      <c r="V36" s="1331"/>
      <c r="W36" s="1270" t="str">
        <f>'申込シート①-1・２'!J75&amp;"  "&amp;'申込シート①-1・２'!K75</f>
        <v xml:space="preserve">  </v>
      </c>
      <c r="X36" s="1271"/>
      <c r="Y36" s="1271"/>
      <c r="Z36" s="1271"/>
      <c r="AA36" s="1271"/>
      <c r="AB36" s="1271"/>
      <c r="AC36" s="1271"/>
      <c r="AD36" s="1271"/>
      <c r="AE36" s="1271"/>
      <c r="AF36" s="1271"/>
      <c r="AG36" s="1327" t="s">
        <v>1406</v>
      </c>
      <c r="AH36" s="1330"/>
      <c r="AI36" s="1450"/>
      <c r="AJ36" s="1331"/>
      <c r="AK36" s="1576"/>
      <c r="AL36" s="1577"/>
      <c r="AM36" s="1577"/>
      <c r="AN36" s="1577"/>
      <c r="AO36" s="1577"/>
      <c r="AP36" s="1577"/>
      <c r="AQ36" s="1577"/>
      <c r="AR36" s="1578"/>
    </row>
    <row r="37" spans="1:44" s="66" customFormat="1" ht="12.95" customHeight="1">
      <c r="B37" s="1274"/>
      <c r="C37" s="1275"/>
      <c r="D37" s="1275"/>
      <c r="E37" s="1275"/>
      <c r="F37" s="1276"/>
      <c r="G37" s="1274"/>
      <c r="H37" s="1275"/>
      <c r="I37" s="1275"/>
      <c r="J37" s="1275"/>
      <c r="K37" s="1275"/>
      <c r="L37" s="1275"/>
      <c r="M37" s="1275"/>
      <c r="N37" s="1275"/>
      <c r="O37" s="1275"/>
      <c r="P37" s="1275"/>
      <c r="Q37" s="1276"/>
      <c r="R37" s="1274"/>
      <c r="S37" s="1275"/>
      <c r="T37" s="1275"/>
      <c r="U37" s="1275"/>
      <c r="V37" s="1276"/>
      <c r="W37" s="1274"/>
      <c r="X37" s="1275"/>
      <c r="Y37" s="1275"/>
      <c r="Z37" s="1275"/>
      <c r="AA37" s="1275"/>
      <c r="AB37" s="1275"/>
      <c r="AC37" s="1275"/>
      <c r="AD37" s="1275"/>
      <c r="AE37" s="1275"/>
      <c r="AF37" s="1275"/>
      <c r="AG37" s="1328"/>
      <c r="AH37" s="1274"/>
      <c r="AI37" s="1275"/>
      <c r="AJ37" s="1276"/>
      <c r="AK37" s="1579"/>
      <c r="AL37" s="1580"/>
      <c r="AM37" s="1580"/>
      <c r="AN37" s="1580"/>
      <c r="AO37" s="1580"/>
      <c r="AP37" s="1580"/>
      <c r="AQ37" s="1580"/>
      <c r="AR37" s="1581"/>
    </row>
    <row r="38" spans="1:44" s="66" customFormat="1" ht="14.1" customHeight="1">
      <c r="B38" s="1270">
        <f>'申込シート①-1・２'!D76</f>
        <v>0</v>
      </c>
      <c r="C38" s="1271"/>
      <c r="D38" s="1271"/>
      <c r="E38" s="1271"/>
      <c r="F38" s="1329"/>
      <c r="G38" s="1270" t="str">
        <f>'申込シート①-1・２'!G76</f>
        <v>科</v>
      </c>
      <c r="H38" s="1271"/>
      <c r="I38" s="1271"/>
      <c r="J38" s="1271"/>
      <c r="K38" s="1271"/>
      <c r="L38" s="1271"/>
      <c r="M38" s="1271"/>
      <c r="N38" s="1271"/>
      <c r="O38" s="1271"/>
      <c r="P38" s="1271"/>
      <c r="Q38" s="1329"/>
      <c r="R38" s="1270">
        <f>'申込シート①-1・２'!H76</f>
        <v>0</v>
      </c>
      <c r="S38" s="1271"/>
      <c r="T38" s="1271"/>
      <c r="U38" s="1271"/>
      <c r="V38" s="1329"/>
      <c r="W38" s="1282" t="str">
        <f>'申込シート①-1・２'!L76&amp;"  "&amp;'申込シート①-1・２'!M76</f>
        <v xml:space="preserve">  </v>
      </c>
      <c r="X38" s="1283"/>
      <c r="Y38" s="1283"/>
      <c r="Z38" s="1283"/>
      <c r="AA38" s="1283"/>
      <c r="AB38" s="1283"/>
      <c r="AC38" s="1283"/>
      <c r="AD38" s="1283"/>
      <c r="AE38" s="1283"/>
      <c r="AF38" s="1283"/>
      <c r="AG38" s="685"/>
      <c r="AH38" s="1270">
        <f>'申込シート①-1・２'!N76</f>
        <v>0</v>
      </c>
      <c r="AI38" s="1271"/>
      <c r="AJ38" s="1329"/>
      <c r="AK38" s="1573"/>
      <c r="AL38" s="1574"/>
      <c r="AM38" s="1574"/>
      <c r="AN38" s="1574"/>
      <c r="AO38" s="1574"/>
      <c r="AP38" s="1574"/>
      <c r="AQ38" s="1574"/>
      <c r="AR38" s="1575"/>
    </row>
    <row r="39" spans="1:44" s="66" customFormat="1" ht="12.95" customHeight="1">
      <c r="A39" s="66">
        <v>9</v>
      </c>
      <c r="B39" s="1330"/>
      <c r="C39" s="1450"/>
      <c r="D39" s="1450"/>
      <c r="E39" s="1450"/>
      <c r="F39" s="1331"/>
      <c r="G39" s="1330"/>
      <c r="H39" s="1450"/>
      <c r="I39" s="1450"/>
      <c r="J39" s="1450"/>
      <c r="K39" s="1450"/>
      <c r="L39" s="1450"/>
      <c r="M39" s="1450"/>
      <c r="N39" s="1450"/>
      <c r="O39" s="1450"/>
      <c r="P39" s="1450"/>
      <c r="Q39" s="1331"/>
      <c r="R39" s="1330"/>
      <c r="S39" s="1450"/>
      <c r="T39" s="1450"/>
      <c r="U39" s="1450"/>
      <c r="V39" s="1331"/>
      <c r="W39" s="1270" t="str">
        <f>'申込シート①-1・２'!J76&amp;"  "&amp;'申込シート①-1・２'!K76</f>
        <v xml:space="preserve">  </v>
      </c>
      <c r="X39" s="1271"/>
      <c r="Y39" s="1271"/>
      <c r="Z39" s="1271"/>
      <c r="AA39" s="1271"/>
      <c r="AB39" s="1271"/>
      <c r="AC39" s="1271"/>
      <c r="AD39" s="1271"/>
      <c r="AE39" s="1271"/>
      <c r="AF39" s="1271"/>
      <c r="AG39" s="1327" t="s">
        <v>1406</v>
      </c>
      <c r="AH39" s="1330"/>
      <c r="AI39" s="1450"/>
      <c r="AJ39" s="1331"/>
      <c r="AK39" s="1576"/>
      <c r="AL39" s="1577"/>
      <c r="AM39" s="1577"/>
      <c r="AN39" s="1577"/>
      <c r="AO39" s="1577"/>
      <c r="AP39" s="1577"/>
      <c r="AQ39" s="1577"/>
      <c r="AR39" s="1578"/>
    </row>
    <row r="40" spans="1:44" s="66" customFormat="1" ht="12.95" customHeight="1">
      <c r="B40" s="1274"/>
      <c r="C40" s="1275"/>
      <c r="D40" s="1275"/>
      <c r="E40" s="1275"/>
      <c r="F40" s="1276"/>
      <c r="G40" s="1274"/>
      <c r="H40" s="1275"/>
      <c r="I40" s="1275"/>
      <c r="J40" s="1275"/>
      <c r="K40" s="1275"/>
      <c r="L40" s="1275"/>
      <c r="M40" s="1275"/>
      <c r="N40" s="1275"/>
      <c r="O40" s="1275"/>
      <c r="P40" s="1275"/>
      <c r="Q40" s="1276"/>
      <c r="R40" s="1274"/>
      <c r="S40" s="1275"/>
      <c r="T40" s="1275"/>
      <c r="U40" s="1275"/>
      <c r="V40" s="1276"/>
      <c r="W40" s="1274"/>
      <c r="X40" s="1275"/>
      <c r="Y40" s="1275"/>
      <c r="Z40" s="1275"/>
      <c r="AA40" s="1275"/>
      <c r="AB40" s="1275"/>
      <c r="AC40" s="1275"/>
      <c r="AD40" s="1275"/>
      <c r="AE40" s="1275"/>
      <c r="AF40" s="1275"/>
      <c r="AG40" s="1328"/>
      <c r="AH40" s="1274"/>
      <c r="AI40" s="1275"/>
      <c r="AJ40" s="1276"/>
      <c r="AK40" s="1579"/>
      <c r="AL40" s="1580"/>
      <c r="AM40" s="1580"/>
      <c r="AN40" s="1580"/>
      <c r="AO40" s="1580"/>
      <c r="AP40" s="1580"/>
      <c r="AQ40" s="1580"/>
      <c r="AR40" s="1581"/>
    </row>
    <row r="41" spans="1:44" s="66" customFormat="1" ht="14.1" customHeight="1">
      <c r="B41" s="1270">
        <f>'申込シート①-1・２'!D77</f>
        <v>0</v>
      </c>
      <c r="C41" s="1271"/>
      <c r="D41" s="1271"/>
      <c r="E41" s="1271"/>
      <c r="F41" s="1329"/>
      <c r="G41" s="1270" t="str">
        <f>'申込シート①-1・２'!G77</f>
        <v>科</v>
      </c>
      <c r="H41" s="1271"/>
      <c r="I41" s="1271"/>
      <c r="J41" s="1271"/>
      <c r="K41" s="1271"/>
      <c r="L41" s="1271"/>
      <c r="M41" s="1271"/>
      <c r="N41" s="1271"/>
      <c r="O41" s="1271"/>
      <c r="P41" s="1271"/>
      <c r="Q41" s="1329"/>
      <c r="R41" s="1270">
        <f>'申込シート①-1・２'!H77</f>
        <v>0</v>
      </c>
      <c r="S41" s="1271"/>
      <c r="T41" s="1271"/>
      <c r="U41" s="1271"/>
      <c r="V41" s="1329"/>
      <c r="W41" s="1282" t="str">
        <f>'申込シート①-1・２'!L77&amp;"  "&amp;'申込シート①-1・２'!M77</f>
        <v xml:space="preserve">  </v>
      </c>
      <c r="X41" s="1283"/>
      <c r="Y41" s="1283"/>
      <c r="Z41" s="1283"/>
      <c r="AA41" s="1283"/>
      <c r="AB41" s="1283"/>
      <c r="AC41" s="1283"/>
      <c r="AD41" s="1283"/>
      <c r="AE41" s="1283"/>
      <c r="AF41" s="1283"/>
      <c r="AG41" s="685"/>
      <c r="AH41" s="1270">
        <f>'申込シート①-1・２'!N77</f>
        <v>0</v>
      </c>
      <c r="AI41" s="1271"/>
      <c r="AJ41" s="1329"/>
      <c r="AK41" s="1573"/>
      <c r="AL41" s="1574"/>
      <c r="AM41" s="1574"/>
      <c r="AN41" s="1574"/>
      <c r="AO41" s="1574"/>
      <c r="AP41" s="1574"/>
      <c r="AQ41" s="1574"/>
      <c r="AR41" s="1575"/>
    </row>
    <row r="42" spans="1:44" s="66" customFormat="1" ht="12.95" customHeight="1">
      <c r="A42" s="66">
        <v>10</v>
      </c>
      <c r="B42" s="1330"/>
      <c r="C42" s="1450"/>
      <c r="D42" s="1450"/>
      <c r="E42" s="1450"/>
      <c r="F42" s="1331"/>
      <c r="G42" s="1330"/>
      <c r="H42" s="1450"/>
      <c r="I42" s="1450"/>
      <c r="J42" s="1450"/>
      <c r="K42" s="1450"/>
      <c r="L42" s="1450"/>
      <c r="M42" s="1450"/>
      <c r="N42" s="1450"/>
      <c r="O42" s="1450"/>
      <c r="P42" s="1450"/>
      <c r="Q42" s="1331"/>
      <c r="R42" s="1330"/>
      <c r="S42" s="1450"/>
      <c r="T42" s="1450"/>
      <c r="U42" s="1450"/>
      <c r="V42" s="1331"/>
      <c r="W42" s="1270" t="str">
        <f>'申込シート①-1・２'!J77&amp;"  "&amp;'申込シート①-1・２'!K77</f>
        <v xml:space="preserve">  </v>
      </c>
      <c r="X42" s="1271"/>
      <c r="Y42" s="1271"/>
      <c r="Z42" s="1271"/>
      <c r="AA42" s="1271"/>
      <c r="AB42" s="1271"/>
      <c r="AC42" s="1271"/>
      <c r="AD42" s="1271"/>
      <c r="AE42" s="1271"/>
      <c r="AF42" s="1271"/>
      <c r="AG42" s="1327" t="s">
        <v>1406</v>
      </c>
      <c r="AH42" s="1330"/>
      <c r="AI42" s="1450"/>
      <c r="AJ42" s="1331"/>
      <c r="AK42" s="1576"/>
      <c r="AL42" s="1577"/>
      <c r="AM42" s="1577"/>
      <c r="AN42" s="1577"/>
      <c r="AO42" s="1577"/>
      <c r="AP42" s="1577"/>
      <c r="AQ42" s="1577"/>
      <c r="AR42" s="1578"/>
    </row>
    <row r="43" spans="1:44" s="66" customFormat="1" ht="12.95" customHeight="1">
      <c r="B43" s="1274"/>
      <c r="C43" s="1275"/>
      <c r="D43" s="1275"/>
      <c r="E43" s="1275"/>
      <c r="F43" s="1276"/>
      <c r="G43" s="1274"/>
      <c r="H43" s="1275"/>
      <c r="I43" s="1275"/>
      <c r="J43" s="1275"/>
      <c r="K43" s="1275"/>
      <c r="L43" s="1275"/>
      <c r="M43" s="1275"/>
      <c r="N43" s="1275"/>
      <c r="O43" s="1275"/>
      <c r="P43" s="1275"/>
      <c r="Q43" s="1276"/>
      <c r="R43" s="1274"/>
      <c r="S43" s="1275"/>
      <c r="T43" s="1275"/>
      <c r="U43" s="1275"/>
      <c r="V43" s="1276"/>
      <c r="W43" s="1274"/>
      <c r="X43" s="1275"/>
      <c r="Y43" s="1275"/>
      <c r="Z43" s="1275"/>
      <c r="AA43" s="1275"/>
      <c r="AB43" s="1275"/>
      <c r="AC43" s="1275"/>
      <c r="AD43" s="1275"/>
      <c r="AE43" s="1275"/>
      <c r="AF43" s="1275"/>
      <c r="AG43" s="1328"/>
      <c r="AH43" s="1274"/>
      <c r="AI43" s="1275"/>
      <c r="AJ43" s="1276"/>
      <c r="AK43" s="1579"/>
      <c r="AL43" s="1580"/>
      <c r="AM43" s="1580"/>
      <c r="AN43" s="1580"/>
      <c r="AO43" s="1580"/>
      <c r="AP43" s="1580"/>
      <c r="AQ43" s="1580"/>
      <c r="AR43" s="1581"/>
    </row>
    <row r="44" spans="1:44" s="66" customFormat="1" ht="14.1" customHeight="1">
      <c r="B44" s="1270">
        <f>'申込シート①-1・２'!D78</f>
        <v>0</v>
      </c>
      <c r="C44" s="1271"/>
      <c r="D44" s="1271"/>
      <c r="E44" s="1271"/>
      <c r="F44" s="1329"/>
      <c r="G44" s="1270" t="str">
        <f>'申込シート①-1・２'!G78</f>
        <v>科</v>
      </c>
      <c r="H44" s="1271"/>
      <c r="I44" s="1271"/>
      <c r="J44" s="1271"/>
      <c r="K44" s="1271"/>
      <c r="L44" s="1271"/>
      <c r="M44" s="1271"/>
      <c r="N44" s="1271"/>
      <c r="O44" s="1271"/>
      <c r="P44" s="1271"/>
      <c r="Q44" s="1329"/>
      <c r="R44" s="1270">
        <f>'申込シート①-1・２'!H78</f>
        <v>0</v>
      </c>
      <c r="S44" s="1271"/>
      <c r="T44" s="1271"/>
      <c r="U44" s="1271"/>
      <c r="V44" s="1329"/>
      <c r="W44" s="1282" t="str">
        <f>'申込シート①-1・２'!L78&amp;"  "&amp;'申込シート①-1・２'!M78</f>
        <v xml:space="preserve">  </v>
      </c>
      <c r="X44" s="1283"/>
      <c r="Y44" s="1283"/>
      <c r="Z44" s="1283"/>
      <c r="AA44" s="1283"/>
      <c r="AB44" s="1283"/>
      <c r="AC44" s="1283"/>
      <c r="AD44" s="1283"/>
      <c r="AE44" s="1283"/>
      <c r="AF44" s="1283"/>
      <c r="AG44" s="685"/>
      <c r="AH44" s="1270">
        <f>'申込シート①-1・２'!N78</f>
        <v>0</v>
      </c>
      <c r="AI44" s="1271"/>
      <c r="AJ44" s="1329"/>
      <c r="AK44" s="1573"/>
      <c r="AL44" s="1574"/>
      <c r="AM44" s="1574"/>
      <c r="AN44" s="1574"/>
      <c r="AO44" s="1574"/>
      <c r="AP44" s="1574"/>
      <c r="AQ44" s="1574"/>
      <c r="AR44" s="1575"/>
    </row>
    <row r="45" spans="1:44" s="66" customFormat="1" ht="12.95" customHeight="1">
      <c r="A45" s="66">
        <v>11</v>
      </c>
      <c r="B45" s="1330"/>
      <c r="C45" s="1450"/>
      <c r="D45" s="1450"/>
      <c r="E45" s="1450"/>
      <c r="F45" s="1331"/>
      <c r="G45" s="1330"/>
      <c r="H45" s="1450"/>
      <c r="I45" s="1450"/>
      <c r="J45" s="1450"/>
      <c r="K45" s="1450"/>
      <c r="L45" s="1450"/>
      <c r="M45" s="1450"/>
      <c r="N45" s="1450"/>
      <c r="O45" s="1450"/>
      <c r="P45" s="1450"/>
      <c r="Q45" s="1331"/>
      <c r="R45" s="1330"/>
      <c r="S45" s="1450"/>
      <c r="T45" s="1450"/>
      <c r="U45" s="1450"/>
      <c r="V45" s="1331"/>
      <c r="W45" s="1270" t="str">
        <f>'申込シート①-1・２'!J78&amp;"  "&amp;'申込シート①-1・２'!K78</f>
        <v xml:space="preserve">  </v>
      </c>
      <c r="X45" s="1271"/>
      <c r="Y45" s="1271"/>
      <c r="Z45" s="1271"/>
      <c r="AA45" s="1271"/>
      <c r="AB45" s="1271"/>
      <c r="AC45" s="1271"/>
      <c r="AD45" s="1271"/>
      <c r="AE45" s="1271"/>
      <c r="AF45" s="1271"/>
      <c r="AG45" s="1327" t="s">
        <v>1406</v>
      </c>
      <c r="AH45" s="1330"/>
      <c r="AI45" s="1450"/>
      <c r="AJ45" s="1331"/>
      <c r="AK45" s="1576"/>
      <c r="AL45" s="1577"/>
      <c r="AM45" s="1577"/>
      <c r="AN45" s="1577"/>
      <c r="AO45" s="1577"/>
      <c r="AP45" s="1577"/>
      <c r="AQ45" s="1577"/>
      <c r="AR45" s="1578"/>
    </row>
    <row r="46" spans="1:44" s="66" customFormat="1" ht="12.95" customHeight="1">
      <c r="B46" s="1274"/>
      <c r="C46" s="1275"/>
      <c r="D46" s="1275"/>
      <c r="E46" s="1275"/>
      <c r="F46" s="1276"/>
      <c r="G46" s="1274"/>
      <c r="H46" s="1275"/>
      <c r="I46" s="1275"/>
      <c r="J46" s="1275"/>
      <c r="K46" s="1275"/>
      <c r="L46" s="1275"/>
      <c r="M46" s="1275"/>
      <c r="N46" s="1275"/>
      <c r="O46" s="1275"/>
      <c r="P46" s="1275"/>
      <c r="Q46" s="1276"/>
      <c r="R46" s="1274"/>
      <c r="S46" s="1275"/>
      <c r="T46" s="1275"/>
      <c r="U46" s="1275"/>
      <c r="V46" s="1276"/>
      <c r="W46" s="1274"/>
      <c r="X46" s="1275"/>
      <c r="Y46" s="1275"/>
      <c r="Z46" s="1275"/>
      <c r="AA46" s="1275"/>
      <c r="AB46" s="1275"/>
      <c r="AC46" s="1275"/>
      <c r="AD46" s="1275"/>
      <c r="AE46" s="1275"/>
      <c r="AF46" s="1275"/>
      <c r="AG46" s="1328"/>
      <c r="AH46" s="1274"/>
      <c r="AI46" s="1275"/>
      <c r="AJ46" s="1276"/>
      <c r="AK46" s="1579"/>
      <c r="AL46" s="1580"/>
      <c r="AM46" s="1580"/>
      <c r="AN46" s="1580"/>
      <c r="AO46" s="1580"/>
      <c r="AP46" s="1580"/>
      <c r="AQ46" s="1580"/>
      <c r="AR46" s="1581"/>
    </row>
    <row r="47" spans="1:44" s="66" customFormat="1" ht="14.1" customHeight="1">
      <c r="B47" s="1270">
        <f>'申込シート①-1・２'!D79</f>
        <v>0</v>
      </c>
      <c r="C47" s="1271"/>
      <c r="D47" s="1271"/>
      <c r="E47" s="1271"/>
      <c r="F47" s="1329"/>
      <c r="G47" s="1270" t="str">
        <f>'申込シート①-1・２'!G79</f>
        <v>科</v>
      </c>
      <c r="H47" s="1271"/>
      <c r="I47" s="1271"/>
      <c r="J47" s="1271"/>
      <c r="K47" s="1271"/>
      <c r="L47" s="1271"/>
      <c r="M47" s="1271"/>
      <c r="N47" s="1271"/>
      <c r="O47" s="1271"/>
      <c r="P47" s="1271"/>
      <c r="Q47" s="1329"/>
      <c r="R47" s="1270">
        <f>'申込シート①-1・２'!H79</f>
        <v>0</v>
      </c>
      <c r="S47" s="1271"/>
      <c r="T47" s="1271"/>
      <c r="U47" s="1271"/>
      <c r="V47" s="1329"/>
      <c r="W47" s="1282" t="str">
        <f>'申込シート①-1・２'!L79&amp;"  "&amp;'申込シート①-1・２'!M79</f>
        <v xml:space="preserve">  </v>
      </c>
      <c r="X47" s="1283"/>
      <c r="Y47" s="1283"/>
      <c r="Z47" s="1283"/>
      <c r="AA47" s="1283"/>
      <c r="AB47" s="1283"/>
      <c r="AC47" s="1283"/>
      <c r="AD47" s="1283"/>
      <c r="AE47" s="1283"/>
      <c r="AF47" s="1283"/>
      <c r="AG47" s="685"/>
      <c r="AH47" s="1270">
        <f>'申込シート①-1・２'!N79</f>
        <v>0</v>
      </c>
      <c r="AI47" s="1271"/>
      <c r="AJ47" s="1329"/>
      <c r="AK47" s="1573"/>
      <c r="AL47" s="1574"/>
      <c r="AM47" s="1574"/>
      <c r="AN47" s="1574"/>
      <c r="AO47" s="1574"/>
      <c r="AP47" s="1574"/>
      <c r="AQ47" s="1574"/>
      <c r="AR47" s="1575"/>
    </row>
    <row r="48" spans="1:44" s="66" customFormat="1" ht="12.95" customHeight="1">
      <c r="A48" s="66">
        <v>12</v>
      </c>
      <c r="B48" s="1330"/>
      <c r="C48" s="1450"/>
      <c r="D48" s="1450"/>
      <c r="E48" s="1450"/>
      <c r="F48" s="1331"/>
      <c r="G48" s="1330"/>
      <c r="H48" s="1450"/>
      <c r="I48" s="1450"/>
      <c r="J48" s="1450"/>
      <c r="K48" s="1450"/>
      <c r="L48" s="1450"/>
      <c r="M48" s="1450"/>
      <c r="N48" s="1450"/>
      <c r="O48" s="1450"/>
      <c r="P48" s="1450"/>
      <c r="Q48" s="1331"/>
      <c r="R48" s="1330"/>
      <c r="S48" s="1450"/>
      <c r="T48" s="1450"/>
      <c r="U48" s="1450"/>
      <c r="V48" s="1331"/>
      <c r="W48" s="1270" t="str">
        <f>'申込シート①-1・２'!J79&amp;"  "&amp;'申込シート①-1・２'!K79</f>
        <v xml:space="preserve">  </v>
      </c>
      <c r="X48" s="1271"/>
      <c r="Y48" s="1271"/>
      <c r="Z48" s="1271"/>
      <c r="AA48" s="1271"/>
      <c r="AB48" s="1271"/>
      <c r="AC48" s="1271"/>
      <c r="AD48" s="1271"/>
      <c r="AE48" s="1271"/>
      <c r="AF48" s="1271"/>
      <c r="AG48" s="1327" t="s">
        <v>1406</v>
      </c>
      <c r="AH48" s="1330"/>
      <c r="AI48" s="1450"/>
      <c r="AJ48" s="1331"/>
      <c r="AK48" s="1576"/>
      <c r="AL48" s="1577"/>
      <c r="AM48" s="1577"/>
      <c r="AN48" s="1577"/>
      <c r="AO48" s="1577"/>
      <c r="AP48" s="1577"/>
      <c r="AQ48" s="1577"/>
      <c r="AR48" s="1578"/>
    </row>
    <row r="49" spans="1:45" s="66" customFormat="1" ht="12.95" customHeight="1">
      <c r="B49" s="1274"/>
      <c r="C49" s="1275"/>
      <c r="D49" s="1275"/>
      <c r="E49" s="1275"/>
      <c r="F49" s="1276"/>
      <c r="G49" s="1274"/>
      <c r="H49" s="1275"/>
      <c r="I49" s="1275"/>
      <c r="J49" s="1275"/>
      <c r="K49" s="1275"/>
      <c r="L49" s="1275"/>
      <c r="M49" s="1275"/>
      <c r="N49" s="1275"/>
      <c r="O49" s="1275"/>
      <c r="P49" s="1275"/>
      <c r="Q49" s="1276"/>
      <c r="R49" s="1274"/>
      <c r="S49" s="1275"/>
      <c r="T49" s="1275"/>
      <c r="U49" s="1275"/>
      <c r="V49" s="1276"/>
      <c r="W49" s="1274"/>
      <c r="X49" s="1275"/>
      <c r="Y49" s="1275"/>
      <c r="Z49" s="1275"/>
      <c r="AA49" s="1275"/>
      <c r="AB49" s="1275"/>
      <c r="AC49" s="1275"/>
      <c r="AD49" s="1275"/>
      <c r="AE49" s="1275"/>
      <c r="AF49" s="1275"/>
      <c r="AG49" s="1328"/>
      <c r="AH49" s="1274"/>
      <c r="AI49" s="1275"/>
      <c r="AJ49" s="1276"/>
      <c r="AK49" s="1579"/>
      <c r="AL49" s="1580"/>
      <c r="AM49" s="1580"/>
      <c r="AN49" s="1580"/>
      <c r="AO49" s="1580"/>
      <c r="AP49" s="1580"/>
      <c r="AQ49" s="1580"/>
      <c r="AR49" s="1581"/>
    </row>
    <row r="50" spans="1:45" s="66" customFormat="1" ht="14.1" customHeight="1">
      <c r="B50" s="1270">
        <f>'申込シート①-1・２'!D80</f>
        <v>0</v>
      </c>
      <c r="C50" s="1271"/>
      <c r="D50" s="1271"/>
      <c r="E50" s="1271"/>
      <c r="F50" s="1329"/>
      <c r="G50" s="1270" t="str">
        <f>'申込シート①-1・２'!G80</f>
        <v>科</v>
      </c>
      <c r="H50" s="1271"/>
      <c r="I50" s="1271"/>
      <c r="J50" s="1271"/>
      <c r="K50" s="1271"/>
      <c r="L50" s="1271"/>
      <c r="M50" s="1271"/>
      <c r="N50" s="1271"/>
      <c r="O50" s="1271"/>
      <c r="P50" s="1271"/>
      <c r="Q50" s="1329"/>
      <c r="R50" s="1270">
        <f>'申込シート①-1・２'!H80</f>
        <v>0</v>
      </c>
      <c r="S50" s="1271"/>
      <c r="T50" s="1271"/>
      <c r="U50" s="1271"/>
      <c r="V50" s="1329"/>
      <c r="W50" s="1282" t="str">
        <f>'申込シート①-1・２'!L80&amp;"  "&amp;'申込シート①-1・２'!M80</f>
        <v xml:space="preserve">  </v>
      </c>
      <c r="X50" s="1283"/>
      <c r="Y50" s="1283"/>
      <c r="Z50" s="1283"/>
      <c r="AA50" s="1283"/>
      <c r="AB50" s="1283"/>
      <c r="AC50" s="1283"/>
      <c r="AD50" s="1283"/>
      <c r="AE50" s="1283"/>
      <c r="AF50" s="1283"/>
      <c r="AG50" s="685"/>
      <c r="AH50" s="1270">
        <f>'申込シート①-1・２'!N80</f>
        <v>0</v>
      </c>
      <c r="AI50" s="1271"/>
      <c r="AJ50" s="1329"/>
      <c r="AK50" s="1573"/>
      <c r="AL50" s="1574"/>
      <c r="AM50" s="1574"/>
      <c r="AN50" s="1574"/>
      <c r="AO50" s="1574"/>
      <c r="AP50" s="1574"/>
      <c r="AQ50" s="1574"/>
      <c r="AR50" s="1575"/>
    </row>
    <row r="51" spans="1:45" s="66" customFormat="1" ht="12.95" customHeight="1">
      <c r="A51" s="66">
        <v>13</v>
      </c>
      <c r="B51" s="1330"/>
      <c r="C51" s="1450"/>
      <c r="D51" s="1450"/>
      <c r="E51" s="1450"/>
      <c r="F51" s="1331"/>
      <c r="G51" s="1330"/>
      <c r="H51" s="1450"/>
      <c r="I51" s="1450"/>
      <c r="J51" s="1450"/>
      <c r="K51" s="1450"/>
      <c r="L51" s="1450"/>
      <c r="M51" s="1450"/>
      <c r="N51" s="1450"/>
      <c r="O51" s="1450"/>
      <c r="P51" s="1450"/>
      <c r="Q51" s="1331"/>
      <c r="R51" s="1330"/>
      <c r="S51" s="1450"/>
      <c r="T51" s="1450"/>
      <c r="U51" s="1450"/>
      <c r="V51" s="1331"/>
      <c r="W51" s="1270" t="str">
        <f>'申込シート①-1・２'!J80&amp;"  "&amp;'申込シート①-1・２'!K80</f>
        <v xml:space="preserve">  </v>
      </c>
      <c r="X51" s="1271"/>
      <c r="Y51" s="1271"/>
      <c r="Z51" s="1271"/>
      <c r="AA51" s="1271"/>
      <c r="AB51" s="1271"/>
      <c r="AC51" s="1271"/>
      <c r="AD51" s="1271"/>
      <c r="AE51" s="1271"/>
      <c r="AF51" s="1271"/>
      <c r="AG51" s="1327" t="s">
        <v>1406</v>
      </c>
      <c r="AH51" s="1330"/>
      <c r="AI51" s="1450"/>
      <c r="AJ51" s="1331"/>
      <c r="AK51" s="1576"/>
      <c r="AL51" s="1577"/>
      <c r="AM51" s="1577"/>
      <c r="AN51" s="1577"/>
      <c r="AO51" s="1577"/>
      <c r="AP51" s="1577"/>
      <c r="AQ51" s="1577"/>
      <c r="AR51" s="1578"/>
    </row>
    <row r="52" spans="1:45" s="66" customFormat="1" ht="12.95" customHeight="1">
      <c r="B52" s="1274"/>
      <c r="C52" s="1275"/>
      <c r="D52" s="1275"/>
      <c r="E52" s="1275"/>
      <c r="F52" s="1276"/>
      <c r="G52" s="1274"/>
      <c r="H52" s="1275"/>
      <c r="I52" s="1275"/>
      <c r="J52" s="1275"/>
      <c r="K52" s="1275"/>
      <c r="L52" s="1275"/>
      <c r="M52" s="1275"/>
      <c r="N52" s="1275"/>
      <c r="O52" s="1275"/>
      <c r="P52" s="1275"/>
      <c r="Q52" s="1276"/>
      <c r="R52" s="1274"/>
      <c r="S52" s="1275"/>
      <c r="T52" s="1275"/>
      <c r="U52" s="1275"/>
      <c r="V52" s="1276"/>
      <c r="W52" s="1274"/>
      <c r="X52" s="1275"/>
      <c r="Y52" s="1275"/>
      <c r="Z52" s="1275"/>
      <c r="AA52" s="1275"/>
      <c r="AB52" s="1275"/>
      <c r="AC52" s="1275"/>
      <c r="AD52" s="1275"/>
      <c r="AE52" s="1275"/>
      <c r="AF52" s="1275"/>
      <c r="AG52" s="1328"/>
      <c r="AH52" s="1274"/>
      <c r="AI52" s="1275"/>
      <c r="AJ52" s="1276"/>
      <c r="AK52" s="1579"/>
      <c r="AL52" s="1580"/>
      <c r="AM52" s="1580"/>
      <c r="AN52" s="1580"/>
      <c r="AO52" s="1580"/>
      <c r="AP52" s="1580"/>
      <c r="AQ52" s="1580"/>
      <c r="AR52" s="1581"/>
    </row>
    <row r="53" spans="1:45" s="66" customFormat="1" ht="14.1" customHeight="1">
      <c r="B53" s="1270">
        <f>'申込シート①-1・２'!D81</f>
        <v>0</v>
      </c>
      <c r="C53" s="1271"/>
      <c r="D53" s="1271"/>
      <c r="E53" s="1271"/>
      <c r="F53" s="1329"/>
      <c r="G53" s="1270" t="str">
        <f>'申込シート①-1・２'!G81</f>
        <v>科</v>
      </c>
      <c r="H53" s="1271"/>
      <c r="I53" s="1271"/>
      <c r="J53" s="1271"/>
      <c r="K53" s="1271"/>
      <c r="L53" s="1271"/>
      <c r="M53" s="1271"/>
      <c r="N53" s="1271"/>
      <c r="O53" s="1271"/>
      <c r="P53" s="1271"/>
      <c r="Q53" s="1329"/>
      <c r="R53" s="1270">
        <f>'申込シート①-1・２'!H81</f>
        <v>0</v>
      </c>
      <c r="S53" s="1271"/>
      <c r="T53" s="1271"/>
      <c r="U53" s="1271"/>
      <c r="V53" s="1329"/>
      <c r="W53" s="1282" t="str">
        <f>'申込シート①-1・２'!L81&amp;"  "&amp;'申込シート①-1・２'!M81</f>
        <v xml:space="preserve">  </v>
      </c>
      <c r="X53" s="1283"/>
      <c r="Y53" s="1283"/>
      <c r="Z53" s="1283"/>
      <c r="AA53" s="1283"/>
      <c r="AB53" s="1283"/>
      <c r="AC53" s="1283"/>
      <c r="AD53" s="1283"/>
      <c r="AE53" s="1283"/>
      <c r="AF53" s="1283"/>
      <c r="AG53" s="685"/>
      <c r="AH53" s="1270">
        <f>'申込シート①-1・２'!N81</f>
        <v>0</v>
      </c>
      <c r="AI53" s="1271"/>
      <c r="AJ53" s="1329"/>
      <c r="AK53" s="1573"/>
      <c r="AL53" s="1574"/>
      <c r="AM53" s="1574"/>
      <c r="AN53" s="1574"/>
      <c r="AO53" s="1574"/>
      <c r="AP53" s="1574"/>
      <c r="AQ53" s="1574"/>
      <c r="AR53" s="1575"/>
    </row>
    <row r="54" spans="1:45" s="66" customFormat="1" ht="12.95" customHeight="1">
      <c r="A54" s="66">
        <v>14</v>
      </c>
      <c r="B54" s="1330"/>
      <c r="C54" s="1450"/>
      <c r="D54" s="1450"/>
      <c r="E54" s="1450"/>
      <c r="F54" s="1331"/>
      <c r="G54" s="1330"/>
      <c r="H54" s="1450"/>
      <c r="I54" s="1450"/>
      <c r="J54" s="1450"/>
      <c r="K54" s="1450"/>
      <c r="L54" s="1450"/>
      <c r="M54" s="1450"/>
      <c r="N54" s="1450"/>
      <c r="O54" s="1450"/>
      <c r="P54" s="1450"/>
      <c r="Q54" s="1331"/>
      <c r="R54" s="1330"/>
      <c r="S54" s="1450"/>
      <c r="T54" s="1450"/>
      <c r="U54" s="1450"/>
      <c r="V54" s="1331"/>
      <c r="W54" s="1270" t="str">
        <f>'申込シート①-1・２'!J81&amp;"  "&amp;'申込シート①-1・２'!K81</f>
        <v xml:space="preserve">  </v>
      </c>
      <c r="X54" s="1271"/>
      <c r="Y54" s="1271"/>
      <c r="Z54" s="1271"/>
      <c r="AA54" s="1271"/>
      <c r="AB54" s="1271"/>
      <c r="AC54" s="1271"/>
      <c r="AD54" s="1271"/>
      <c r="AE54" s="1271"/>
      <c r="AF54" s="1271"/>
      <c r="AG54" s="1327" t="s">
        <v>1406</v>
      </c>
      <c r="AH54" s="1330"/>
      <c r="AI54" s="1450"/>
      <c r="AJ54" s="1331"/>
      <c r="AK54" s="1576"/>
      <c r="AL54" s="1577"/>
      <c r="AM54" s="1577"/>
      <c r="AN54" s="1577"/>
      <c r="AO54" s="1577"/>
      <c r="AP54" s="1577"/>
      <c r="AQ54" s="1577"/>
      <c r="AR54" s="1578"/>
    </row>
    <row r="55" spans="1:45" s="66" customFormat="1" ht="12.95" customHeight="1">
      <c r="B55" s="1274"/>
      <c r="C55" s="1275"/>
      <c r="D55" s="1275"/>
      <c r="E55" s="1275"/>
      <c r="F55" s="1276"/>
      <c r="G55" s="1274"/>
      <c r="H55" s="1275"/>
      <c r="I55" s="1275"/>
      <c r="J55" s="1275"/>
      <c r="K55" s="1275"/>
      <c r="L55" s="1275"/>
      <c r="M55" s="1275"/>
      <c r="N55" s="1275"/>
      <c r="O55" s="1275"/>
      <c r="P55" s="1275"/>
      <c r="Q55" s="1276"/>
      <c r="R55" s="1274"/>
      <c r="S55" s="1275"/>
      <c r="T55" s="1275"/>
      <c r="U55" s="1275"/>
      <c r="V55" s="1276"/>
      <c r="W55" s="1274"/>
      <c r="X55" s="1275"/>
      <c r="Y55" s="1275"/>
      <c r="Z55" s="1275"/>
      <c r="AA55" s="1275"/>
      <c r="AB55" s="1275"/>
      <c r="AC55" s="1275"/>
      <c r="AD55" s="1275"/>
      <c r="AE55" s="1275"/>
      <c r="AF55" s="1275"/>
      <c r="AG55" s="1328"/>
      <c r="AH55" s="1274"/>
      <c r="AI55" s="1275"/>
      <c r="AJ55" s="1276"/>
      <c r="AK55" s="1579"/>
      <c r="AL55" s="1580"/>
      <c r="AM55" s="1580"/>
      <c r="AN55" s="1580"/>
      <c r="AO55" s="1580"/>
      <c r="AP55" s="1580"/>
      <c r="AQ55" s="1580"/>
      <c r="AR55" s="1581"/>
    </row>
    <row r="56" spans="1:45" s="66" customFormat="1" ht="14.1" customHeight="1">
      <c r="B56" s="1270">
        <f>'申込シート①-1・２'!D82</f>
        <v>0</v>
      </c>
      <c r="C56" s="1271"/>
      <c r="D56" s="1271"/>
      <c r="E56" s="1271"/>
      <c r="F56" s="1329"/>
      <c r="G56" s="1270" t="str">
        <f>'申込シート①-1・２'!G82</f>
        <v>科</v>
      </c>
      <c r="H56" s="1271"/>
      <c r="I56" s="1271"/>
      <c r="J56" s="1271"/>
      <c r="K56" s="1271"/>
      <c r="L56" s="1271"/>
      <c r="M56" s="1271"/>
      <c r="N56" s="1271"/>
      <c r="O56" s="1271"/>
      <c r="P56" s="1271"/>
      <c r="Q56" s="1329"/>
      <c r="R56" s="1270">
        <f>'申込シート①-1・２'!H82</f>
        <v>0</v>
      </c>
      <c r="S56" s="1271"/>
      <c r="T56" s="1271"/>
      <c r="U56" s="1271"/>
      <c r="V56" s="1329"/>
      <c r="W56" s="1282" t="str">
        <f>'申込シート①-1・２'!L82&amp;"  "&amp;'申込シート①-1・２'!M82</f>
        <v xml:space="preserve">  </v>
      </c>
      <c r="X56" s="1283"/>
      <c r="Y56" s="1283"/>
      <c r="Z56" s="1283"/>
      <c r="AA56" s="1283"/>
      <c r="AB56" s="1283"/>
      <c r="AC56" s="1283"/>
      <c r="AD56" s="1283"/>
      <c r="AE56" s="1283"/>
      <c r="AF56" s="1283"/>
      <c r="AG56" s="685"/>
      <c r="AH56" s="1270">
        <f>'申込シート①-1・２'!N82</f>
        <v>0</v>
      </c>
      <c r="AI56" s="1271"/>
      <c r="AJ56" s="1329"/>
      <c r="AK56" s="1573"/>
      <c r="AL56" s="1574"/>
      <c r="AM56" s="1574"/>
      <c r="AN56" s="1574"/>
      <c r="AO56" s="1574"/>
      <c r="AP56" s="1574"/>
      <c r="AQ56" s="1574"/>
      <c r="AR56" s="1575"/>
    </row>
    <row r="57" spans="1:45" s="66" customFormat="1" ht="12.95" customHeight="1">
      <c r="A57" s="66">
        <v>15</v>
      </c>
      <c r="B57" s="1330"/>
      <c r="C57" s="1450"/>
      <c r="D57" s="1450"/>
      <c r="E57" s="1450"/>
      <c r="F57" s="1331"/>
      <c r="G57" s="1330"/>
      <c r="H57" s="1450"/>
      <c r="I57" s="1450"/>
      <c r="J57" s="1450"/>
      <c r="K57" s="1450"/>
      <c r="L57" s="1450"/>
      <c r="M57" s="1450"/>
      <c r="N57" s="1450"/>
      <c r="O57" s="1450"/>
      <c r="P57" s="1450"/>
      <c r="Q57" s="1331"/>
      <c r="R57" s="1330"/>
      <c r="S57" s="1450"/>
      <c r="T57" s="1450"/>
      <c r="U57" s="1450"/>
      <c r="V57" s="1331"/>
      <c r="W57" s="1270" t="str">
        <f>'申込シート①-1・２'!J82&amp;"  "&amp;'申込シート①-1・２'!K82</f>
        <v xml:space="preserve">  </v>
      </c>
      <c r="X57" s="1271"/>
      <c r="Y57" s="1271"/>
      <c r="Z57" s="1271"/>
      <c r="AA57" s="1271"/>
      <c r="AB57" s="1271"/>
      <c r="AC57" s="1271"/>
      <c r="AD57" s="1271"/>
      <c r="AE57" s="1271"/>
      <c r="AF57" s="1271"/>
      <c r="AG57" s="1327" t="s">
        <v>1406</v>
      </c>
      <c r="AH57" s="1330"/>
      <c r="AI57" s="1450"/>
      <c r="AJ57" s="1331"/>
      <c r="AK57" s="1576"/>
      <c r="AL57" s="1577"/>
      <c r="AM57" s="1577"/>
      <c r="AN57" s="1577"/>
      <c r="AO57" s="1577"/>
      <c r="AP57" s="1577"/>
      <c r="AQ57" s="1577"/>
      <c r="AR57" s="1578"/>
    </row>
    <row r="58" spans="1:45" s="66" customFormat="1" ht="12.95" customHeight="1">
      <c r="B58" s="1274"/>
      <c r="C58" s="1275"/>
      <c r="D58" s="1275"/>
      <c r="E58" s="1275"/>
      <c r="F58" s="1276"/>
      <c r="G58" s="1274"/>
      <c r="H58" s="1275"/>
      <c r="I58" s="1275"/>
      <c r="J58" s="1275"/>
      <c r="K58" s="1275"/>
      <c r="L58" s="1275"/>
      <c r="M58" s="1275"/>
      <c r="N58" s="1275"/>
      <c r="O58" s="1275"/>
      <c r="P58" s="1275"/>
      <c r="Q58" s="1276"/>
      <c r="R58" s="1274"/>
      <c r="S58" s="1275"/>
      <c r="T58" s="1275"/>
      <c r="U58" s="1275"/>
      <c r="V58" s="1276"/>
      <c r="W58" s="1274"/>
      <c r="X58" s="1275"/>
      <c r="Y58" s="1275"/>
      <c r="Z58" s="1275"/>
      <c r="AA58" s="1275"/>
      <c r="AB58" s="1275"/>
      <c r="AC58" s="1275"/>
      <c r="AD58" s="1275"/>
      <c r="AE58" s="1275"/>
      <c r="AF58" s="1275"/>
      <c r="AG58" s="1328"/>
      <c r="AH58" s="1274"/>
      <c r="AI58" s="1275"/>
      <c r="AJ58" s="1276"/>
      <c r="AK58" s="1579"/>
      <c r="AL58" s="1580"/>
      <c r="AM58" s="1580"/>
      <c r="AN58" s="1580"/>
      <c r="AO58" s="1580"/>
      <c r="AP58" s="1580"/>
      <c r="AQ58" s="1580"/>
      <c r="AR58" s="1581"/>
    </row>
    <row r="59" spans="1:45" s="66" customFormat="1" ht="14.1" customHeight="1">
      <c r="B59" s="1270">
        <f>'申込シート①-1・２'!D83</f>
        <v>0</v>
      </c>
      <c r="C59" s="1271"/>
      <c r="D59" s="1271"/>
      <c r="E59" s="1271"/>
      <c r="F59" s="1329"/>
      <c r="G59" s="1270" t="str">
        <f>'申込シート①-1・２'!G83</f>
        <v>科</v>
      </c>
      <c r="H59" s="1271"/>
      <c r="I59" s="1271"/>
      <c r="J59" s="1271"/>
      <c r="K59" s="1271"/>
      <c r="L59" s="1271"/>
      <c r="M59" s="1271"/>
      <c r="N59" s="1271"/>
      <c r="O59" s="1271"/>
      <c r="P59" s="1271"/>
      <c r="Q59" s="1329"/>
      <c r="R59" s="1270">
        <f>'申込シート①-1・２'!H83</f>
        <v>0</v>
      </c>
      <c r="S59" s="1271"/>
      <c r="T59" s="1271"/>
      <c r="U59" s="1271"/>
      <c r="V59" s="1329"/>
      <c r="W59" s="1282" t="str">
        <f>'申込シート①-1・２'!L83&amp;"  "&amp;'申込シート①-1・２'!M83</f>
        <v xml:space="preserve">  </v>
      </c>
      <c r="X59" s="1283"/>
      <c r="Y59" s="1283"/>
      <c r="Z59" s="1283"/>
      <c r="AA59" s="1283"/>
      <c r="AB59" s="1283"/>
      <c r="AC59" s="1283"/>
      <c r="AD59" s="1283"/>
      <c r="AE59" s="1283"/>
      <c r="AF59" s="1283"/>
      <c r="AG59" s="685"/>
      <c r="AH59" s="1270">
        <f>'申込シート①-1・２'!N83</f>
        <v>0</v>
      </c>
      <c r="AI59" s="1271"/>
      <c r="AJ59" s="1329"/>
      <c r="AK59" s="1573"/>
      <c r="AL59" s="1574"/>
      <c r="AM59" s="1574"/>
      <c r="AN59" s="1574"/>
      <c r="AO59" s="1574"/>
      <c r="AP59" s="1574"/>
      <c r="AQ59" s="1574"/>
      <c r="AR59" s="1575"/>
    </row>
    <row r="60" spans="1:45" s="66" customFormat="1" ht="12.95" customHeight="1">
      <c r="A60" s="66">
        <v>16</v>
      </c>
      <c r="B60" s="1330"/>
      <c r="C60" s="1450"/>
      <c r="D60" s="1450"/>
      <c r="E60" s="1450"/>
      <c r="F60" s="1331"/>
      <c r="G60" s="1330"/>
      <c r="H60" s="1450"/>
      <c r="I60" s="1450"/>
      <c r="J60" s="1450"/>
      <c r="K60" s="1450"/>
      <c r="L60" s="1450"/>
      <c r="M60" s="1450"/>
      <c r="N60" s="1450"/>
      <c r="O60" s="1450"/>
      <c r="P60" s="1450"/>
      <c r="Q60" s="1331"/>
      <c r="R60" s="1330"/>
      <c r="S60" s="1450"/>
      <c r="T60" s="1450"/>
      <c r="U60" s="1450"/>
      <c r="V60" s="1331"/>
      <c r="W60" s="1270" t="str">
        <f>'申込シート①-1・２'!J83&amp;"  "&amp;'申込シート①-1・２'!K83</f>
        <v xml:space="preserve">  </v>
      </c>
      <c r="X60" s="1271"/>
      <c r="Y60" s="1271"/>
      <c r="Z60" s="1271"/>
      <c r="AA60" s="1271"/>
      <c r="AB60" s="1271"/>
      <c r="AC60" s="1271"/>
      <c r="AD60" s="1271"/>
      <c r="AE60" s="1271"/>
      <c r="AF60" s="1271"/>
      <c r="AG60" s="1327" t="s">
        <v>1406</v>
      </c>
      <c r="AH60" s="1330"/>
      <c r="AI60" s="1450"/>
      <c r="AJ60" s="1331"/>
      <c r="AK60" s="1576"/>
      <c r="AL60" s="1577"/>
      <c r="AM60" s="1577"/>
      <c r="AN60" s="1577"/>
      <c r="AO60" s="1577"/>
      <c r="AP60" s="1577"/>
      <c r="AQ60" s="1577"/>
      <c r="AR60" s="1578"/>
    </row>
    <row r="61" spans="1:45" s="66" customFormat="1" ht="12.95" customHeight="1">
      <c r="B61" s="1274"/>
      <c r="C61" s="1275"/>
      <c r="D61" s="1275"/>
      <c r="E61" s="1275"/>
      <c r="F61" s="1276"/>
      <c r="G61" s="1274"/>
      <c r="H61" s="1275"/>
      <c r="I61" s="1275"/>
      <c r="J61" s="1275"/>
      <c r="K61" s="1275"/>
      <c r="L61" s="1275"/>
      <c r="M61" s="1275"/>
      <c r="N61" s="1275"/>
      <c r="O61" s="1275"/>
      <c r="P61" s="1275"/>
      <c r="Q61" s="1276"/>
      <c r="R61" s="1274"/>
      <c r="S61" s="1275"/>
      <c r="T61" s="1275"/>
      <c r="U61" s="1275"/>
      <c r="V61" s="1276"/>
      <c r="W61" s="1274"/>
      <c r="X61" s="1275"/>
      <c r="Y61" s="1275"/>
      <c r="Z61" s="1275"/>
      <c r="AA61" s="1275"/>
      <c r="AB61" s="1275"/>
      <c r="AC61" s="1275"/>
      <c r="AD61" s="1275"/>
      <c r="AE61" s="1275"/>
      <c r="AF61" s="1275"/>
      <c r="AG61" s="1328"/>
      <c r="AH61" s="1274"/>
      <c r="AI61" s="1275"/>
      <c r="AJ61" s="1276"/>
      <c r="AK61" s="1579"/>
      <c r="AL61" s="1580"/>
      <c r="AM61" s="1580"/>
      <c r="AN61" s="1580"/>
      <c r="AO61" s="1580"/>
      <c r="AP61" s="1580"/>
      <c r="AQ61" s="1580"/>
      <c r="AR61" s="1581"/>
    </row>
    <row r="62" spans="1:45" s="66" customFormat="1" ht="8.1" customHeight="1">
      <c r="B62" s="129"/>
      <c r="C62" s="129"/>
      <c r="D62" s="129"/>
      <c r="E62" s="129"/>
      <c r="F62" s="129"/>
      <c r="G62" s="129"/>
      <c r="H62" s="129"/>
      <c r="I62" s="129"/>
      <c r="J62" s="129"/>
      <c r="K62" s="129"/>
      <c r="L62" s="129"/>
      <c r="M62" s="129"/>
      <c r="N62" s="129"/>
      <c r="O62" s="129"/>
      <c r="P62" s="129"/>
      <c r="Q62" s="129"/>
      <c r="R62" s="129"/>
      <c r="S62" s="129"/>
      <c r="T62" s="129"/>
      <c r="U62" s="129"/>
      <c r="V62" s="129"/>
      <c r="W62" s="129"/>
      <c r="X62" s="129"/>
      <c r="Y62" s="129"/>
      <c r="Z62" s="129"/>
      <c r="AA62" s="129"/>
      <c r="AB62" s="129"/>
      <c r="AC62" s="129"/>
      <c r="AD62" s="129"/>
      <c r="AE62" s="129"/>
      <c r="AF62" s="129"/>
      <c r="AG62" s="129"/>
      <c r="AH62" s="129"/>
      <c r="AI62" s="129"/>
      <c r="AJ62" s="129"/>
      <c r="AK62" s="697"/>
      <c r="AL62" s="697"/>
      <c r="AM62" s="697"/>
      <c r="AN62" s="697"/>
      <c r="AO62" s="697"/>
      <c r="AP62" s="697"/>
      <c r="AQ62" s="697"/>
      <c r="AR62" s="697"/>
    </row>
    <row r="63" spans="1:45" s="66" customFormat="1" ht="8.1" customHeight="1">
      <c r="B63" s="584"/>
      <c r="C63" s="584"/>
      <c r="D63" s="584"/>
      <c r="E63" s="584"/>
      <c r="F63" s="584"/>
      <c r="G63" s="584"/>
      <c r="H63" s="584"/>
      <c r="I63" s="584"/>
      <c r="J63" s="584"/>
      <c r="K63" s="584"/>
      <c r="L63" s="584"/>
      <c r="M63" s="584"/>
      <c r="N63" s="584"/>
      <c r="O63" s="584"/>
      <c r="P63" s="584"/>
      <c r="Q63" s="584"/>
      <c r="R63" s="584"/>
      <c r="S63" s="584"/>
      <c r="T63" s="584"/>
      <c r="U63" s="584"/>
      <c r="V63" s="584"/>
      <c r="W63" s="584"/>
      <c r="X63" s="584"/>
      <c r="Y63" s="584"/>
      <c r="Z63" s="584"/>
      <c r="AA63" s="584"/>
      <c r="AB63" s="584"/>
      <c r="AC63" s="584"/>
      <c r="AD63" s="584"/>
      <c r="AE63" s="584"/>
      <c r="AF63" s="584"/>
      <c r="AG63" s="584"/>
      <c r="AH63" s="584"/>
      <c r="AI63" s="584"/>
      <c r="AJ63" s="584"/>
      <c r="AK63" s="584"/>
      <c r="AL63" s="584"/>
      <c r="AM63" s="584"/>
      <c r="AN63" s="584"/>
      <c r="AO63" s="584"/>
      <c r="AP63" s="584"/>
      <c r="AQ63" s="584"/>
      <c r="AR63" s="584"/>
    </row>
    <row r="64" spans="1:45" s="66" customFormat="1" ht="15" customHeight="1">
      <c r="B64" s="1337" t="s">
        <v>133</v>
      </c>
      <c r="C64" s="1598"/>
      <c r="D64" s="1598"/>
      <c r="E64" s="1598"/>
      <c r="F64" s="1598"/>
      <c r="G64" s="1282" t="str">
        <f>'申込シート①-1・２'!L84&amp;"  "&amp;'申込シート①-1・２'!M84</f>
        <v xml:space="preserve">  </v>
      </c>
      <c r="H64" s="1283"/>
      <c r="I64" s="1283"/>
      <c r="J64" s="1283"/>
      <c r="K64" s="1283"/>
      <c r="L64" s="1283"/>
      <c r="M64" s="1283"/>
      <c r="N64" s="1283"/>
      <c r="O64" s="1283"/>
      <c r="P64" s="1283"/>
      <c r="Q64" s="1283"/>
      <c r="R64" s="1283"/>
      <c r="S64" s="1283"/>
      <c r="T64" s="1283"/>
      <c r="U64" s="1283"/>
      <c r="V64" s="1317"/>
      <c r="W64" s="1586" t="s">
        <v>137</v>
      </c>
      <c r="X64" s="1587"/>
      <c r="Y64" s="1587"/>
      <c r="Z64" s="1587"/>
      <c r="AA64" s="1587"/>
      <c r="AB64" s="1587"/>
      <c r="AC64" s="1587"/>
      <c r="AD64" s="1587"/>
      <c r="AE64" s="1587"/>
      <c r="AF64" s="1587"/>
      <c r="AG64" s="1588"/>
      <c r="AH64" s="1604">
        <f>'申込シート①-1・２'!N84</f>
        <v>0</v>
      </c>
      <c r="AI64" s="1604"/>
      <c r="AJ64" s="561"/>
      <c r="AK64" s="1605" t="s">
        <v>2433</v>
      </c>
      <c r="AL64" s="1606"/>
      <c r="AM64" s="1606"/>
      <c r="AN64" s="1606"/>
      <c r="AO64" s="1606"/>
      <c r="AP64" s="1606"/>
      <c r="AQ64" s="1606"/>
      <c r="AR64" s="1607"/>
      <c r="AS64" s="65"/>
    </row>
    <row r="65" spans="2:45" s="66" customFormat="1" ht="20.100000000000001" customHeight="1">
      <c r="B65" s="1311" t="s">
        <v>795</v>
      </c>
      <c r="C65" s="1595"/>
      <c r="D65" s="1595"/>
      <c r="E65" s="1595"/>
      <c r="F65" s="1595"/>
      <c r="G65" s="1270" t="str">
        <f>'申込シート①-1・２'!J84&amp;"  "&amp;'申込シート①-1・２'!K84</f>
        <v xml:space="preserve">  </v>
      </c>
      <c r="H65" s="1271"/>
      <c r="I65" s="1271"/>
      <c r="J65" s="1271"/>
      <c r="K65" s="1271"/>
      <c r="L65" s="1271"/>
      <c r="M65" s="1271"/>
      <c r="N65" s="1271"/>
      <c r="O65" s="1271"/>
      <c r="P65" s="1271"/>
      <c r="Q65" s="1271"/>
      <c r="R65" s="1271"/>
      <c r="S65" s="1271"/>
      <c r="T65" s="1271"/>
      <c r="U65" s="1271"/>
      <c r="V65" s="1329"/>
      <c r="W65" s="1596"/>
      <c r="X65" s="1597"/>
      <c r="Y65" s="1597"/>
      <c r="Z65" s="1597"/>
      <c r="AA65" s="1597"/>
      <c r="AB65" s="1597"/>
      <c r="AC65" s="1597"/>
      <c r="AD65" s="1597"/>
      <c r="AE65" s="1597"/>
      <c r="AF65" s="1597"/>
      <c r="AG65" s="1597"/>
      <c r="AH65" s="1604"/>
      <c r="AI65" s="1604"/>
      <c r="AJ65" s="561"/>
      <c r="AK65" s="1608"/>
      <c r="AL65" s="1609"/>
      <c r="AM65" s="1609"/>
      <c r="AN65" s="1609"/>
      <c r="AO65" s="1609"/>
      <c r="AP65" s="1609"/>
      <c r="AQ65" s="1609"/>
      <c r="AR65" s="1610"/>
      <c r="AS65" s="65"/>
    </row>
    <row r="66" spans="2:45" s="66" customFormat="1" ht="15" customHeight="1">
      <c r="B66" s="1337" t="s">
        <v>133</v>
      </c>
      <c r="C66" s="1598"/>
      <c r="D66" s="1598"/>
      <c r="E66" s="1598"/>
      <c r="F66" s="1598"/>
      <c r="G66" s="1282" t="str">
        <f>'申込シート①-1・２'!L85&amp;"  "&amp;'申込シート①-1・２'!M85</f>
        <v xml:space="preserve">  </v>
      </c>
      <c r="H66" s="1283"/>
      <c r="I66" s="1283"/>
      <c r="J66" s="1283"/>
      <c r="K66" s="1283"/>
      <c r="L66" s="1283"/>
      <c r="M66" s="1283"/>
      <c r="N66" s="1283"/>
      <c r="O66" s="1283"/>
      <c r="P66" s="1283"/>
      <c r="Q66" s="1283"/>
      <c r="R66" s="1283"/>
      <c r="S66" s="1283"/>
      <c r="T66" s="1283"/>
      <c r="U66" s="1283"/>
      <c r="V66" s="1317"/>
      <c r="W66" s="1586" t="s">
        <v>137</v>
      </c>
      <c r="X66" s="1587"/>
      <c r="Y66" s="1587"/>
      <c r="Z66" s="1587"/>
      <c r="AA66" s="1587"/>
      <c r="AB66" s="1587"/>
      <c r="AC66" s="1587"/>
      <c r="AD66" s="1587"/>
      <c r="AE66" s="1587"/>
      <c r="AF66" s="1587"/>
      <c r="AG66" s="1588"/>
      <c r="AH66" s="1604">
        <f>'申込シート①-1・２'!N85</f>
        <v>0</v>
      </c>
      <c r="AI66" s="1604"/>
      <c r="AJ66" s="561"/>
      <c r="AK66" s="1599" t="s">
        <v>2429</v>
      </c>
      <c r="AL66" s="1599"/>
      <c r="AM66" s="1599"/>
      <c r="AN66" s="1600"/>
      <c r="AO66" s="1601"/>
      <c r="AP66" s="1601"/>
      <c r="AQ66" s="1601"/>
      <c r="AR66" s="1601"/>
      <c r="AS66" s="65"/>
    </row>
    <row r="67" spans="2:45" s="66" customFormat="1" ht="11.25" customHeight="1">
      <c r="B67" s="1311" t="s">
        <v>795</v>
      </c>
      <c r="C67" s="1595"/>
      <c r="D67" s="1595"/>
      <c r="E67" s="1595"/>
      <c r="F67" s="1595"/>
      <c r="G67" s="1270" t="str">
        <f>'申込シート①-1・２'!J85&amp;"  "&amp;'申込シート①-1・２'!K85</f>
        <v xml:space="preserve">  </v>
      </c>
      <c r="H67" s="1271"/>
      <c r="I67" s="1271"/>
      <c r="J67" s="1271"/>
      <c r="K67" s="1271"/>
      <c r="L67" s="1271"/>
      <c r="M67" s="1271"/>
      <c r="N67" s="1271"/>
      <c r="O67" s="1271"/>
      <c r="P67" s="1271"/>
      <c r="Q67" s="1271"/>
      <c r="R67" s="1271"/>
      <c r="S67" s="1271"/>
      <c r="T67" s="1271"/>
      <c r="U67" s="1271"/>
      <c r="V67" s="1329"/>
      <c r="W67" s="1596"/>
      <c r="X67" s="1597"/>
      <c r="Y67" s="1597"/>
      <c r="Z67" s="1597"/>
      <c r="AA67" s="1597"/>
      <c r="AB67" s="1597"/>
      <c r="AC67" s="1597"/>
      <c r="AD67" s="1597"/>
      <c r="AE67" s="1597"/>
      <c r="AF67" s="1597"/>
      <c r="AG67" s="1597"/>
      <c r="AH67" s="1604"/>
      <c r="AI67" s="1604"/>
      <c r="AJ67" s="561"/>
      <c r="AK67" s="1599" t="s">
        <v>2430</v>
      </c>
      <c r="AL67" s="1599"/>
      <c r="AM67" s="1599"/>
      <c r="AN67" s="1600"/>
      <c r="AO67" s="1601"/>
      <c r="AP67" s="1601"/>
      <c r="AQ67" s="1601"/>
      <c r="AR67" s="1601"/>
      <c r="AS67" s="65"/>
    </row>
    <row r="68" spans="2:45" s="66" customFormat="1" ht="11.25" customHeight="1">
      <c r="B68" s="1459"/>
      <c r="C68" s="1460"/>
      <c r="D68" s="1460"/>
      <c r="E68" s="1460"/>
      <c r="F68" s="1460"/>
      <c r="G68" s="1274"/>
      <c r="H68" s="1275"/>
      <c r="I68" s="1275"/>
      <c r="J68" s="1275"/>
      <c r="K68" s="1275"/>
      <c r="L68" s="1275"/>
      <c r="M68" s="1275"/>
      <c r="N68" s="1275"/>
      <c r="O68" s="1275"/>
      <c r="P68" s="1275"/>
      <c r="Q68" s="1275"/>
      <c r="R68" s="1275"/>
      <c r="S68" s="1275"/>
      <c r="T68" s="1275"/>
      <c r="U68" s="1275"/>
      <c r="V68" s="1276"/>
      <c r="W68" s="1596"/>
      <c r="X68" s="1597"/>
      <c r="Y68" s="1597"/>
      <c r="Z68" s="1597"/>
      <c r="AA68" s="1597"/>
      <c r="AB68" s="1597"/>
      <c r="AC68" s="1597"/>
      <c r="AD68" s="1597"/>
      <c r="AE68" s="1597"/>
      <c r="AF68" s="1597"/>
      <c r="AG68" s="1597"/>
      <c r="AH68" s="1604"/>
      <c r="AI68" s="1604"/>
      <c r="AJ68" s="561"/>
      <c r="AK68" s="1599"/>
      <c r="AL68" s="1599"/>
      <c r="AM68" s="1599"/>
      <c r="AN68" s="1601"/>
      <c r="AO68" s="1601"/>
      <c r="AP68" s="1601"/>
      <c r="AQ68" s="1601"/>
      <c r="AR68" s="1601"/>
      <c r="AS68" s="65"/>
    </row>
    <row r="69" spans="2:45" s="66" customFormat="1" ht="18.75" customHeight="1">
      <c r="B69" s="1337" t="s">
        <v>133</v>
      </c>
      <c r="C69" s="1598"/>
      <c r="D69" s="1598"/>
      <c r="E69" s="1598"/>
      <c r="F69" s="1598"/>
      <c r="G69" s="1282" t="str">
        <f>'申込シート①-1・２'!L86&amp;"  "&amp;'申込シート①-1・２'!M86</f>
        <v xml:space="preserve">  </v>
      </c>
      <c r="H69" s="1283"/>
      <c r="I69" s="1283"/>
      <c r="J69" s="1283"/>
      <c r="K69" s="1283"/>
      <c r="L69" s="1283"/>
      <c r="M69" s="1283"/>
      <c r="N69" s="1283"/>
      <c r="O69" s="1283"/>
      <c r="P69" s="1283"/>
      <c r="Q69" s="1283"/>
      <c r="R69" s="1283"/>
      <c r="S69" s="1283"/>
      <c r="T69" s="1283"/>
      <c r="U69" s="1283"/>
      <c r="V69" s="1317"/>
      <c r="W69" s="1586" t="s">
        <v>137</v>
      </c>
      <c r="X69" s="1587"/>
      <c r="Y69" s="1587"/>
      <c r="Z69" s="1587"/>
      <c r="AA69" s="1587"/>
      <c r="AB69" s="1587"/>
      <c r="AC69" s="1587"/>
      <c r="AD69" s="1587"/>
      <c r="AE69" s="1587"/>
      <c r="AF69" s="1587"/>
      <c r="AG69" s="1588"/>
      <c r="AH69" s="1604">
        <f>'申込シート①-1・２'!N86</f>
        <v>0</v>
      </c>
      <c r="AI69" s="1604"/>
      <c r="AJ69" s="561"/>
      <c r="AK69" s="1599" t="s">
        <v>2431</v>
      </c>
      <c r="AL69" s="1599"/>
      <c r="AM69" s="1599"/>
      <c r="AN69" s="1600"/>
      <c r="AO69" s="1601"/>
      <c r="AP69" s="1601"/>
      <c r="AQ69" s="1601"/>
      <c r="AR69" s="1601"/>
      <c r="AS69" s="65"/>
    </row>
    <row r="70" spans="2:45" s="66" customFormat="1" ht="11.25" customHeight="1">
      <c r="B70" s="1311" t="s">
        <v>795</v>
      </c>
      <c r="C70" s="1595"/>
      <c r="D70" s="1595"/>
      <c r="E70" s="1595"/>
      <c r="F70" s="1595"/>
      <c r="G70" s="1270" t="str">
        <f>'申込シート①-1・２'!J86&amp;"  "&amp;'申込シート①-1・２'!K86</f>
        <v xml:space="preserve">  </v>
      </c>
      <c r="H70" s="1271"/>
      <c r="I70" s="1271"/>
      <c r="J70" s="1271"/>
      <c r="K70" s="1271"/>
      <c r="L70" s="1271"/>
      <c r="M70" s="1271"/>
      <c r="N70" s="1271"/>
      <c r="O70" s="1271"/>
      <c r="P70" s="1271"/>
      <c r="Q70" s="1271"/>
      <c r="R70" s="1271"/>
      <c r="S70" s="1271"/>
      <c r="T70" s="1271"/>
      <c r="U70" s="1271"/>
      <c r="V70" s="1329"/>
      <c r="W70" s="1596"/>
      <c r="X70" s="1597"/>
      <c r="Y70" s="1597"/>
      <c r="Z70" s="1597"/>
      <c r="AA70" s="1597"/>
      <c r="AB70" s="1597"/>
      <c r="AC70" s="1597"/>
      <c r="AD70" s="1597"/>
      <c r="AE70" s="1597"/>
      <c r="AF70" s="1597"/>
      <c r="AG70" s="1597"/>
      <c r="AH70" s="1604"/>
      <c r="AI70" s="1604"/>
      <c r="AJ70" s="561"/>
      <c r="AK70" s="1599" t="s">
        <v>2432</v>
      </c>
      <c r="AL70" s="1599"/>
      <c r="AM70" s="1599"/>
      <c r="AN70" s="1602"/>
      <c r="AO70" s="1603"/>
      <c r="AP70" s="1603"/>
      <c r="AQ70" s="1603"/>
      <c r="AR70" s="1603"/>
      <c r="AS70" s="65"/>
    </row>
    <row r="71" spans="2:45" s="66" customFormat="1" ht="11.25" customHeight="1">
      <c r="B71" s="1459"/>
      <c r="C71" s="1460"/>
      <c r="D71" s="1460"/>
      <c r="E71" s="1460"/>
      <c r="F71" s="1460"/>
      <c r="G71" s="1274"/>
      <c r="H71" s="1275"/>
      <c r="I71" s="1275"/>
      <c r="J71" s="1275"/>
      <c r="K71" s="1275"/>
      <c r="L71" s="1275"/>
      <c r="M71" s="1275"/>
      <c r="N71" s="1275"/>
      <c r="O71" s="1275"/>
      <c r="P71" s="1275"/>
      <c r="Q71" s="1275"/>
      <c r="R71" s="1275"/>
      <c r="S71" s="1275"/>
      <c r="T71" s="1275"/>
      <c r="U71" s="1275"/>
      <c r="V71" s="1276"/>
      <c r="W71" s="1596"/>
      <c r="X71" s="1597"/>
      <c r="Y71" s="1597"/>
      <c r="Z71" s="1597"/>
      <c r="AA71" s="1597"/>
      <c r="AB71" s="1597"/>
      <c r="AC71" s="1597"/>
      <c r="AD71" s="1597"/>
      <c r="AE71" s="1597"/>
      <c r="AF71" s="1597"/>
      <c r="AG71" s="1597"/>
      <c r="AH71" s="1604"/>
      <c r="AI71" s="1604"/>
      <c r="AJ71" s="561"/>
      <c r="AK71" s="1599"/>
      <c r="AL71" s="1599"/>
      <c r="AM71" s="1599"/>
      <c r="AN71" s="1603"/>
      <c r="AO71" s="1603"/>
      <c r="AP71" s="1603"/>
      <c r="AQ71" s="1603"/>
      <c r="AR71" s="1603"/>
      <c r="AS71" s="65"/>
    </row>
    <row r="72" spans="2:45" ht="16.5" customHeight="1">
      <c r="B72" s="21" t="s">
        <v>912</v>
      </c>
      <c r="W72" s="131"/>
      <c r="X72" s="131"/>
      <c r="Y72" s="131"/>
      <c r="Z72" s="131"/>
      <c r="AA72" s="131"/>
      <c r="AB72" s="131"/>
      <c r="AC72" s="131"/>
      <c r="AD72" s="131"/>
      <c r="AE72" s="131"/>
      <c r="AF72" s="131"/>
      <c r="AG72" s="131"/>
      <c r="AH72" s="131"/>
      <c r="AI72" s="20"/>
      <c r="AJ72" s="28"/>
      <c r="AK72" s="28"/>
      <c r="AL72" s="28"/>
      <c r="AM72" s="28"/>
      <c r="AN72" s="28"/>
      <c r="AO72" s="28"/>
      <c r="AP72" s="28"/>
      <c r="AQ72" s="28"/>
      <c r="AR72" s="28"/>
    </row>
    <row r="73" spans="2:45" ht="15" customHeight="1">
      <c r="B73" s="112" t="s">
        <v>913</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t="s">
        <v>1018</v>
      </c>
      <c r="AE73" s="113"/>
      <c r="AF73" s="1589"/>
      <c r="AG73" s="1590"/>
      <c r="AH73" s="1591"/>
    </row>
    <row r="74" spans="2:45" ht="15" customHeight="1">
      <c r="B74" s="112" t="s">
        <v>914</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t="s">
        <v>1019</v>
      </c>
      <c r="AE74" s="114"/>
      <c r="AF74" s="1589"/>
      <c r="AG74" s="1590"/>
      <c r="AH74" s="1591"/>
      <c r="AJ74" s="40"/>
    </row>
    <row r="75" spans="2:45" ht="15" customHeight="1">
      <c r="B75" s="1256" t="s">
        <v>915</v>
      </c>
      <c r="C75" s="1257"/>
      <c r="D75" s="1257"/>
      <c r="E75" s="1257"/>
      <c r="F75" s="1257"/>
      <c r="G75" s="1257"/>
      <c r="H75" s="1257"/>
      <c r="I75" s="1257"/>
      <c r="J75" s="1257"/>
      <c r="K75" s="1257"/>
      <c r="L75" s="1257"/>
      <c r="M75" s="1257"/>
      <c r="N75" s="1257"/>
      <c r="O75" s="1257"/>
      <c r="P75" s="1257"/>
      <c r="Q75" s="1257"/>
      <c r="R75" s="1257"/>
      <c r="S75" s="1257"/>
      <c r="T75" s="1257"/>
      <c r="U75" s="1257"/>
      <c r="V75" s="1257"/>
      <c r="W75" s="1257"/>
      <c r="X75" s="1257"/>
      <c r="Y75" s="1257"/>
      <c r="Z75" s="1257"/>
      <c r="AA75" s="1257"/>
      <c r="AB75" s="1257"/>
      <c r="AC75" s="1257"/>
      <c r="AD75" s="1257"/>
      <c r="AE75" s="1258"/>
      <c r="AF75" s="1592">
        <f>AF73+AF74</f>
        <v>0</v>
      </c>
      <c r="AG75" s="1593"/>
      <c r="AH75" s="1594"/>
      <c r="AJ75" s="34"/>
      <c r="AK75" s="34"/>
      <c r="AL75" s="34"/>
      <c r="AM75" s="34"/>
      <c r="AN75" s="34"/>
      <c r="AO75" s="34"/>
      <c r="AP75" s="34"/>
      <c r="AQ75" s="34"/>
      <c r="AR75" s="34"/>
      <c r="AS75" s="34"/>
    </row>
  </sheetData>
  <sheetProtection password="CC6F" sheet="1" objects="1" scenarios="1"/>
  <mergeCells count="197">
    <mergeCell ref="AK69:AM69"/>
    <mergeCell ref="AK70:AM71"/>
    <mergeCell ref="AN69:AR69"/>
    <mergeCell ref="AN70:AR71"/>
    <mergeCell ref="AH64:AI65"/>
    <mergeCell ref="AH66:AI68"/>
    <mergeCell ref="AH69:AI71"/>
    <mergeCell ref="AK64:AR65"/>
    <mergeCell ref="AN66:AR66"/>
    <mergeCell ref="AN67:AR68"/>
    <mergeCell ref="B64:F64"/>
    <mergeCell ref="G64:V64"/>
    <mergeCell ref="B67:F68"/>
    <mergeCell ref="G67:V68"/>
    <mergeCell ref="G65:V65"/>
    <mergeCell ref="B66:F66"/>
    <mergeCell ref="B65:F65"/>
    <mergeCell ref="G66:V66"/>
    <mergeCell ref="AK67:AM68"/>
    <mergeCell ref="W64:AG64"/>
    <mergeCell ref="W67:AG68"/>
    <mergeCell ref="W65:AG65"/>
    <mergeCell ref="W66:AG66"/>
    <mergeCell ref="AK66:AM66"/>
    <mergeCell ref="AK56:AR58"/>
    <mergeCell ref="AK50:AR52"/>
    <mergeCell ref="AK59:AR61"/>
    <mergeCell ref="AH53:AJ55"/>
    <mergeCell ref="W56:AF56"/>
    <mergeCell ref="AH59:AJ61"/>
    <mergeCell ref="B47:F49"/>
    <mergeCell ref="G47:Q49"/>
    <mergeCell ref="R47:V49"/>
    <mergeCell ref="W57:AF58"/>
    <mergeCell ref="B53:F55"/>
    <mergeCell ref="AK53:AR55"/>
    <mergeCell ref="AH50:AJ52"/>
    <mergeCell ref="G56:Q58"/>
    <mergeCell ref="G50:Q52"/>
    <mergeCell ref="B56:F58"/>
    <mergeCell ref="B59:F61"/>
    <mergeCell ref="R53:V55"/>
    <mergeCell ref="G53:Q55"/>
    <mergeCell ref="R56:V58"/>
    <mergeCell ref="G59:Q61"/>
    <mergeCell ref="B50:F52"/>
    <mergeCell ref="AH56:AJ58"/>
    <mergeCell ref="W59:AF59"/>
    <mergeCell ref="W54:AF55"/>
    <mergeCell ref="AG60:AG61"/>
    <mergeCell ref="G26:Q28"/>
    <mergeCell ref="B29:F31"/>
    <mergeCell ref="B32:F34"/>
    <mergeCell ref="B35:F37"/>
    <mergeCell ref="G32:Q34"/>
    <mergeCell ref="R59:V61"/>
    <mergeCell ref="AG57:AG58"/>
    <mergeCell ref="AG54:AG55"/>
    <mergeCell ref="W60:AF61"/>
    <mergeCell ref="B44:F46"/>
    <mergeCell ref="B75:AE75"/>
    <mergeCell ref="W69:AG69"/>
    <mergeCell ref="AF73:AH73"/>
    <mergeCell ref="AF74:AH74"/>
    <mergeCell ref="AF75:AH75"/>
    <mergeCell ref="B70:F71"/>
    <mergeCell ref="W70:AG71"/>
    <mergeCell ref="G69:V69"/>
    <mergeCell ref="G70:V71"/>
    <mergeCell ref="B69:F69"/>
    <mergeCell ref="B17:F19"/>
    <mergeCell ref="G13:Q13"/>
    <mergeCell ref="R20:V22"/>
    <mergeCell ref="G17:Q19"/>
    <mergeCell ref="R17:V19"/>
    <mergeCell ref="G20:Q22"/>
    <mergeCell ref="W21:AF22"/>
    <mergeCell ref="B20:F22"/>
    <mergeCell ref="B41:F43"/>
    <mergeCell ref="B38:F40"/>
    <mergeCell ref="G23:Q25"/>
    <mergeCell ref="B26:F28"/>
    <mergeCell ref="W23:AF23"/>
    <mergeCell ref="B23:F25"/>
    <mergeCell ref="R23:V25"/>
    <mergeCell ref="W24:AF25"/>
    <mergeCell ref="W26:AF26"/>
    <mergeCell ref="W36:AF37"/>
    <mergeCell ref="W35:AF35"/>
    <mergeCell ref="R29:V31"/>
    <mergeCell ref="W30:AF31"/>
    <mergeCell ref="R35:V37"/>
    <mergeCell ref="W32:AF32"/>
    <mergeCell ref="R26:V28"/>
    <mergeCell ref="W27:AF28"/>
    <mergeCell ref="W33:AF34"/>
    <mergeCell ref="G41:Q43"/>
    <mergeCell ref="G38:Q40"/>
    <mergeCell ref="R44:V46"/>
    <mergeCell ref="W39:AF40"/>
    <mergeCell ref="W42:AF43"/>
    <mergeCell ref="W41:AF41"/>
    <mergeCell ref="AG45:AG46"/>
    <mergeCell ref="W48:AF49"/>
    <mergeCell ref="W51:AF52"/>
    <mergeCell ref="G44:Q46"/>
    <mergeCell ref="W44:AF44"/>
    <mergeCell ref="W45:AF46"/>
    <mergeCell ref="W38:AF38"/>
    <mergeCell ref="W53:AF53"/>
    <mergeCell ref="W50:AF50"/>
    <mergeCell ref="G35:Q37"/>
    <mergeCell ref="G29:Q31"/>
    <mergeCell ref="B2:AQ2"/>
    <mergeCell ref="AH23:AJ25"/>
    <mergeCell ref="AG27:AG28"/>
    <mergeCell ref="AK26:AR28"/>
    <mergeCell ref="AH38:AJ40"/>
    <mergeCell ref="AK44:AR46"/>
    <mergeCell ref="AH44:AJ46"/>
    <mergeCell ref="B6:H8"/>
    <mergeCell ref="AA4:AF4"/>
    <mergeCell ref="I7:AF8"/>
    <mergeCell ref="AH41:AJ43"/>
    <mergeCell ref="W15:AF16"/>
    <mergeCell ref="B3:H3"/>
    <mergeCell ref="I3:W3"/>
    <mergeCell ref="AG6:AR6"/>
    <mergeCell ref="B4:H4"/>
    <mergeCell ref="AH35:AJ37"/>
    <mergeCell ref="AG39:AG40"/>
    <mergeCell ref="R50:V52"/>
    <mergeCell ref="AG51:AG52"/>
    <mergeCell ref="AG4:AR4"/>
    <mergeCell ref="I4:Z4"/>
    <mergeCell ref="AA6:AF6"/>
    <mergeCell ref="AG8:AR8"/>
    <mergeCell ref="AG10:AP10"/>
    <mergeCell ref="B9:H9"/>
    <mergeCell ref="I9:AR9"/>
    <mergeCell ref="B10:H10"/>
    <mergeCell ref="W14:AF14"/>
    <mergeCell ref="G12:Q12"/>
    <mergeCell ref="R12:V13"/>
    <mergeCell ref="B5:H5"/>
    <mergeCell ref="B12:F13"/>
    <mergeCell ref="B14:F16"/>
    <mergeCell ref="AH12:AJ13"/>
    <mergeCell ref="AK12:AR12"/>
    <mergeCell ref="AG24:AG25"/>
    <mergeCell ref="W47:AF47"/>
    <mergeCell ref="AH20:AJ22"/>
    <mergeCell ref="W17:AF17"/>
    <mergeCell ref="W18:AF19"/>
    <mergeCell ref="AG5:AR5"/>
    <mergeCell ref="AG7:AR7"/>
    <mergeCell ref="I5:AF5"/>
    <mergeCell ref="I6:Z6"/>
    <mergeCell ref="AK47:AR49"/>
    <mergeCell ref="AH47:AJ49"/>
    <mergeCell ref="Y10:Z10"/>
    <mergeCell ref="AA10:AF10"/>
    <mergeCell ref="AQ10:AR10"/>
    <mergeCell ref="I10:X10"/>
    <mergeCell ref="R41:V43"/>
    <mergeCell ref="R38:V40"/>
    <mergeCell ref="AG36:AG37"/>
    <mergeCell ref="AG42:AG43"/>
    <mergeCell ref="AH29:AJ31"/>
    <mergeCell ref="AG33:AG34"/>
    <mergeCell ref="W29:AF29"/>
    <mergeCell ref="R32:V34"/>
    <mergeCell ref="AG48:AG49"/>
    <mergeCell ref="C1:F1"/>
    <mergeCell ref="AK35:AR37"/>
    <mergeCell ref="AK38:AR40"/>
    <mergeCell ref="AK41:AR43"/>
    <mergeCell ref="AK14:AR16"/>
    <mergeCell ref="AK17:AR19"/>
    <mergeCell ref="AK20:AR22"/>
    <mergeCell ref="AK32:AR34"/>
    <mergeCell ref="AH32:AJ34"/>
    <mergeCell ref="AG30:AG31"/>
    <mergeCell ref="AK29:AR31"/>
    <mergeCell ref="AH17:AJ19"/>
    <mergeCell ref="AK23:AR25"/>
    <mergeCell ref="AH14:AJ16"/>
    <mergeCell ref="W12:AG12"/>
    <mergeCell ref="AK13:AR13"/>
    <mergeCell ref="AH26:AJ28"/>
    <mergeCell ref="AG18:AG19"/>
    <mergeCell ref="AG21:AG22"/>
    <mergeCell ref="W20:AF20"/>
    <mergeCell ref="G14:Q16"/>
    <mergeCell ref="AG15:AG16"/>
    <mergeCell ref="R14:V16"/>
    <mergeCell ref="W13:AG13"/>
  </mergeCells>
  <phoneticPr fontId="4"/>
  <dataValidations count="1">
    <dataValidation imeMode="fullKatakana" allowBlank="1" showInputMessage="1" showErrorMessage="1" sqref="AN66:AR66"/>
  </dataValidations>
  <printOptions horizontalCentered="1"/>
  <pageMargins left="0.39370078740157483" right="0.19685039370078741" top="0.59055118110236227" bottom="0.39370078740157483" header="0.51181102362204722" footer="0.51181102362204722"/>
  <pageSetup paperSize="9" scale="80"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sheetPr codeName="Sheet11">
    <pageSetUpPr fitToPage="1"/>
  </sheetPr>
  <dimension ref="A1:AT62"/>
  <sheetViews>
    <sheetView showGridLines="0" showZeros="0" zoomScaleNormal="100" zoomScaleSheetLayoutView="115" workbookViewId="0">
      <selection activeCell="AG8" sqref="AG8:AR8"/>
    </sheetView>
  </sheetViews>
  <sheetFormatPr defaultRowHeight="16.5" customHeight="1"/>
  <cols>
    <col min="1" max="1" width="2.875" style="21" customWidth="1"/>
    <col min="2" max="4" width="2.5" style="21" customWidth="1"/>
    <col min="5" max="5" width="3" style="21" customWidth="1"/>
    <col min="6" max="8" width="2.5" style="21" customWidth="1"/>
    <col min="9" max="19" width="1.25" style="21" customWidth="1"/>
    <col min="20" max="20" width="1" style="21" customWidth="1"/>
    <col min="21" max="21" width="1.25" style="21" customWidth="1"/>
    <col min="22" max="22" width="0.625" style="21" customWidth="1"/>
    <col min="23" max="24" width="1.25" style="21" customWidth="1"/>
    <col min="25" max="35" width="2.5" style="21" customWidth="1"/>
    <col min="36" max="36" width="0.875" style="21" customWidth="1"/>
    <col min="37" max="40" width="2.5" style="21" customWidth="1"/>
    <col min="41" max="41" width="1.75" style="21" customWidth="1"/>
    <col min="42" max="42" width="2" style="21" customWidth="1"/>
    <col min="43" max="43" width="1.75" style="21" customWidth="1"/>
    <col min="44" max="44" width="13.625" style="21" customWidth="1"/>
    <col min="45" max="45" width="1.625" style="21" customWidth="1"/>
    <col min="46" max="49" width="3" style="21" customWidth="1"/>
    <col min="50" max="16384" width="9" style="21"/>
  </cols>
  <sheetData>
    <row r="1" spans="1:46" s="66" customFormat="1" ht="16.5" customHeight="1">
      <c r="B1" s="63"/>
      <c r="C1" s="1630" t="s">
        <v>858</v>
      </c>
      <c r="D1" s="1440"/>
      <c r="E1" s="1440"/>
      <c r="F1" s="1441"/>
      <c r="G1" s="716"/>
      <c r="H1" s="65"/>
      <c r="AK1" s="67" t="s">
        <v>800</v>
      </c>
      <c r="AL1" s="67"/>
      <c r="AM1" s="67"/>
      <c r="AN1" s="67"/>
      <c r="AO1" s="67"/>
      <c r="AP1" s="67"/>
      <c r="AQ1" s="67"/>
      <c r="AR1" s="67"/>
    </row>
    <row r="2" spans="1:46" ht="26.25" customHeight="1">
      <c r="A2" s="66"/>
      <c r="B2" s="1611" t="s">
        <v>2595</v>
      </c>
      <c r="C2" s="1611"/>
      <c r="D2" s="1611"/>
      <c r="E2" s="1611"/>
      <c r="F2" s="1611"/>
      <c r="G2" s="1611"/>
      <c r="H2" s="1611"/>
      <c r="I2" s="1611"/>
      <c r="J2" s="1611"/>
      <c r="K2" s="1611"/>
      <c r="L2" s="1611"/>
      <c r="M2" s="1611"/>
      <c r="N2" s="1611"/>
      <c r="O2" s="1611"/>
      <c r="P2" s="1611"/>
      <c r="Q2" s="1611"/>
      <c r="R2" s="1611"/>
      <c r="S2" s="1611"/>
      <c r="T2" s="1611"/>
      <c r="U2" s="1611"/>
      <c r="V2" s="1611"/>
      <c r="W2" s="1611"/>
      <c r="X2" s="1611"/>
      <c r="Y2" s="1611"/>
      <c r="Z2" s="1611"/>
      <c r="AA2" s="1611"/>
      <c r="AB2" s="1611"/>
      <c r="AC2" s="1611"/>
      <c r="AD2" s="1611"/>
      <c r="AE2" s="1611"/>
      <c r="AF2" s="1611"/>
      <c r="AG2" s="1611"/>
      <c r="AH2" s="1611"/>
      <c r="AI2" s="1611"/>
      <c r="AJ2" s="1611"/>
      <c r="AK2" s="1611"/>
      <c r="AL2" s="1611"/>
      <c r="AM2" s="1611"/>
      <c r="AN2" s="1611"/>
      <c r="AO2" s="1611"/>
      <c r="AP2" s="1611"/>
      <c r="AQ2" s="1611"/>
      <c r="AR2" s="458" t="s">
        <v>2507</v>
      </c>
      <c r="AS2" s="121"/>
      <c r="AT2" s="457"/>
    </row>
    <row r="3" spans="1:46" ht="16.5" customHeight="1">
      <c r="B3" s="1638" t="s">
        <v>787</v>
      </c>
      <c r="C3" s="1638"/>
      <c r="D3" s="1638"/>
      <c r="E3" s="1638"/>
      <c r="F3" s="1638"/>
      <c r="G3" s="1638"/>
      <c r="H3" s="1638"/>
      <c r="I3" s="1592">
        <f>農鑑⑨全体!I3</f>
        <v>0</v>
      </c>
      <c r="J3" s="1593"/>
      <c r="K3" s="1593"/>
      <c r="L3" s="1593"/>
      <c r="M3" s="1593"/>
      <c r="N3" s="1593"/>
      <c r="O3" s="1593"/>
      <c r="P3" s="1593"/>
      <c r="Q3" s="1593"/>
      <c r="R3" s="1593"/>
      <c r="S3" s="1593"/>
      <c r="T3" s="1593"/>
      <c r="U3" s="1593"/>
      <c r="V3" s="1593"/>
      <c r="W3" s="1594"/>
      <c r="X3" s="60"/>
      <c r="Y3" s="61"/>
      <c r="Z3" s="61"/>
      <c r="AA3" s="61"/>
      <c r="AB3" s="61"/>
      <c r="AC3" s="61"/>
      <c r="AD3" s="61"/>
      <c r="AE3" s="61"/>
      <c r="AF3" s="61"/>
      <c r="AG3" s="717" t="s">
        <v>2490</v>
      </c>
      <c r="AH3" s="61"/>
      <c r="AI3" s="61"/>
      <c r="AJ3" s="61"/>
      <c r="AK3" s="61"/>
      <c r="AL3" s="61"/>
      <c r="AM3" s="61"/>
      <c r="AN3" s="61"/>
      <c r="AO3" s="61"/>
      <c r="AP3" s="61"/>
      <c r="AQ3" s="61"/>
      <c r="AR3" s="61"/>
    </row>
    <row r="4" spans="1:46" ht="16.5" customHeight="1">
      <c r="B4" s="1638" t="s">
        <v>813</v>
      </c>
      <c r="C4" s="1638"/>
      <c r="D4" s="1638"/>
      <c r="E4" s="1638"/>
      <c r="F4" s="1638"/>
      <c r="G4" s="1638"/>
      <c r="H4" s="1638"/>
      <c r="I4" s="1592" t="str">
        <f>農鑑⑨全体!I4</f>
        <v/>
      </c>
      <c r="J4" s="1593"/>
      <c r="K4" s="1593"/>
      <c r="L4" s="1593"/>
      <c r="M4" s="1593"/>
      <c r="N4" s="1593"/>
      <c r="O4" s="1593"/>
      <c r="P4" s="1593"/>
      <c r="Q4" s="1593"/>
      <c r="R4" s="1593"/>
      <c r="S4" s="1593"/>
      <c r="T4" s="1593"/>
      <c r="U4" s="1593"/>
      <c r="V4" s="1593"/>
      <c r="W4" s="1593"/>
      <c r="X4" s="1593"/>
      <c r="Y4" s="1593"/>
      <c r="Z4" s="1594"/>
      <c r="AA4" s="1637" t="s">
        <v>788</v>
      </c>
      <c r="AB4" s="1637"/>
      <c r="AC4" s="1637"/>
      <c r="AD4" s="1637"/>
      <c r="AE4" s="1637"/>
      <c r="AF4" s="1637"/>
      <c r="AG4" s="1592" t="str">
        <f>農鑑⑨全体!AG4</f>
        <v/>
      </c>
      <c r="AH4" s="1593"/>
      <c r="AI4" s="1593"/>
      <c r="AJ4" s="1593"/>
      <c r="AK4" s="1593"/>
      <c r="AL4" s="1593"/>
      <c r="AM4" s="1593"/>
      <c r="AN4" s="1593"/>
      <c r="AO4" s="1593"/>
      <c r="AP4" s="1593"/>
      <c r="AQ4" s="1593"/>
      <c r="AR4" s="1594"/>
    </row>
    <row r="5" spans="1:46" ht="15" customHeight="1">
      <c r="B5" s="1290" t="s">
        <v>1004</v>
      </c>
      <c r="C5" s="1291"/>
      <c r="D5" s="1291"/>
      <c r="E5" s="1291"/>
      <c r="F5" s="1291"/>
      <c r="G5" s="1291"/>
      <c r="H5" s="1292"/>
      <c r="I5" s="1592">
        <f>農鑑⑨全体!I5</f>
        <v>0</v>
      </c>
      <c r="J5" s="1593"/>
      <c r="K5" s="1593"/>
      <c r="L5" s="1593"/>
      <c r="M5" s="1593"/>
      <c r="N5" s="1593"/>
      <c r="O5" s="1593"/>
      <c r="P5" s="1593"/>
      <c r="Q5" s="1593"/>
      <c r="R5" s="1593"/>
      <c r="S5" s="1593"/>
      <c r="T5" s="1593"/>
      <c r="U5" s="1593"/>
      <c r="V5" s="1593"/>
      <c r="W5" s="1593"/>
      <c r="X5" s="1593"/>
      <c r="Y5" s="1593"/>
      <c r="Z5" s="1593"/>
      <c r="AA5" s="1593"/>
      <c r="AB5" s="1593"/>
      <c r="AC5" s="1593"/>
      <c r="AD5" s="1593"/>
      <c r="AE5" s="1593"/>
      <c r="AF5" s="1594"/>
      <c r="AG5" s="1621" t="s">
        <v>1005</v>
      </c>
      <c r="AH5" s="1622"/>
      <c r="AI5" s="1623"/>
      <c r="AJ5" s="1623"/>
      <c r="AK5" s="1623"/>
      <c r="AL5" s="1623"/>
      <c r="AM5" s="1623"/>
      <c r="AN5" s="1623"/>
      <c r="AO5" s="1623"/>
      <c r="AP5" s="1623"/>
      <c r="AQ5" s="1623"/>
      <c r="AR5" s="1624"/>
    </row>
    <row r="6" spans="1:46" ht="16.5" customHeight="1">
      <c r="B6" s="1401" t="s">
        <v>789</v>
      </c>
      <c r="C6" s="1402"/>
      <c r="D6" s="1402"/>
      <c r="E6" s="1402"/>
      <c r="F6" s="1402"/>
      <c r="G6" s="1402"/>
      <c r="H6" s="1403"/>
      <c r="I6" s="1628" t="str">
        <f>農鑑⑨全体!I6</f>
        <v>全日制課程</v>
      </c>
      <c r="J6" s="1629"/>
      <c r="K6" s="1629"/>
      <c r="L6" s="1629"/>
      <c r="M6" s="1629"/>
      <c r="N6" s="1629"/>
      <c r="O6" s="1629"/>
      <c r="P6" s="1629"/>
      <c r="Q6" s="1629"/>
      <c r="R6" s="1629"/>
      <c r="S6" s="1629"/>
      <c r="T6" s="1629"/>
      <c r="U6" s="1629"/>
      <c r="V6" s="1629"/>
      <c r="W6" s="1629"/>
      <c r="X6" s="1629"/>
      <c r="Y6" s="1629"/>
      <c r="Z6" s="1629"/>
      <c r="AA6" s="1629"/>
      <c r="AB6" s="1629"/>
      <c r="AC6" s="1629"/>
      <c r="AD6" s="1629"/>
      <c r="AE6" s="1629"/>
      <c r="AF6" s="1636"/>
      <c r="AG6" s="1625" t="str">
        <f>農鑑⑨全体!AG6</f>
        <v/>
      </c>
      <c r="AH6" s="1626"/>
      <c r="AI6" s="1626"/>
      <c r="AJ6" s="1626"/>
      <c r="AK6" s="1626"/>
      <c r="AL6" s="1626"/>
      <c r="AM6" s="1626"/>
      <c r="AN6" s="1626"/>
      <c r="AO6" s="1626"/>
      <c r="AP6" s="1626"/>
      <c r="AQ6" s="1626"/>
      <c r="AR6" s="1627"/>
    </row>
    <row r="7" spans="1:46" ht="15" customHeight="1">
      <c r="B7" s="1401"/>
      <c r="C7" s="1402"/>
      <c r="D7" s="1402"/>
      <c r="E7" s="1402"/>
      <c r="F7" s="1402"/>
      <c r="G7" s="1402"/>
      <c r="H7" s="1403"/>
      <c r="I7" s="1264" t="str">
        <f>農鑑⑨全体!I7</f>
        <v/>
      </c>
      <c r="J7" s="1265"/>
      <c r="K7" s="1265"/>
      <c r="L7" s="1265"/>
      <c r="M7" s="1265"/>
      <c r="N7" s="1265"/>
      <c r="O7" s="1265"/>
      <c r="P7" s="1265"/>
      <c r="Q7" s="1265"/>
      <c r="R7" s="1265"/>
      <c r="S7" s="1265"/>
      <c r="T7" s="1265"/>
      <c r="U7" s="1265"/>
      <c r="V7" s="1265"/>
      <c r="W7" s="1265"/>
      <c r="X7" s="1265"/>
      <c r="Y7" s="1265"/>
      <c r="Z7" s="1265"/>
      <c r="AA7" s="1265"/>
      <c r="AB7" s="1265"/>
      <c r="AC7" s="1265"/>
      <c r="AD7" s="1265"/>
      <c r="AE7" s="1265"/>
      <c r="AF7" s="1266"/>
      <c r="AG7" s="1621" t="s">
        <v>1006</v>
      </c>
      <c r="AH7" s="1622"/>
      <c r="AI7" s="1623"/>
      <c r="AJ7" s="1623"/>
      <c r="AK7" s="1623"/>
      <c r="AL7" s="1623"/>
      <c r="AM7" s="1623"/>
      <c r="AN7" s="1623"/>
      <c r="AO7" s="1623"/>
      <c r="AP7" s="1623"/>
      <c r="AQ7" s="1623"/>
      <c r="AR7" s="1624"/>
    </row>
    <row r="8" spans="1:46" ht="13.5" customHeight="1">
      <c r="B8" s="1293"/>
      <c r="C8" s="1294"/>
      <c r="D8" s="1294"/>
      <c r="E8" s="1294"/>
      <c r="F8" s="1294"/>
      <c r="G8" s="1294"/>
      <c r="H8" s="1295"/>
      <c r="I8" s="1267"/>
      <c r="J8" s="1268"/>
      <c r="K8" s="1268"/>
      <c r="L8" s="1268"/>
      <c r="M8" s="1268"/>
      <c r="N8" s="1268"/>
      <c r="O8" s="1268"/>
      <c r="P8" s="1268"/>
      <c r="Q8" s="1268"/>
      <c r="R8" s="1268"/>
      <c r="S8" s="1268"/>
      <c r="T8" s="1268"/>
      <c r="U8" s="1268"/>
      <c r="V8" s="1268"/>
      <c r="W8" s="1268"/>
      <c r="X8" s="1268"/>
      <c r="Y8" s="1268"/>
      <c r="Z8" s="1268"/>
      <c r="AA8" s="1268"/>
      <c r="AB8" s="1268"/>
      <c r="AC8" s="1268"/>
      <c r="AD8" s="1268"/>
      <c r="AE8" s="1268"/>
      <c r="AF8" s="1269"/>
      <c r="AG8" s="1625" t="str">
        <f>農鑑⑨全体!AG8</f>
        <v/>
      </c>
      <c r="AH8" s="1626"/>
      <c r="AI8" s="1626"/>
      <c r="AJ8" s="1626"/>
      <c r="AK8" s="1626"/>
      <c r="AL8" s="1626"/>
      <c r="AM8" s="1626"/>
      <c r="AN8" s="1626"/>
      <c r="AO8" s="1626"/>
      <c r="AP8" s="1626"/>
      <c r="AQ8" s="1626"/>
      <c r="AR8" s="1627"/>
    </row>
    <row r="9" spans="1:46" ht="21.75" customHeight="1">
      <c r="B9" s="1256" t="s">
        <v>815</v>
      </c>
      <c r="C9" s="1631"/>
      <c r="D9" s="1631"/>
      <c r="E9" s="1631"/>
      <c r="F9" s="1631"/>
      <c r="G9" s="1631"/>
      <c r="H9" s="1632"/>
      <c r="I9" s="1633" t="str">
        <f>農鑑⑨全体!I9</f>
        <v/>
      </c>
      <c r="J9" s="1634"/>
      <c r="K9" s="1634"/>
      <c r="L9" s="1634"/>
      <c r="M9" s="1634"/>
      <c r="N9" s="1634"/>
      <c r="O9" s="1634"/>
      <c r="P9" s="1634"/>
      <c r="Q9" s="1634"/>
      <c r="R9" s="1634"/>
      <c r="S9" s="1634"/>
      <c r="T9" s="1634"/>
      <c r="U9" s="1634"/>
      <c r="V9" s="1634"/>
      <c r="W9" s="1634"/>
      <c r="X9" s="1634"/>
      <c r="Y9" s="1634"/>
      <c r="Z9" s="1634"/>
      <c r="AA9" s="1634"/>
      <c r="AB9" s="1634"/>
      <c r="AC9" s="1634"/>
      <c r="AD9" s="1634"/>
      <c r="AE9" s="1634"/>
      <c r="AF9" s="1634"/>
      <c r="AG9" s="1634"/>
      <c r="AH9" s="1634"/>
      <c r="AI9" s="1634"/>
      <c r="AJ9" s="1634"/>
      <c r="AK9" s="1634"/>
      <c r="AL9" s="1634"/>
      <c r="AM9" s="1634"/>
      <c r="AN9" s="1634"/>
      <c r="AO9" s="1634"/>
      <c r="AP9" s="1634"/>
      <c r="AQ9" s="1634"/>
      <c r="AR9" s="1635"/>
    </row>
    <row r="10" spans="1:46" ht="22.5" customHeight="1">
      <c r="B10" s="1256" t="s">
        <v>790</v>
      </c>
      <c r="C10" s="1257"/>
      <c r="D10" s="1257"/>
      <c r="E10" s="1257"/>
      <c r="F10" s="1257"/>
      <c r="G10" s="1257"/>
      <c r="H10" s="1258"/>
      <c r="I10" s="1592" t="str">
        <f>農鑑⑨全体!I10</f>
        <v xml:space="preserve">  </v>
      </c>
      <c r="J10" s="1593"/>
      <c r="K10" s="1593"/>
      <c r="L10" s="1593"/>
      <c r="M10" s="1593"/>
      <c r="N10" s="1593"/>
      <c r="O10" s="1593"/>
      <c r="P10" s="1593"/>
      <c r="Q10" s="1593"/>
      <c r="R10" s="1593"/>
      <c r="S10" s="1593"/>
      <c r="T10" s="1593"/>
      <c r="U10" s="1593"/>
      <c r="V10" s="1593"/>
      <c r="W10" s="1593"/>
      <c r="X10" s="1593"/>
      <c r="Y10" s="1593"/>
      <c r="Z10" s="1594"/>
      <c r="AA10" s="1618" t="s">
        <v>817</v>
      </c>
      <c r="AB10" s="1619"/>
      <c r="AC10" s="1619"/>
      <c r="AD10" s="1619"/>
      <c r="AE10" s="1619"/>
      <c r="AF10" s="1620"/>
      <c r="AG10" s="1592" t="str">
        <f>農鑑⑨全体!AG10</f>
        <v xml:space="preserve">  </v>
      </c>
      <c r="AH10" s="1593"/>
      <c r="AI10" s="1593"/>
      <c r="AJ10" s="1593"/>
      <c r="AK10" s="1593"/>
      <c r="AL10" s="1593"/>
      <c r="AM10" s="1593"/>
      <c r="AN10" s="1593"/>
      <c r="AO10" s="1593"/>
      <c r="AP10" s="1593"/>
      <c r="AQ10" s="1593" t="s">
        <v>1014</v>
      </c>
      <c r="AR10" s="1594"/>
    </row>
    <row r="11" spans="1:46" ht="9.75" customHeight="1">
      <c r="B11" s="68"/>
      <c r="C11" s="28"/>
      <c r="D11" s="28"/>
      <c r="E11" s="68"/>
      <c r="F11" s="68"/>
      <c r="G11" s="68"/>
      <c r="H11" s="68"/>
      <c r="I11" s="28"/>
      <c r="J11" s="28"/>
      <c r="K11" s="28"/>
      <c r="L11" s="28"/>
      <c r="M11" s="28"/>
      <c r="N11" s="28"/>
      <c r="O11" s="28"/>
      <c r="P11" s="28"/>
      <c r="Q11" s="28"/>
      <c r="R11" s="28"/>
      <c r="S11" s="28"/>
      <c r="T11" s="28"/>
      <c r="U11" s="28"/>
      <c r="V11" s="28"/>
      <c r="W11" s="28"/>
      <c r="X11" s="28"/>
      <c r="Y11" s="68"/>
      <c r="Z11" s="68"/>
      <c r="AA11" s="68"/>
      <c r="AB11" s="68"/>
      <c r="AC11" s="68"/>
      <c r="AD11" s="68"/>
      <c r="AE11" s="68"/>
      <c r="AF11" s="68"/>
      <c r="AG11" s="28"/>
      <c r="AH11" s="28"/>
      <c r="AI11" s="28"/>
      <c r="AJ11" s="28"/>
      <c r="AK11" s="28"/>
      <c r="AL11" s="28"/>
      <c r="AM11" s="28"/>
      <c r="AN11" s="28"/>
      <c r="AO11" s="28"/>
      <c r="AP11" s="28"/>
      <c r="AQ11" s="68"/>
      <c r="AR11" s="68"/>
    </row>
    <row r="12" spans="1:46" ht="14.25" customHeight="1">
      <c r="B12" s="1374" t="s">
        <v>2594</v>
      </c>
      <c r="C12" s="1291"/>
      <c r="D12" s="1291"/>
      <c r="E12" s="1291"/>
      <c r="F12" s="1292"/>
      <c r="G12" s="1290" t="s">
        <v>909</v>
      </c>
      <c r="H12" s="1291"/>
      <c r="I12" s="1291"/>
      <c r="J12" s="1291"/>
      <c r="K12" s="1291"/>
      <c r="L12" s="1291"/>
      <c r="M12" s="1291"/>
      <c r="N12" s="1291"/>
      <c r="O12" s="1291"/>
      <c r="P12" s="1291"/>
      <c r="Q12" s="1292"/>
      <c r="R12" s="1290" t="s">
        <v>1156</v>
      </c>
      <c r="S12" s="1291"/>
      <c r="T12" s="1291"/>
      <c r="U12" s="1291"/>
      <c r="V12" s="1292"/>
      <c r="W12" s="1290" t="s">
        <v>1016</v>
      </c>
      <c r="X12" s="1291"/>
      <c r="Y12" s="1291"/>
      <c r="Z12" s="1291"/>
      <c r="AA12" s="1291"/>
      <c r="AB12" s="1291"/>
      <c r="AC12" s="1291"/>
      <c r="AD12" s="1291"/>
      <c r="AE12" s="1291"/>
      <c r="AF12" s="1291"/>
      <c r="AG12" s="1292"/>
      <c r="AH12" s="1290" t="s">
        <v>738</v>
      </c>
      <c r="AI12" s="1291"/>
      <c r="AJ12" s="1292"/>
      <c r="AK12" s="1290" t="s">
        <v>855</v>
      </c>
      <c r="AL12" s="1291"/>
      <c r="AM12" s="1291"/>
      <c r="AN12" s="1291"/>
      <c r="AO12" s="1291"/>
      <c r="AP12" s="1291"/>
      <c r="AQ12" s="1291"/>
      <c r="AR12" s="1292"/>
    </row>
    <row r="13" spans="1:46" ht="14.25" customHeight="1">
      <c r="B13" s="1293"/>
      <c r="C13" s="1294"/>
      <c r="D13" s="1294"/>
      <c r="E13" s="1294"/>
      <c r="F13" s="1295"/>
      <c r="G13" s="1401" t="s">
        <v>910</v>
      </c>
      <c r="H13" s="1402"/>
      <c r="I13" s="1402"/>
      <c r="J13" s="1402"/>
      <c r="K13" s="1402"/>
      <c r="L13" s="1402"/>
      <c r="M13" s="1402"/>
      <c r="N13" s="1402"/>
      <c r="O13" s="1402"/>
      <c r="P13" s="1402"/>
      <c r="Q13" s="1403"/>
      <c r="R13" s="1293"/>
      <c r="S13" s="1294"/>
      <c r="T13" s="1294"/>
      <c r="U13" s="1294"/>
      <c r="V13" s="1295"/>
      <c r="W13" s="1401" t="s">
        <v>911</v>
      </c>
      <c r="X13" s="1402"/>
      <c r="Y13" s="1402"/>
      <c r="Z13" s="1402"/>
      <c r="AA13" s="1402"/>
      <c r="AB13" s="1402"/>
      <c r="AC13" s="1402"/>
      <c r="AD13" s="1402"/>
      <c r="AE13" s="1402"/>
      <c r="AF13" s="1402"/>
      <c r="AG13" s="1403"/>
      <c r="AH13" s="1293"/>
      <c r="AI13" s="1294"/>
      <c r="AJ13" s="1295"/>
      <c r="AK13" s="1293" t="s">
        <v>1017</v>
      </c>
      <c r="AL13" s="1294"/>
      <c r="AM13" s="1294"/>
      <c r="AN13" s="1294"/>
      <c r="AO13" s="1294"/>
      <c r="AP13" s="1294"/>
      <c r="AQ13" s="1294"/>
      <c r="AR13" s="1295"/>
    </row>
    <row r="14" spans="1:46" s="66" customFormat="1" ht="14.25" customHeight="1">
      <c r="B14" s="1270" t="str">
        <f t="array" ref="B14">IF(COUNTIF('申込シート①-1・２'!$D$68:$D$83,$AG$3)&lt;A15,"",INDEX('申込シート①-1・２'!$D$68:$D$83,SMALL(IF('申込シート①-1・２'!$D$68:$D$83=$AG$3,ROW($A$1:$A$16),""),A15)))</f>
        <v/>
      </c>
      <c r="C14" s="1271"/>
      <c r="D14" s="1271"/>
      <c r="E14" s="1271"/>
      <c r="F14" s="1329"/>
      <c r="G14" s="1270" t="str">
        <f t="array" ref="G14">IF(COUNTIF('申込シート①-1・２'!$D$68:$D$83,$AG$3)&lt;A15,"",INDEX('申込シート①-1・２'!$G$68:$G$83,SMALL(IF('申込シート①-1・２'!$D$68:$D$83=$AG$3,ROW($A$1:$A$16),""),A15)))</f>
        <v/>
      </c>
      <c r="H14" s="1271"/>
      <c r="I14" s="1271"/>
      <c r="J14" s="1271"/>
      <c r="K14" s="1271"/>
      <c r="L14" s="1271"/>
      <c r="M14" s="1271"/>
      <c r="N14" s="1271"/>
      <c r="O14" s="1271"/>
      <c r="P14" s="1271"/>
      <c r="Q14" s="1329"/>
      <c r="R14" s="1270" t="str">
        <f t="array" ref="R14">IF(COUNTIF('申込シート①-1・２'!$D$68:$D$83,$AG$3)&lt;A15,"",INDEX('申込シート①-1・２'!$H$68:$H$83,SMALL(IF('申込シート①-1・２'!$D$68:$D$83=$AG$3,ROW($A$1:$A$16),""),A15)))</f>
        <v/>
      </c>
      <c r="S14" s="1271"/>
      <c r="T14" s="1271"/>
      <c r="U14" s="1271"/>
      <c r="V14" s="1329"/>
      <c r="W14" s="1282" t="str">
        <f t="array" ref="W14">IF(COUNTIF('申込シート①-1・２'!$D$68:$D$83,$AG$3)&lt;A15,"",INDEX('申込シート①-1・２'!$L$68:$L$83,SMALL(IF('申込シート①-1・２'!$D$68:$D$83=$AG$3,ROW($A$1:$A$16),""),A15)))</f>
        <v/>
      </c>
      <c r="X14" s="1283"/>
      <c r="Y14" s="1283"/>
      <c r="Z14" s="1283"/>
      <c r="AA14" s="1283"/>
      <c r="AB14" s="1283"/>
      <c r="AC14" s="1283" t="str">
        <f t="array" ref="AC14">IF(COUNTIF('申込シート①-1・２'!$D$68:$D$83,$AG$3)&lt;A15,"",INDEX('申込シート①-1・２'!$M$68:$M$83,SMALL(IF('申込シート①-1・２'!$D$68:$D$83=$AG$3,ROW($A$1:$A$16),""),A15)))</f>
        <v/>
      </c>
      <c r="AD14" s="1283"/>
      <c r="AE14" s="1283"/>
      <c r="AF14" s="1283"/>
      <c r="AG14" s="705"/>
      <c r="AH14" s="1270" t="str">
        <f t="array" ref="AH14">IF(COUNTIF('申込シート①-1・２'!$D$68:$D$83,$AG$3)&lt;A15,"",INDEX('申込シート①-1・２'!$N$68:$N$83,SMALL(IF('申込シート①-1・２'!$D$68:$D$83=$AG$3,ROW($A$1:$A$16),""),A15)))</f>
        <v/>
      </c>
      <c r="AI14" s="1271"/>
      <c r="AJ14" s="1329"/>
      <c r="AK14" s="1573"/>
      <c r="AL14" s="1574"/>
      <c r="AM14" s="1574"/>
      <c r="AN14" s="1574"/>
      <c r="AO14" s="1574"/>
      <c r="AP14" s="1574"/>
      <c r="AQ14" s="1574"/>
      <c r="AR14" s="1575"/>
    </row>
    <row r="15" spans="1:46" s="66" customFormat="1" ht="13.5" customHeight="1">
      <c r="A15" s="66">
        <v>1</v>
      </c>
      <c r="B15" s="1330"/>
      <c r="C15" s="1336"/>
      <c r="D15" s="1336"/>
      <c r="E15" s="1336"/>
      <c r="F15" s="1331"/>
      <c r="G15" s="1330"/>
      <c r="H15" s="1336"/>
      <c r="I15" s="1336"/>
      <c r="J15" s="1336"/>
      <c r="K15" s="1336"/>
      <c r="L15" s="1336"/>
      <c r="M15" s="1336"/>
      <c r="N15" s="1336"/>
      <c r="O15" s="1336"/>
      <c r="P15" s="1336"/>
      <c r="Q15" s="1331"/>
      <c r="R15" s="1330"/>
      <c r="S15" s="1336"/>
      <c r="T15" s="1336"/>
      <c r="U15" s="1336"/>
      <c r="V15" s="1331"/>
      <c r="W15" s="1612" t="str">
        <f t="array" ref="W15">IF(COUNTIF('申込シート①-1・２'!$D$68:$D$83,$AG$3)&lt;A15,"",INDEX('申込シート①-1・２'!$J$68:$J$83,SMALL(IF('申込シート①-1・２'!$D$68:$D$83=$AG$3,ROW($A$1:$A$16),""),A15)))</f>
        <v/>
      </c>
      <c r="X15" s="1613"/>
      <c r="Y15" s="1613"/>
      <c r="Z15" s="1613"/>
      <c r="AA15" s="1613"/>
      <c r="AB15" s="1613"/>
      <c r="AC15" s="1613" t="str">
        <f t="array" ref="AC15">IF(COUNTIF('申込シート①-1・２'!$D$68:$D$83,$AG$3)&lt;A15,"",INDEX('申込シート①-1・２'!$K$68:$K$83,SMALL(IF('申込シート①-1・２'!$D$68:$D$83=$AG$3,ROW($A$1:$A$16),""),A15)))</f>
        <v/>
      </c>
      <c r="AD15" s="1613"/>
      <c r="AE15" s="1613"/>
      <c r="AF15" s="1613"/>
      <c r="AG15" s="1616" t="s">
        <v>2491</v>
      </c>
      <c r="AH15" s="1330"/>
      <c r="AI15" s="1336"/>
      <c r="AJ15" s="1331"/>
      <c r="AK15" s="1576"/>
      <c r="AL15" s="1577"/>
      <c r="AM15" s="1577"/>
      <c r="AN15" s="1577"/>
      <c r="AO15" s="1577"/>
      <c r="AP15" s="1577"/>
      <c r="AQ15" s="1577"/>
      <c r="AR15" s="1578"/>
    </row>
    <row r="16" spans="1:46" s="66" customFormat="1" ht="13.5" customHeight="1">
      <c r="B16" s="1274"/>
      <c r="C16" s="1275"/>
      <c r="D16" s="1275"/>
      <c r="E16" s="1275"/>
      <c r="F16" s="1276"/>
      <c r="G16" s="1274"/>
      <c r="H16" s="1275"/>
      <c r="I16" s="1275"/>
      <c r="J16" s="1275"/>
      <c r="K16" s="1275"/>
      <c r="L16" s="1275"/>
      <c r="M16" s="1275"/>
      <c r="N16" s="1275"/>
      <c r="O16" s="1275"/>
      <c r="P16" s="1275"/>
      <c r="Q16" s="1276"/>
      <c r="R16" s="1274"/>
      <c r="S16" s="1275"/>
      <c r="T16" s="1275"/>
      <c r="U16" s="1275"/>
      <c r="V16" s="1276"/>
      <c r="W16" s="1614"/>
      <c r="X16" s="1615"/>
      <c r="Y16" s="1615"/>
      <c r="Z16" s="1615"/>
      <c r="AA16" s="1615"/>
      <c r="AB16" s="1615"/>
      <c r="AC16" s="1615"/>
      <c r="AD16" s="1615"/>
      <c r="AE16" s="1615"/>
      <c r="AF16" s="1615"/>
      <c r="AG16" s="1617"/>
      <c r="AH16" s="1274"/>
      <c r="AI16" s="1275"/>
      <c r="AJ16" s="1276"/>
      <c r="AK16" s="1579"/>
      <c r="AL16" s="1580"/>
      <c r="AM16" s="1580"/>
      <c r="AN16" s="1580"/>
      <c r="AO16" s="1580"/>
      <c r="AP16" s="1580"/>
      <c r="AQ16" s="1580"/>
      <c r="AR16" s="1581"/>
    </row>
    <row r="17" spans="1:44" s="66" customFormat="1" ht="14.25" customHeight="1">
      <c r="B17" s="1270" t="str">
        <f t="array" ref="B17">IF(COUNTIF('申込シート①-1・２'!$D$68:$D$83,$AG$3)&lt;A18,"",INDEX('申込シート①-1・２'!$D$68:$D$83,SMALL(IF('申込シート①-1・２'!$D$68:$D$83=$AG$3,ROW($A$1:$A$16),""),A18)))</f>
        <v/>
      </c>
      <c r="C17" s="1271"/>
      <c r="D17" s="1271"/>
      <c r="E17" s="1271"/>
      <c r="F17" s="1329"/>
      <c r="G17" s="1270" t="str">
        <f t="array" ref="G17">IF(COUNTIF('申込シート①-1・２'!$D$68:$D$83,$AG$3)&lt;A18,"",INDEX('申込シート①-1・２'!$G$68:$G$83,SMALL(IF('申込シート①-1・２'!$D$68:$D$83=$AG$3,ROW($A$1:$A$16),""),A18)))</f>
        <v/>
      </c>
      <c r="H17" s="1271"/>
      <c r="I17" s="1271"/>
      <c r="J17" s="1271"/>
      <c r="K17" s="1271"/>
      <c r="L17" s="1271"/>
      <c r="M17" s="1271"/>
      <c r="N17" s="1271"/>
      <c r="O17" s="1271"/>
      <c r="P17" s="1271"/>
      <c r="Q17" s="1329"/>
      <c r="R17" s="1270" t="str">
        <f t="array" ref="R17">IF(COUNTIF('申込シート①-1・２'!$D$68:$D$83,$AG$3)&lt;A18,"",INDEX('申込シート①-1・２'!$H$68:$H$83,SMALL(IF('申込シート①-1・２'!$D$68:$D$83=$AG$3,ROW($A$1:$A$16),""),A18)))</f>
        <v/>
      </c>
      <c r="S17" s="1271"/>
      <c r="T17" s="1271"/>
      <c r="U17" s="1271"/>
      <c r="V17" s="1329"/>
      <c r="W17" s="1282" t="str">
        <f t="array" ref="W17">IF(COUNTIF('申込シート①-1・２'!$D$68:$D$83,$AG$3)&lt;A18,"",INDEX('申込シート①-1・２'!$L$68:$L$83,SMALL(IF('申込シート①-1・２'!$D$68:$D$83=$AG$3,ROW($A$1:$A$16),""),A18)))</f>
        <v/>
      </c>
      <c r="X17" s="1283"/>
      <c r="Y17" s="1283"/>
      <c r="Z17" s="1283"/>
      <c r="AA17" s="1283"/>
      <c r="AB17" s="1283"/>
      <c r="AC17" s="1283" t="str">
        <f t="array" ref="AC17">IF(COUNTIF('申込シート①-1・２'!$D$68:$D$83,$AG$3)&lt;A18,"",INDEX('申込シート①-1・２'!$M$68:$M$83,SMALL(IF('申込シート①-1・２'!$D$68:$D$83=$AG$3,ROW($A$1:$A$16),""),A18)))</f>
        <v/>
      </c>
      <c r="AD17" s="1283"/>
      <c r="AE17" s="1283"/>
      <c r="AF17" s="1283"/>
      <c r="AG17" s="705"/>
      <c r="AH17" s="1270" t="str">
        <f t="array" ref="AH17">IF(COUNTIF('申込シート①-1・２'!$D$68:$D$83,$AG$3)&lt;A18,"",INDEX('申込シート①-1・２'!$N$68:$N$83,SMALL(IF('申込シート①-1・２'!$D$68:$D$83=$AG$3,ROW($A$1:$A$16),""),A18)))</f>
        <v/>
      </c>
      <c r="AI17" s="1271"/>
      <c r="AJ17" s="1329"/>
      <c r="AK17" s="1573"/>
      <c r="AL17" s="1574"/>
      <c r="AM17" s="1574"/>
      <c r="AN17" s="1574"/>
      <c r="AO17" s="1574"/>
      <c r="AP17" s="1574"/>
      <c r="AQ17" s="1574"/>
      <c r="AR17" s="1575"/>
    </row>
    <row r="18" spans="1:44" s="66" customFormat="1" ht="13.5" customHeight="1">
      <c r="A18" s="66">
        <v>2</v>
      </c>
      <c r="B18" s="1330"/>
      <c r="C18" s="1336"/>
      <c r="D18" s="1336"/>
      <c r="E18" s="1336"/>
      <c r="F18" s="1331"/>
      <c r="G18" s="1330"/>
      <c r="H18" s="1336"/>
      <c r="I18" s="1336"/>
      <c r="J18" s="1336"/>
      <c r="K18" s="1336"/>
      <c r="L18" s="1336"/>
      <c r="M18" s="1336"/>
      <c r="N18" s="1336"/>
      <c r="O18" s="1336"/>
      <c r="P18" s="1336"/>
      <c r="Q18" s="1331"/>
      <c r="R18" s="1330"/>
      <c r="S18" s="1336"/>
      <c r="T18" s="1336"/>
      <c r="U18" s="1336"/>
      <c r="V18" s="1331"/>
      <c r="W18" s="1612" t="str">
        <f t="array" ref="W18">IF(COUNTIF('申込シート①-1・２'!$D$68:$D$83,$AG$3)&lt;A18,"",INDEX('申込シート①-1・２'!$J$68:$J$83,SMALL(IF('申込シート①-1・２'!$D$68:$D$83=$AG$3,ROW($A$1:$A$16),""),A18)))</f>
        <v/>
      </c>
      <c r="X18" s="1613"/>
      <c r="Y18" s="1613"/>
      <c r="Z18" s="1613"/>
      <c r="AA18" s="1613"/>
      <c r="AB18" s="1613"/>
      <c r="AC18" s="1613" t="str">
        <f t="array" ref="AC18">IF(COUNTIF('申込シート①-1・２'!$D$68:$D$83,$AG$3)&lt;A18,"",INDEX('申込シート①-1・２'!$K$68:$K$83,SMALL(IF('申込シート①-1・２'!$D$68:$D$83=$AG$3,ROW($A$1:$A$16),""),A18)))</f>
        <v/>
      </c>
      <c r="AD18" s="1613"/>
      <c r="AE18" s="1613"/>
      <c r="AF18" s="1613"/>
      <c r="AG18" s="1616" t="s">
        <v>2491</v>
      </c>
      <c r="AH18" s="1330"/>
      <c r="AI18" s="1336"/>
      <c r="AJ18" s="1331"/>
      <c r="AK18" s="1576"/>
      <c r="AL18" s="1577"/>
      <c r="AM18" s="1577"/>
      <c r="AN18" s="1577"/>
      <c r="AO18" s="1577"/>
      <c r="AP18" s="1577"/>
      <c r="AQ18" s="1577"/>
      <c r="AR18" s="1578"/>
    </row>
    <row r="19" spans="1:44" s="66" customFormat="1" ht="13.5" customHeight="1">
      <c r="B19" s="1274"/>
      <c r="C19" s="1275"/>
      <c r="D19" s="1275"/>
      <c r="E19" s="1275"/>
      <c r="F19" s="1276"/>
      <c r="G19" s="1274"/>
      <c r="H19" s="1275"/>
      <c r="I19" s="1275"/>
      <c r="J19" s="1275"/>
      <c r="K19" s="1275"/>
      <c r="L19" s="1275"/>
      <c r="M19" s="1275"/>
      <c r="N19" s="1275"/>
      <c r="O19" s="1275"/>
      <c r="P19" s="1275"/>
      <c r="Q19" s="1276"/>
      <c r="R19" s="1274"/>
      <c r="S19" s="1275"/>
      <c r="T19" s="1275"/>
      <c r="U19" s="1275"/>
      <c r="V19" s="1276"/>
      <c r="W19" s="1614"/>
      <c r="X19" s="1615"/>
      <c r="Y19" s="1615"/>
      <c r="Z19" s="1615"/>
      <c r="AA19" s="1615"/>
      <c r="AB19" s="1615"/>
      <c r="AC19" s="1615"/>
      <c r="AD19" s="1615"/>
      <c r="AE19" s="1615"/>
      <c r="AF19" s="1615"/>
      <c r="AG19" s="1617"/>
      <c r="AH19" s="1274"/>
      <c r="AI19" s="1275"/>
      <c r="AJ19" s="1276"/>
      <c r="AK19" s="1579"/>
      <c r="AL19" s="1580"/>
      <c r="AM19" s="1580"/>
      <c r="AN19" s="1580"/>
      <c r="AO19" s="1580"/>
      <c r="AP19" s="1580"/>
      <c r="AQ19" s="1580"/>
      <c r="AR19" s="1581"/>
    </row>
    <row r="20" spans="1:44" s="66" customFormat="1" ht="14.25" customHeight="1">
      <c r="B20" s="1270" t="str">
        <f t="array" ref="B20">IF(COUNTIF('申込シート①-1・２'!$D$68:$D$83,$AG$3)&lt;A21,"",INDEX('申込シート①-1・２'!$D$68:$D$83,SMALL(IF('申込シート①-1・２'!$D$68:$D$83=$AG$3,ROW($A$1:$A$16),""),A21)))</f>
        <v/>
      </c>
      <c r="C20" s="1271"/>
      <c r="D20" s="1271"/>
      <c r="E20" s="1271"/>
      <c r="F20" s="1329"/>
      <c r="G20" s="1270" t="str">
        <f t="array" ref="G20">IF(COUNTIF('申込シート①-1・２'!$D$68:$D$83,$AG$3)&lt;A21,"",INDEX('申込シート①-1・２'!$G$68:$G$83,SMALL(IF('申込シート①-1・２'!$D$68:$D$83=$AG$3,ROW($A$1:$A$16),""),A21)))</f>
        <v/>
      </c>
      <c r="H20" s="1271"/>
      <c r="I20" s="1271"/>
      <c r="J20" s="1271"/>
      <c r="K20" s="1271"/>
      <c r="L20" s="1271"/>
      <c r="M20" s="1271"/>
      <c r="N20" s="1271"/>
      <c r="O20" s="1271"/>
      <c r="P20" s="1271"/>
      <c r="Q20" s="1329"/>
      <c r="R20" s="1270" t="str">
        <f t="array" ref="R20">IF(COUNTIF('申込シート①-1・２'!$D$68:$D$83,$AG$3)&lt;A21,"",INDEX('申込シート①-1・２'!$H$68:$H$83,SMALL(IF('申込シート①-1・２'!$D$68:$D$83=$AG$3,ROW($A$1:$A$16),""),A21)))</f>
        <v/>
      </c>
      <c r="S20" s="1271"/>
      <c r="T20" s="1271"/>
      <c r="U20" s="1271"/>
      <c r="V20" s="1329"/>
      <c r="W20" s="1282" t="str">
        <f t="array" ref="W20">IF(COUNTIF('申込シート①-1・２'!$D$68:$D$83,$AG$3)&lt;A21,"",INDEX('申込シート①-1・２'!$L$68:$L$83,SMALL(IF('申込シート①-1・２'!$D$68:$D$83=$AG$3,ROW($A$1:$A$16),""),A21)))</f>
        <v/>
      </c>
      <c r="X20" s="1283"/>
      <c r="Y20" s="1283"/>
      <c r="Z20" s="1283"/>
      <c r="AA20" s="1283"/>
      <c r="AB20" s="1283"/>
      <c r="AC20" s="1283" t="str">
        <f t="array" ref="AC20">IF(COUNTIF('申込シート①-1・２'!$D$68:$D$83,$AG$3)&lt;A21,"",INDEX('申込シート①-1・２'!$M$68:$M$83,SMALL(IF('申込シート①-1・２'!$D$68:$D$83=$AG$3,ROW($A$1:$A$16),""),A21)))</f>
        <v/>
      </c>
      <c r="AD20" s="1283"/>
      <c r="AE20" s="1283"/>
      <c r="AF20" s="1283"/>
      <c r="AG20" s="705"/>
      <c r="AH20" s="1270" t="str">
        <f t="array" ref="AH20">IF(COUNTIF('申込シート①-1・２'!$D$68:$D$83,$AG$3)&lt;A21,"",INDEX('申込シート①-1・２'!$N$68:$N$83,SMALL(IF('申込シート①-1・２'!$D$68:$D$83=$AG$3,ROW($A$1:$A$16),""),A21)))</f>
        <v/>
      </c>
      <c r="AI20" s="1271"/>
      <c r="AJ20" s="1329"/>
      <c r="AK20" s="1573"/>
      <c r="AL20" s="1574"/>
      <c r="AM20" s="1574"/>
      <c r="AN20" s="1574"/>
      <c r="AO20" s="1574"/>
      <c r="AP20" s="1574"/>
      <c r="AQ20" s="1574"/>
      <c r="AR20" s="1575"/>
    </row>
    <row r="21" spans="1:44" s="66" customFormat="1" ht="13.5" customHeight="1">
      <c r="A21" s="66">
        <v>3</v>
      </c>
      <c r="B21" s="1330"/>
      <c r="C21" s="1336"/>
      <c r="D21" s="1336"/>
      <c r="E21" s="1336"/>
      <c r="F21" s="1331"/>
      <c r="G21" s="1330"/>
      <c r="H21" s="1336"/>
      <c r="I21" s="1336"/>
      <c r="J21" s="1336"/>
      <c r="K21" s="1336"/>
      <c r="L21" s="1336"/>
      <c r="M21" s="1336"/>
      <c r="N21" s="1336"/>
      <c r="O21" s="1336"/>
      <c r="P21" s="1336"/>
      <c r="Q21" s="1331"/>
      <c r="R21" s="1330"/>
      <c r="S21" s="1336"/>
      <c r="T21" s="1336"/>
      <c r="U21" s="1336"/>
      <c r="V21" s="1331"/>
      <c r="W21" s="1612" t="str">
        <f t="array" ref="W21">IF(COUNTIF('申込シート①-1・２'!$D$68:$D$83,$AG$3)&lt;A21,"",INDEX('申込シート①-1・２'!$J$68:$J$83,SMALL(IF('申込シート①-1・２'!$D$68:$D$83=$AG$3,ROW($A$1:$A$16),""),A21)))</f>
        <v/>
      </c>
      <c r="X21" s="1613"/>
      <c r="Y21" s="1613"/>
      <c r="Z21" s="1613"/>
      <c r="AA21" s="1613"/>
      <c r="AB21" s="1613"/>
      <c r="AC21" s="1613" t="str">
        <f t="array" ref="AC21">IF(COUNTIF('申込シート①-1・２'!$D$68:$D$83,$AG$3)&lt;A21,"",INDEX('申込シート①-1・２'!$K$68:$K$83,SMALL(IF('申込シート①-1・２'!$D$68:$D$83=$AG$3,ROW($A$1:$A$16),""),A21)))</f>
        <v/>
      </c>
      <c r="AD21" s="1613"/>
      <c r="AE21" s="1613"/>
      <c r="AF21" s="1613"/>
      <c r="AG21" s="1616" t="s">
        <v>2491</v>
      </c>
      <c r="AH21" s="1330"/>
      <c r="AI21" s="1336"/>
      <c r="AJ21" s="1331"/>
      <c r="AK21" s="1576"/>
      <c r="AL21" s="1577"/>
      <c r="AM21" s="1577"/>
      <c r="AN21" s="1577"/>
      <c r="AO21" s="1577"/>
      <c r="AP21" s="1577"/>
      <c r="AQ21" s="1577"/>
      <c r="AR21" s="1578"/>
    </row>
    <row r="22" spans="1:44" s="66" customFormat="1" ht="13.5" customHeight="1">
      <c r="B22" s="1274"/>
      <c r="C22" s="1275"/>
      <c r="D22" s="1275"/>
      <c r="E22" s="1275"/>
      <c r="F22" s="1276"/>
      <c r="G22" s="1274"/>
      <c r="H22" s="1275"/>
      <c r="I22" s="1275"/>
      <c r="J22" s="1275"/>
      <c r="K22" s="1275"/>
      <c r="L22" s="1275"/>
      <c r="M22" s="1275"/>
      <c r="N22" s="1275"/>
      <c r="O22" s="1275"/>
      <c r="P22" s="1275"/>
      <c r="Q22" s="1276"/>
      <c r="R22" s="1274"/>
      <c r="S22" s="1275"/>
      <c r="T22" s="1275"/>
      <c r="U22" s="1275"/>
      <c r="V22" s="1276"/>
      <c r="W22" s="1614"/>
      <c r="X22" s="1615"/>
      <c r="Y22" s="1615"/>
      <c r="Z22" s="1615"/>
      <c r="AA22" s="1615"/>
      <c r="AB22" s="1615"/>
      <c r="AC22" s="1615"/>
      <c r="AD22" s="1615"/>
      <c r="AE22" s="1615"/>
      <c r="AF22" s="1615"/>
      <c r="AG22" s="1617"/>
      <c r="AH22" s="1274"/>
      <c r="AI22" s="1275"/>
      <c r="AJ22" s="1276"/>
      <c r="AK22" s="1579"/>
      <c r="AL22" s="1580"/>
      <c r="AM22" s="1580"/>
      <c r="AN22" s="1580"/>
      <c r="AO22" s="1580"/>
      <c r="AP22" s="1580"/>
      <c r="AQ22" s="1580"/>
      <c r="AR22" s="1581"/>
    </row>
    <row r="23" spans="1:44" s="66" customFormat="1" ht="14.25" customHeight="1">
      <c r="B23" s="1270" t="str">
        <f t="array" ref="B23">IF(COUNTIF('申込シート①-1・２'!$D$68:$D$83,$AG$3)&lt;A24,"",INDEX('申込シート①-1・２'!$D$68:$D$83,SMALL(IF('申込シート①-1・２'!$D$68:$D$83=$AG$3,ROW($A$1:$A$16),""),A24)))</f>
        <v/>
      </c>
      <c r="C23" s="1271"/>
      <c r="D23" s="1271"/>
      <c r="E23" s="1271"/>
      <c r="F23" s="1329"/>
      <c r="G23" s="1270" t="str">
        <f t="array" ref="G23">IF(COUNTIF('申込シート①-1・２'!$D$68:$D$83,$AG$3)&lt;A24,"",INDEX('申込シート①-1・２'!$G$68:$G$83,SMALL(IF('申込シート①-1・２'!$D$68:$D$83=$AG$3,ROW($A$1:$A$16),""),A24)))</f>
        <v/>
      </c>
      <c r="H23" s="1271"/>
      <c r="I23" s="1271"/>
      <c r="J23" s="1271"/>
      <c r="K23" s="1271"/>
      <c r="L23" s="1271"/>
      <c r="M23" s="1271"/>
      <c r="N23" s="1271"/>
      <c r="O23" s="1271"/>
      <c r="P23" s="1271"/>
      <c r="Q23" s="1329"/>
      <c r="R23" s="1270" t="str">
        <f t="array" ref="R23">IF(COUNTIF('申込シート①-1・２'!$D$68:$D$83,$AG$3)&lt;A24,"",INDEX('申込シート①-1・２'!$H$68:$H$83,SMALL(IF('申込シート①-1・２'!$D$68:$D$83=$AG$3,ROW($A$1:$A$16),""),A24)))</f>
        <v/>
      </c>
      <c r="S23" s="1271"/>
      <c r="T23" s="1271"/>
      <c r="U23" s="1271"/>
      <c r="V23" s="1329"/>
      <c r="W23" s="1282" t="str">
        <f t="array" ref="W23">IF(COUNTIF('申込シート①-1・２'!$D$68:$D$83,$AG$3)&lt;A24,"",INDEX('申込シート①-1・２'!$L$68:$L$83,SMALL(IF('申込シート①-1・２'!$D$68:$D$83=$AG$3,ROW($A$1:$A$16),""),A24)))</f>
        <v/>
      </c>
      <c r="X23" s="1283"/>
      <c r="Y23" s="1283"/>
      <c r="Z23" s="1283"/>
      <c r="AA23" s="1283"/>
      <c r="AB23" s="1283"/>
      <c r="AC23" s="1283" t="str">
        <f t="array" ref="AC23">IF(COUNTIF('申込シート①-1・２'!$D$68:$D$83,$AG$3)&lt;A24,"",INDEX('申込シート①-1・２'!$M$68:$M$83,SMALL(IF('申込シート①-1・２'!$D$68:$D$83=$AG$3,ROW($A$1:$A$16),""),A24)))</f>
        <v/>
      </c>
      <c r="AD23" s="1283"/>
      <c r="AE23" s="1283"/>
      <c r="AF23" s="1283"/>
      <c r="AG23" s="705"/>
      <c r="AH23" s="1270" t="str">
        <f t="array" ref="AH23">IF(COUNTIF('申込シート①-1・２'!$D$68:$D$83,$AG$3)&lt;A24,"",INDEX('申込シート①-1・２'!$N$68:$N$83,SMALL(IF('申込シート①-1・２'!$D$68:$D$83=$AG$3,ROW($A$1:$A$16),""),A24)))</f>
        <v/>
      </c>
      <c r="AI23" s="1271"/>
      <c r="AJ23" s="1329"/>
      <c r="AK23" s="1573"/>
      <c r="AL23" s="1574"/>
      <c r="AM23" s="1574"/>
      <c r="AN23" s="1574"/>
      <c r="AO23" s="1574"/>
      <c r="AP23" s="1574"/>
      <c r="AQ23" s="1574"/>
      <c r="AR23" s="1575"/>
    </row>
    <row r="24" spans="1:44" s="66" customFormat="1" ht="13.5" customHeight="1">
      <c r="A24" s="66">
        <v>4</v>
      </c>
      <c r="B24" s="1330"/>
      <c r="C24" s="1336"/>
      <c r="D24" s="1336"/>
      <c r="E24" s="1336"/>
      <c r="F24" s="1331"/>
      <c r="G24" s="1330"/>
      <c r="H24" s="1336"/>
      <c r="I24" s="1336"/>
      <c r="J24" s="1336"/>
      <c r="K24" s="1336"/>
      <c r="L24" s="1336"/>
      <c r="M24" s="1336"/>
      <c r="N24" s="1336"/>
      <c r="O24" s="1336"/>
      <c r="P24" s="1336"/>
      <c r="Q24" s="1331"/>
      <c r="R24" s="1330"/>
      <c r="S24" s="1336"/>
      <c r="T24" s="1336"/>
      <c r="U24" s="1336"/>
      <c r="V24" s="1331"/>
      <c r="W24" s="1612" t="str">
        <f t="array" ref="W24">IF(COUNTIF('申込シート①-1・２'!$D$68:$D$83,$AG$3)&lt;A24,"",INDEX('申込シート①-1・２'!$J$68:$J$83,SMALL(IF('申込シート①-1・２'!$D$68:$D$83=$AG$3,ROW($A$1:$A$16),""),A24)))</f>
        <v/>
      </c>
      <c r="X24" s="1613"/>
      <c r="Y24" s="1613"/>
      <c r="Z24" s="1613"/>
      <c r="AA24" s="1613"/>
      <c r="AB24" s="1613"/>
      <c r="AC24" s="1613" t="str">
        <f t="array" ref="AC24">IF(COUNTIF('申込シート①-1・２'!$D$68:$D$83,$AG$3)&lt;A24,"",INDEX('申込シート①-1・２'!$K$68:$K$83,SMALL(IF('申込シート①-1・２'!$D$68:$D$83=$AG$3,ROW($A$1:$A$16),""),A24)))</f>
        <v/>
      </c>
      <c r="AD24" s="1613"/>
      <c r="AE24" s="1613"/>
      <c r="AF24" s="1613"/>
      <c r="AG24" s="1616" t="s">
        <v>2491</v>
      </c>
      <c r="AH24" s="1330"/>
      <c r="AI24" s="1336"/>
      <c r="AJ24" s="1331"/>
      <c r="AK24" s="1576"/>
      <c r="AL24" s="1577"/>
      <c r="AM24" s="1577"/>
      <c r="AN24" s="1577"/>
      <c r="AO24" s="1577"/>
      <c r="AP24" s="1577"/>
      <c r="AQ24" s="1577"/>
      <c r="AR24" s="1578"/>
    </row>
    <row r="25" spans="1:44" s="66" customFormat="1" ht="13.5" customHeight="1">
      <c r="B25" s="1274"/>
      <c r="C25" s="1275"/>
      <c r="D25" s="1275"/>
      <c r="E25" s="1275"/>
      <c r="F25" s="1276"/>
      <c r="G25" s="1274"/>
      <c r="H25" s="1275"/>
      <c r="I25" s="1275"/>
      <c r="J25" s="1275"/>
      <c r="K25" s="1275"/>
      <c r="L25" s="1275"/>
      <c r="M25" s="1275"/>
      <c r="N25" s="1275"/>
      <c r="O25" s="1275"/>
      <c r="P25" s="1275"/>
      <c r="Q25" s="1276"/>
      <c r="R25" s="1274"/>
      <c r="S25" s="1275"/>
      <c r="T25" s="1275"/>
      <c r="U25" s="1275"/>
      <c r="V25" s="1276"/>
      <c r="W25" s="1614"/>
      <c r="X25" s="1615"/>
      <c r="Y25" s="1615"/>
      <c r="Z25" s="1615"/>
      <c r="AA25" s="1615"/>
      <c r="AB25" s="1615"/>
      <c r="AC25" s="1615"/>
      <c r="AD25" s="1615"/>
      <c r="AE25" s="1615"/>
      <c r="AF25" s="1615"/>
      <c r="AG25" s="1617"/>
      <c r="AH25" s="1274"/>
      <c r="AI25" s="1275"/>
      <c r="AJ25" s="1276"/>
      <c r="AK25" s="1579"/>
      <c r="AL25" s="1580"/>
      <c r="AM25" s="1580"/>
      <c r="AN25" s="1580"/>
      <c r="AO25" s="1580"/>
      <c r="AP25" s="1580"/>
      <c r="AQ25" s="1580"/>
      <c r="AR25" s="1581"/>
    </row>
    <row r="26" spans="1:44" s="66" customFormat="1" ht="14.25" customHeight="1">
      <c r="B26" s="1270" t="str">
        <f t="array" ref="B26">IF(COUNTIF('申込シート①-1・２'!$D$68:$D$83,$AG$3)&lt;A27,"",INDEX('申込シート①-1・２'!$D$68:$D$83,SMALL(IF('申込シート①-1・２'!$D$68:$D$83=$AG$3,ROW($A$1:$A$16),""),A27)))</f>
        <v/>
      </c>
      <c r="C26" s="1271"/>
      <c r="D26" s="1271"/>
      <c r="E26" s="1271"/>
      <c r="F26" s="1329"/>
      <c r="G26" s="1270" t="str">
        <f t="array" ref="G26">IF(COUNTIF('申込シート①-1・２'!$D$68:$D$83,$AG$3)&lt;A27,"",INDEX('申込シート①-1・２'!$G$68:$G$83,SMALL(IF('申込シート①-1・２'!$D$68:$D$83=$AG$3,ROW($A$1:$A$16),""),A27)))</f>
        <v/>
      </c>
      <c r="H26" s="1271"/>
      <c r="I26" s="1271"/>
      <c r="J26" s="1271"/>
      <c r="K26" s="1271"/>
      <c r="L26" s="1271"/>
      <c r="M26" s="1271"/>
      <c r="N26" s="1271"/>
      <c r="O26" s="1271"/>
      <c r="P26" s="1271"/>
      <c r="Q26" s="1329"/>
      <c r="R26" s="1270" t="str">
        <f t="array" ref="R26">IF(COUNTIF('申込シート①-1・２'!$D$68:$D$83,$AG$3)&lt;A27,"",INDEX('申込シート①-1・２'!$H$68:$H$83,SMALL(IF('申込シート①-1・２'!$D$68:$D$83=$AG$3,ROW($A$1:$A$16),""),A27)))</f>
        <v/>
      </c>
      <c r="S26" s="1271"/>
      <c r="T26" s="1271"/>
      <c r="U26" s="1271"/>
      <c r="V26" s="1329"/>
      <c r="W26" s="1282" t="str">
        <f t="array" ref="W26">IF(COUNTIF('申込シート①-1・２'!$D$68:$D$83,$AG$3)&lt;A27,"",INDEX('申込シート①-1・２'!$L$68:$L$83,SMALL(IF('申込シート①-1・２'!$D$68:$D$83=$AG$3,ROW($A$1:$A$16),""),A27)))</f>
        <v/>
      </c>
      <c r="X26" s="1283"/>
      <c r="Y26" s="1283"/>
      <c r="Z26" s="1283"/>
      <c r="AA26" s="1283"/>
      <c r="AB26" s="1283"/>
      <c r="AC26" s="1283" t="str">
        <f t="array" ref="AC26">IF(COUNTIF('申込シート①-1・２'!$D$68:$D$83,$AG$3)&lt;A27,"",INDEX('申込シート①-1・２'!$M$68:$M$83,SMALL(IF('申込シート①-1・２'!$D$68:$D$83=$AG$3,ROW($A$1:$A$16),""),A27)))</f>
        <v/>
      </c>
      <c r="AD26" s="1283"/>
      <c r="AE26" s="1283"/>
      <c r="AF26" s="1283"/>
      <c r="AG26" s="705"/>
      <c r="AH26" s="1270" t="str">
        <f t="array" ref="AH26">IF(COUNTIF('申込シート①-1・２'!$D$68:$D$83,$AG$3)&lt;A27,"",INDEX('申込シート①-1・２'!$N$68:$N$83,SMALL(IF('申込シート①-1・２'!$D$68:$D$83=$AG$3,ROW($A$1:$A$16),""),A27)))</f>
        <v/>
      </c>
      <c r="AI26" s="1271"/>
      <c r="AJ26" s="1329"/>
      <c r="AK26" s="1573"/>
      <c r="AL26" s="1574"/>
      <c r="AM26" s="1574"/>
      <c r="AN26" s="1574"/>
      <c r="AO26" s="1574"/>
      <c r="AP26" s="1574"/>
      <c r="AQ26" s="1574"/>
      <c r="AR26" s="1575"/>
    </row>
    <row r="27" spans="1:44" s="66" customFormat="1" ht="13.5" customHeight="1">
      <c r="A27" s="66">
        <v>5</v>
      </c>
      <c r="B27" s="1330"/>
      <c r="C27" s="1336"/>
      <c r="D27" s="1336"/>
      <c r="E27" s="1336"/>
      <c r="F27" s="1331"/>
      <c r="G27" s="1330"/>
      <c r="H27" s="1336"/>
      <c r="I27" s="1336"/>
      <c r="J27" s="1336"/>
      <c r="K27" s="1336"/>
      <c r="L27" s="1336"/>
      <c r="M27" s="1336"/>
      <c r="N27" s="1336"/>
      <c r="O27" s="1336"/>
      <c r="P27" s="1336"/>
      <c r="Q27" s="1331"/>
      <c r="R27" s="1330"/>
      <c r="S27" s="1336"/>
      <c r="T27" s="1336"/>
      <c r="U27" s="1336"/>
      <c r="V27" s="1331"/>
      <c r="W27" s="1612" t="str">
        <f t="array" ref="W27">IF(COUNTIF('申込シート①-1・２'!$D$68:$D$83,$AG$3)&lt;A27,"",INDEX('申込シート①-1・２'!$J$68:$J$83,SMALL(IF('申込シート①-1・２'!$D$68:$D$83=$AG$3,ROW($A$1:$A$16),""),A27)))</f>
        <v/>
      </c>
      <c r="X27" s="1613"/>
      <c r="Y27" s="1613"/>
      <c r="Z27" s="1613"/>
      <c r="AA27" s="1613"/>
      <c r="AB27" s="1613"/>
      <c r="AC27" s="1613" t="str">
        <f t="array" ref="AC27">IF(COUNTIF('申込シート①-1・２'!$D$68:$D$83,$AG$3)&lt;A27,"",INDEX('申込シート①-1・２'!$K$68:$K$83,SMALL(IF('申込シート①-1・２'!$D$68:$D$83=$AG$3,ROW($A$1:$A$16),""),A27)))</f>
        <v/>
      </c>
      <c r="AD27" s="1613"/>
      <c r="AE27" s="1613"/>
      <c r="AF27" s="1613"/>
      <c r="AG27" s="1616" t="s">
        <v>2491</v>
      </c>
      <c r="AH27" s="1330"/>
      <c r="AI27" s="1336"/>
      <c r="AJ27" s="1331"/>
      <c r="AK27" s="1576"/>
      <c r="AL27" s="1577"/>
      <c r="AM27" s="1577"/>
      <c r="AN27" s="1577"/>
      <c r="AO27" s="1577"/>
      <c r="AP27" s="1577"/>
      <c r="AQ27" s="1577"/>
      <c r="AR27" s="1578"/>
    </row>
    <row r="28" spans="1:44" s="66" customFormat="1" ht="13.5" customHeight="1">
      <c r="B28" s="1274"/>
      <c r="C28" s="1275"/>
      <c r="D28" s="1275"/>
      <c r="E28" s="1275"/>
      <c r="F28" s="1276"/>
      <c r="G28" s="1274"/>
      <c r="H28" s="1275"/>
      <c r="I28" s="1275"/>
      <c r="J28" s="1275"/>
      <c r="K28" s="1275"/>
      <c r="L28" s="1275"/>
      <c r="M28" s="1275"/>
      <c r="N28" s="1275"/>
      <c r="O28" s="1275"/>
      <c r="P28" s="1275"/>
      <c r="Q28" s="1276"/>
      <c r="R28" s="1274"/>
      <c r="S28" s="1275"/>
      <c r="T28" s="1275"/>
      <c r="U28" s="1275"/>
      <c r="V28" s="1276"/>
      <c r="W28" s="1614"/>
      <c r="X28" s="1615"/>
      <c r="Y28" s="1615"/>
      <c r="Z28" s="1615"/>
      <c r="AA28" s="1615"/>
      <c r="AB28" s="1615"/>
      <c r="AC28" s="1615"/>
      <c r="AD28" s="1615"/>
      <c r="AE28" s="1615"/>
      <c r="AF28" s="1615"/>
      <c r="AG28" s="1617"/>
      <c r="AH28" s="1274"/>
      <c r="AI28" s="1275"/>
      <c r="AJ28" s="1276"/>
      <c r="AK28" s="1579"/>
      <c r="AL28" s="1580"/>
      <c r="AM28" s="1580"/>
      <c r="AN28" s="1580"/>
      <c r="AO28" s="1580"/>
      <c r="AP28" s="1580"/>
      <c r="AQ28" s="1580"/>
      <c r="AR28" s="1581"/>
    </row>
    <row r="29" spans="1:44" s="66" customFormat="1" ht="14.25" customHeight="1">
      <c r="B29" s="1270" t="str">
        <f t="array" ref="B29">IF(COUNTIF('申込シート①-1・２'!$D$68:$D$83,$AG$3)&lt;A30,"",INDEX('申込シート①-1・２'!$D$68:$D$83,SMALL(IF('申込シート①-1・２'!$D$68:$D$83=$AG$3,ROW($A$1:$A$16),""),A30)))</f>
        <v/>
      </c>
      <c r="C29" s="1271"/>
      <c r="D29" s="1271"/>
      <c r="E29" s="1271"/>
      <c r="F29" s="1329"/>
      <c r="G29" s="1270" t="str">
        <f t="array" ref="G29">IF(COUNTIF('申込シート①-1・２'!$D$68:$D$83,$AG$3)&lt;A30,"",INDEX('申込シート①-1・２'!$G$68:$G$83,SMALL(IF('申込シート①-1・２'!$D$68:$D$83=$AG$3,ROW($A$1:$A$16),""),A30)))</f>
        <v/>
      </c>
      <c r="H29" s="1271"/>
      <c r="I29" s="1271"/>
      <c r="J29" s="1271"/>
      <c r="K29" s="1271"/>
      <c r="L29" s="1271"/>
      <c r="M29" s="1271"/>
      <c r="N29" s="1271"/>
      <c r="O29" s="1271"/>
      <c r="P29" s="1271"/>
      <c r="Q29" s="1329"/>
      <c r="R29" s="1270" t="str">
        <f t="array" ref="R29">IF(COUNTIF('申込シート①-1・２'!$D$68:$D$83,$AG$3)&lt;A30,"",INDEX('申込シート①-1・２'!$H$68:$H$83,SMALL(IF('申込シート①-1・２'!$D$68:$D$83=$AG$3,ROW($A$1:$A$16),""),A30)))</f>
        <v/>
      </c>
      <c r="S29" s="1271"/>
      <c r="T29" s="1271"/>
      <c r="U29" s="1271"/>
      <c r="V29" s="1329"/>
      <c r="W29" s="1282" t="str">
        <f t="array" ref="W29">IF(COUNTIF('申込シート①-1・２'!$D$68:$D$83,$AG$3)&lt;A30,"",INDEX('申込シート①-1・２'!$L$68:$L$83,SMALL(IF('申込シート①-1・２'!$D$68:$D$83=$AG$3,ROW($A$1:$A$16),""),A30)))</f>
        <v/>
      </c>
      <c r="X29" s="1283"/>
      <c r="Y29" s="1283"/>
      <c r="Z29" s="1283"/>
      <c r="AA29" s="1283"/>
      <c r="AB29" s="1283"/>
      <c r="AC29" s="1283" t="str">
        <f t="array" ref="AC29">IF(COUNTIF('申込シート①-1・２'!$D$68:$D$83,$AG$3)&lt;A30,"",INDEX('申込シート①-1・２'!$M$68:$M$83,SMALL(IF('申込シート①-1・２'!$D$68:$D$83=$AG$3,ROW($A$1:$A$16),""),A30)))</f>
        <v/>
      </c>
      <c r="AD29" s="1283"/>
      <c r="AE29" s="1283"/>
      <c r="AF29" s="1283"/>
      <c r="AG29" s="705"/>
      <c r="AH29" s="1270" t="str">
        <f t="array" ref="AH29">IF(COUNTIF('申込シート①-1・２'!$D$68:$D$83,$AG$3)&lt;A30,"",INDEX('申込シート①-1・２'!$N$68:$N$83,SMALL(IF('申込シート①-1・２'!$D$68:$D$83=$AG$3,ROW($A$1:$A$16),""),A30)))</f>
        <v/>
      </c>
      <c r="AI29" s="1271"/>
      <c r="AJ29" s="1329"/>
      <c r="AK29" s="1573"/>
      <c r="AL29" s="1574"/>
      <c r="AM29" s="1574"/>
      <c r="AN29" s="1574"/>
      <c r="AO29" s="1574"/>
      <c r="AP29" s="1574"/>
      <c r="AQ29" s="1574"/>
      <c r="AR29" s="1575"/>
    </row>
    <row r="30" spans="1:44" s="66" customFormat="1" ht="13.5" customHeight="1">
      <c r="A30" s="66">
        <v>6</v>
      </c>
      <c r="B30" s="1330"/>
      <c r="C30" s="1336"/>
      <c r="D30" s="1336"/>
      <c r="E30" s="1336"/>
      <c r="F30" s="1331"/>
      <c r="G30" s="1330"/>
      <c r="H30" s="1336"/>
      <c r="I30" s="1336"/>
      <c r="J30" s="1336"/>
      <c r="K30" s="1336"/>
      <c r="L30" s="1336"/>
      <c r="M30" s="1336"/>
      <c r="N30" s="1336"/>
      <c r="O30" s="1336"/>
      <c r="P30" s="1336"/>
      <c r="Q30" s="1331"/>
      <c r="R30" s="1330"/>
      <c r="S30" s="1336"/>
      <c r="T30" s="1336"/>
      <c r="U30" s="1336"/>
      <c r="V30" s="1331"/>
      <c r="W30" s="1612" t="str">
        <f t="array" ref="W30">IF(COUNTIF('申込シート①-1・２'!$D$68:$D$83,$AG$3)&lt;A30,"",INDEX('申込シート①-1・２'!$J$68:$J$83,SMALL(IF('申込シート①-1・２'!$D$68:$D$83=$AG$3,ROW($A$1:$A$16),""),A30)))</f>
        <v/>
      </c>
      <c r="X30" s="1613"/>
      <c r="Y30" s="1613"/>
      <c r="Z30" s="1613"/>
      <c r="AA30" s="1613"/>
      <c r="AB30" s="1613"/>
      <c r="AC30" s="1613" t="str">
        <f t="array" ref="AC30">IF(COUNTIF('申込シート①-1・２'!$D$68:$D$83,$AG$3)&lt;A30,"",INDEX('申込シート①-1・２'!$K$68:$K$83,SMALL(IF('申込シート①-1・２'!$D$68:$D$83=$AG$3,ROW($A$1:$A$16),""),A30)))</f>
        <v/>
      </c>
      <c r="AD30" s="1613"/>
      <c r="AE30" s="1613"/>
      <c r="AF30" s="1613"/>
      <c r="AG30" s="1616" t="s">
        <v>2491</v>
      </c>
      <c r="AH30" s="1330"/>
      <c r="AI30" s="1336"/>
      <c r="AJ30" s="1331"/>
      <c r="AK30" s="1576"/>
      <c r="AL30" s="1577"/>
      <c r="AM30" s="1577"/>
      <c r="AN30" s="1577"/>
      <c r="AO30" s="1577"/>
      <c r="AP30" s="1577"/>
      <c r="AQ30" s="1577"/>
      <c r="AR30" s="1578"/>
    </row>
    <row r="31" spans="1:44" s="66" customFormat="1" ht="13.5" customHeight="1">
      <c r="B31" s="1274"/>
      <c r="C31" s="1275"/>
      <c r="D31" s="1275"/>
      <c r="E31" s="1275"/>
      <c r="F31" s="1276"/>
      <c r="G31" s="1274"/>
      <c r="H31" s="1275"/>
      <c r="I31" s="1275"/>
      <c r="J31" s="1275"/>
      <c r="K31" s="1275"/>
      <c r="L31" s="1275"/>
      <c r="M31" s="1275"/>
      <c r="N31" s="1275"/>
      <c r="O31" s="1275"/>
      <c r="P31" s="1275"/>
      <c r="Q31" s="1276"/>
      <c r="R31" s="1274"/>
      <c r="S31" s="1275"/>
      <c r="T31" s="1275"/>
      <c r="U31" s="1275"/>
      <c r="V31" s="1276"/>
      <c r="W31" s="1614"/>
      <c r="X31" s="1615"/>
      <c r="Y31" s="1615"/>
      <c r="Z31" s="1615"/>
      <c r="AA31" s="1615"/>
      <c r="AB31" s="1615"/>
      <c r="AC31" s="1615"/>
      <c r="AD31" s="1615"/>
      <c r="AE31" s="1615"/>
      <c r="AF31" s="1615"/>
      <c r="AG31" s="1617"/>
      <c r="AH31" s="1274"/>
      <c r="AI31" s="1275"/>
      <c r="AJ31" s="1276"/>
      <c r="AK31" s="1579"/>
      <c r="AL31" s="1580"/>
      <c r="AM31" s="1580"/>
      <c r="AN31" s="1580"/>
      <c r="AO31" s="1580"/>
      <c r="AP31" s="1580"/>
      <c r="AQ31" s="1580"/>
      <c r="AR31" s="1581"/>
    </row>
    <row r="32" spans="1:44" s="66" customFormat="1" ht="14.25" customHeight="1">
      <c r="B32" s="1270" t="str">
        <f t="array" ref="B32">IF(COUNTIF('申込シート①-1・２'!$D$68:$D$83,$AG$3)&lt;A33,"",INDEX('申込シート①-1・２'!$D$68:$D$83,SMALL(IF('申込シート①-1・２'!$D$68:$D$83=$AG$3,ROW($A$1:$A$16),""),A33)))</f>
        <v/>
      </c>
      <c r="C32" s="1271"/>
      <c r="D32" s="1271"/>
      <c r="E32" s="1271"/>
      <c r="F32" s="1329"/>
      <c r="G32" s="1270" t="str">
        <f t="array" ref="G32">IF(COUNTIF('申込シート①-1・２'!$D$68:$D$83,$AG$3)&lt;A33,"",INDEX('申込シート①-1・２'!$G$68:$G$83,SMALL(IF('申込シート①-1・２'!$D$68:$D$83=$AG$3,ROW($A$1:$A$16),""),A33)))</f>
        <v/>
      </c>
      <c r="H32" s="1271"/>
      <c r="I32" s="1271"/>
      <c r="J32" s="1271"/>
      <c r="K32" s="1271"/>
      <c r="L32" s="1271"/>
      <c r="M32" s="1271"/>
      <c r="N32" s="1271"/>
      <c r="O32" s="1271"/>
      <c r="P32" s="1271"/>
      <c r="Q32" s="1329"/>
      <c r="R32" s="1270" t="str">
        <f t="array" ref="R32">IF(COUNTIF('申込シート①-1・２'!$D$68:$D$83,$AG$3)&lt;A33,"",INDEX('申込シート①-1・２'!$H$68:$H$83,SMALL(IF('申込シート①-1・２'!$D$68:$D$83=$AG$3,ROW($A$1:$A$16),""),A33)))</f>
        <v/>
      </c>
      <c r="S32" s="1271"/>
      <c r="T32" s="1271"/>
      <c r="U32" s="1271"/>
      <c r="V32" s="1329"/>
      <c r="W32" s="1282" t="str">
        <f t="array" ref="W32">IF(COUNTIF('申込シート①-1・２'!$D$68:$D$83,$AG$3)&lt;A33,"",INDEX('申込シート①-1・２'!$L$68:$L$83,SMALL(IF('申込シート①-1・２'!$D$68:$D$83=$AG$3,ROW($A$1:$A$16),""),A33)))</f>
        <v/>
      </c>
      <c r="X32" s="1283"/>
      <c r="Y32" s="1283"/>
      <c r="Z32" s="1283"/>
      <c r="AA32" s="1283"/>
      <c r="AB32" s="1283"/>
      <c r="AC32" s="1283" t="str">
        <f t="array" ref="AC32">IF(COUNTIF('申込シート①-1・２'!$D$68:$D$83,$AG$3)&lt;A33,"",INDEX('申込シート①-1・２'!$M$68:$M$83,SMALL(IF('申込シート①-1・２'!$D$68:$D$83=$AG$3,ROW($A$1:$A$16),""),A33)))</f>
        <v/>
      </c>
      <c r="AD32" s="1283"/>
      <c r="AE32" s="1283"/>
      <c r="AF32" s="1283"/>
      <c r="AG32" s="705"/>
      <c r="AH32" s="1270" t="str">
        <f t="array" ref="AH32">IF(COUNTIF('申込シート①-1・２'!$D$68:$D$83,$AG$3)&lt;A33,"",INDEX('申込シート①-1・２'!$N$68:$N$83,SMALL(IF('申込シート①-1・２'!$D$68:$D$83=$AG$3,ROW($A$1:$A$16),""),A33)))</f>
        <v/>
      </c>
      <c r="AI32" s="1271"/>
      <c r="AJ32" s="1329"/>
      <c r="AK32" s="1573"/>
      <c r="AL32" s="1574"/>
      <c r="AM32" s="1574"/>
      <c r="AN32" s="1574"/>
      <c r="AO32" s="1574"/>
      <c r="AP32" s="1574"/>
      <c r="AQ32" s="1574"/>
      <c r="AR32" s="1575"/>
    </row>
    <row r="33" spans="1:44" s="66" customFormat="1" ht="13.5" customHeight="1">
      <c r="A33" s="66">
        <v>7</v>
      </c>
      <c r="B33" s="1330"/>
      <c r="C33" s="1336"/>
      <c r="D33" s="1336"/>
      <c r="E33" s="1336"/>
      <c r="F33" s="1331"/>
      <c r="G33" s="1330"/>
      <c r="H33" s="1336"/>
      <c r="I33" s="1336"/>
      <c r="J33" s="1336"/>
      <c r="K33" s="1336"/>
      <c r="L33" s="1336"/>
      <c r="M33" s="1336"/>
      <c r="N33" s="1336"/>
      <c r="O33" s="1336"/>
      <c r="P33" s="1336"/>
      <c r="Q33" s="1331"/>
      <c r="R33" s="1330"/>
      <c r="S33" s="1336"/>
      <c r="T33" s="1336"/>
      <c r="U33" s="1336"/>
      <c r="V33" s="1331"/>
      <c r="W33" s="1612" t="str">
        <f t="array" ref="W33">IF(COUNTIF('申込シート①-1・２'!$D$68:$D$83,$AG$3)&lt;A33,"",INDEX('申込シート①-1・２'!$J$68:$J$83,SMALL(IF('申込シート①-1・２'!$D$68:$D$83=$AG$3,ROW($A$1:$A$16),""),A33)))</f>
        <v/>
      </c>
      <c r="X33" s="1613"/>
      <c r="Y33" s="1613"/>
      <c r="Z33" s="1613"/>
      <c r="AA33" s="1613"/>
      <c r="AB33" s="1613"/>
      <c r="AC33" s="1613" t="str">
        <f t="array" ref="AC33">IF(COUNTIF('申込シート①-1・２'!$D$68:$D$83,$AG$3)&lt;A33,"",INDEX('申込シート①-1・２'!$K$68:$K$83,SMALL(IF('申込シート①-1・２'!$D$68:$D$83=$AG$3,ROW($A$1:$A$16),""),A33)))</f>
        <v/>
      </c>
      <c r="AD33" s="1613"/>
      <c r="AE33" s="1613"/>
      <c r="AF33" s="1613"/>
      <c r="AG33" s="1616" t="s">
        <v>2491</v>
      </c>
      <c r="AH33" s="1330"/>
      <c r="AI33" s="1336"/>
      <c r="AJ33" s="1331"/>
      <c r="AK33" s="1576"/>
      <c r="AL33" s="1577"/>
      <c r="AM33" s="1577"/>
      <c r="AN33" s="1577"/>
      <c r="AO33" s="1577"/>
      <c r="AP33" s="1577"/>
      <c r="AQ33" s="1577"/>
      <c r="AR33" s="1578"/>
    </row>
    <row r="34" spans="1:44" s="66" customFormat="1" ht="13.5" customHeight="1">
      <c r="B34" s="1274"/>
      <c r="C34" s="1275"/>
      <c r="D34" s="1275"/>
      <c r="E34" s="1275"/>
      <c r="F34" s="1276"/>
      <c r="G34" s="1274"/>
      <c r="H34" s="1275"/>
      <c r="I34" s="1275"/>
      <c r="J34" s="1275"/>
      <c r="K34" s="1275"/>
      <c r="L34" s="1275"/>
      <c r="M34" s="1275"/>
      <c r="N34" s="1275"/>
      <c r="O34" s="1275"/>
      <c r="P34" s="1275"/>
      <c r="Q34" s="1276"/>
      <c r="R34" s="1274"/>
      <c r="S34" s="1275"/>
      <c r="T34" s="1275"/>
      <c r="U34" s="1275"/>
      <c r="V34" s="1276"/>
      <c r="W34" s="1614"/>
      <c r="X34" s="1615"/>
      <c r="Y34" s="1615"/>
      <c r="Z34" s="1615"/>
      <c r="AA34" s="1615"/>
      <c r="AB34" s="1615"/>
      <c r="AC34" s="1615"/>
      <c r="AD34" s="1615"/>
      <c r="AE34" s="1615"/>
      <c r="AF34" s="1615"/>
      <c r="AG34" s="1617"/>
      <c r="AH34" s="1274"/>
      <c r="AI34" s="1275"/>
      <c r="AJ34" s="1276"/>
      <c r="AK34" s="1579"/>
      <c r="AL34" s="1580"/>
      <c r="AM34" s="1580"/>
      <c r="AN34" s="1580"/>
      <c r="AO34" s="1580"/>
      <c r="AP34" s="1580"/>
      <c r="AQ34" s="1580"/>
      <c r="AR34" s="1581"/>
    </row>
    <row r="35" spans="1:44" s="66" customFormat="1" ht="14.25" customHeight="1">
      <c r="B35" s="1270" t="str">
        <f t="array" ref="B35">IF(COUNTIF('申込シート①-1・２'!$D$68:$D$83,$AG$3)&lt;A36,"",INDEX('申込シート①-1・２'!$D$68:$D$83,SMALL(IF('申込シート①-1・２'!$D$68:$D$83=$AG$3,ROW($A$1:$A$16),""),A36)))</f>
        <v/>
      </c>
      <c r="C35" s="1271"/>
      <c r="D35" s="1271"/>
      <c r="E35" s="1271"/>
      <c r="F35" s="1329"/>
      <c r="G35" s="1270" t="str">
        <f t="array" ref="G35">IF(COUNTIF('申込シート①-1・２'!$D$68:$D$83,$AG$3)&lt;A36,"",INDEX('申込シート①-1・２'!$G$68:$G$83,SMALL(IF('申込シート①-1・２'!$D$68:$D$83=$AG$3,ROW($A$1:$A$16),""),A36)))</f>
        <v/>
      </c>
      <c r="H35" s="1271"/>
      <c r="I35" s="1271"/>
      <c r="J35" s="1271"/>
      <c r="K35" s="1271"/>
      <c r="L35" s="1271"/>
      <c r="M35" s="1271"/>
      <c r="N35" s="1271"/>
      <c r="O35" s="1271"/>
      <c r="P35" s="1271"/>
      <c r="Q35" s="1329"/>
      <c r="R35" s="1270" t="str">
        <f t="array" ref="R35">IF(COUNTIF('申込シート①-1・２'!$D$68:$D$83,$AG$3)&lt;A36,"",INDEX('申込シート①-1・２'!$H$68:$H$83,SMALL(IF('申込シート①-1・２'!$D$68:$D$83=$AG$3,ROW($A$1:$A$16),""),A36)))</f>
        <v/>
      </c>
      <c r="S35" s="1271"/>
      <c r="T35" s="1271"/>
      <c r="U35" s="1271"/>
      <c r="V35" s="1329"/>
      <c r="W35" s="1282" t="str">
        <f t="array" ref="W35">IF(COUNTIF('申込シート①-1・２'!$D$68:$D$83,$AG$3)&lt;A36,"",INDEX('申込シート①-1・２'!$L$68:$L$83,SMALL(IF('申込シート①-1・２'!$D$68:$D$83=$AG$3,ROW($A$1:$A$16),""),A36)))</f>
        <v/>
      </c>
      <c r="X35" s="1283"/>
      <c r="Y35" s="1283"/>
      <c r="Z35" s="1283"/>
      <c r="AA35" s="1283"/>
      <c r="AB35" s="1283"/>
      <c r="AC35" s="1283" t="str">
        <f t="array" ref="AC35">IF(COUNTIF('申込シート①-1・２'!$D$68:$D$83,$AG$3)&lt;A36,"",INDEX('申込シート①-1・２'!$M$68:$M$83,SMALL(IF('申込シート①-1・２'!$D$68:$D$83=$AG$3,ROW($A$1:$A$16),""),A36)))</f>
        <v/>
      </c>
      <c r="AD35" s="1283"/>
      <c r="AE35" s="1283"/>
      <c r="AF35" s="1283"/>
      <c r="AG35" s="705"/>
      <c r="AH35" s="1270" t="str">
        <f t="array" ref="AH35">IF(COUNTIF('申込シート①-1・２'!$D$68:$D$83,$AG$3)&lt;A36,"",INDEX('申込シート①-1・２'!$N$68:$N$83,SMALL(IF('申込シート①-1・２'!$D$68:$D$83=$AG$3,ROW($A$1:$A$16),""),A36)))</f>
        <v/>
      </c>
      <c r="AI35" s="1271"/>
      <c r="AJ35" s="1329"/>
      <c r="AK35" s="1573"/>
      <c r="AL35" s="1574"/>
      <c r="AM35" s="1574"/>
      <c r="AN35" s="1574"/>
      <c r="AO35" s="1574"/>
      <c r="AP35" s="1574"/>
      <c r="AQ35" s="1574"/>
      <c r="AR35" s="1575"/>
    </row>
    <row r="36" spans="1:44" s="66" customFormat="1" ht="13.5" customHeight="1">
      <c r="A36" s="66">
        <v>8</v>
      </c>
      <c r="B36" s="1330"/>
      <c r="C36" s="1336"/>
      <c r="D36" s="1336"/>
      <c r="E36" s="1336"/>
      <c r="F36" s="1331"/>
      <c r="G36" s="1330"/>
      <c r="H36" s="1336"/>
      <c r="I36" s="1336"/>
      <c r="J36" s="1336"/>
      <c r="K36" s="1336"/>
      <c r="L36" s="1336"/>
      <c r="M36" s="1336"/>
      <c r="N36" s="1336"/>
      <c r="O36" s="1336"/>
      <c r="P36" s="1336"/>
      <c r="Q36" s="1331"/>
      <c r="R36" s="1330"/>
      <c r="S36" s="1336"/>
      <c r="T36" s="1336"/>
      <c r="U36" s="1336"/>
      <c r="V36" s="1331"/>
      <c r="W36" s="1612" t="str">
        <f t="array" ref="W36">IF(COUNTIF('申込シート①-1・２'!$D$68:$D$83,$AG$3)&lt;A36,"",INDEX('申込シート①-1・２'!$J$68:$J$83,SMALL(IF('申込シート①-1・２'!$D$68:$D$83=$AG$3,ROW($A$1:$A$16),""),A36)))</f>
        <v/>
      </c>
      <c r="X36" s="1613"/>
      <c r="Y36" s="1613"/>
      <c r="Z36" s="1613"/>
      <c r="AA36" s="1613"/>
      <c r="AB36" s="1613"/>
      <c r="AC36" s="1613" t="str">
        <f t="array" ref="AC36">IF(COUNTIF('申込シート①-1・２'!$D$68:$D$83,$AG$3)&lt;A36,"",INDEX('申込シート①-1・２'!$K$68:$K$83,SMALL(IF('申込シート①-1・２'!$D$68:$D$83=$AG$3,ROW($A$1:$A$16),""),A36)))</f>
        <v/>
      </c>
      <c r="AD36" s="1613"/>
      <c r="AE36" s="1613"/>
      <c r="AF36" s="1613"/>
      <c r="AG36" s="1616" t="s">
        <v>2491</v>
      </c>
      <c r="AH36" s="1330"/>
      <c r="AI36" s="1336"/>
      <c r="AJ36" s="1331"/>
      <c r="AK36" s="1576"/>
      <c r="AL36" s="1577"/>
      <c r="AM36" s="1577"/>
      <c r="AN36" s="1577"/>
      <c r="AO36" s="1577"/>
      <c r="AP36" s="1577"/>
      <c r="AQ36" s="1577"/>
      <c r="AR36" s="1578"/>
    </row>
    <row r="37" spans="1:44" s="66" customFormat="1" ht="13.5" customHeight="1">
      <c r="B37" s="1274"/>
      <c r="C37" s="1275"/>
      <c r="D37" s="1275"/>
      <c r="E37" s="1275"/>
      <c r="F37" s="1276"/>
      <c r="G37" s="1274"/>
      <c r="H37" s="1275"/>
      <c r="I37" s="1275"/>
      <c r="J37" s="1275"/>
      <c r="K37" s="1275"/>
      <c r="L37" s="1275"/>
      <c r="M37" s="1275"/>
      <c r="N37" s="1275"/>
      <c r="O37" s="1275"/>
      <c r="P37" s="1275"/>
      <c r="Q37" s="1276"/>
      <c r="R37" s="1274"/>
      <c r="S37" s="1275"/>
      <c r="T37" s="1275"/>
      <c r="U37" s="1275"/>
      <c r="V37" s="1276"/>
      <c r="W37" s="1614"/>
      <c r="X37" s="1615"/>
      <c r="Y37" s="1615"/>
      <c r="Z37" s="1615"/>
      <c r="AA37" s="1615"/>
      <c r="AB37" s="1615"/>
      <c r="AC37" s="1615"/>
      <c r="AD37" s="1615"/>
      <c r="AE37" s="1615"/>
      <c r="AF37" s="1615"/>
      <c r="AG37" s="1617"/>
      <c r="AH37" s="1274"/>
      <c r="AI37" s="1275"/>
      <c r="AJ37" s="1276"/>
      <c r="AK37" s="1579"/>
      <c r="AL37" s="1580"/>
      <c r="AM37" s="1580"/>
      <c r="AN37" s="1580"/>
      <c r="AO37" s="1580"/>
      <c r="AP37" s="1580"/>
      <c r="AQ37" s="1580"/>
      <c r="AR37" s="1581"/>
    </row>
    <row r="38" spans="1:44" s="66" customFormat="1" ht="14.25" customHeight="1">
      <c r="B38" s="1270" t="str">
        <f t="array" ref="B38">IF(COUNTIF('申込シート①-1・２'!$D$68:$D$83,$AG$3)&lt;A39,"",INDEX('申込シート①-1・２'!$D$68:$D$83,SMALL(IF('申込シート①-1・２'!$D$68:$D$83=$AG$3,ROW($A$1:$A$16),""),A39)))</f>
        <v/>
      </c>
      <c r="C38" s="1271"/>
      <c r="D38" s="1271"/>
      <c r="E38" s="1271"/>
      <c r="F38" s="1329"/>
      <c r="G38" s="1270" t="str">
        <f t="array" ref="G38">IF(COUNTIF('申込シート①-1・２'!$D$68:$D$83,$AG$3)&lt;A39,"",INDEX('申込シート①-1・２'!$G$68:$G$83,SMALL(IF('申込シート①-1・２'!$D$68:$D$83=$AG$3,ROW($A$1:$A$16),""),A39)))</f>
        <v/>
      </c>
      <c r="H38" s="1271"/>
      <c r="I38" s="1271"/>
      <c r="J38" s="1271"/>
      <c r="K38" s="1271"/>
      <c r="L38" s="1271"/>
      <c r="M38" s="1271"/>
      <c r="N38" s="1271"/>
      <c r="O38" s="1271"/>
      <c r="P38" s="1271"/>
      <c r="Q38" s="1329"/>
      <c r="R38" s="1270" t="str">
        <f t="array" ref="R38">IF(COUNTIF('申込シート①-1・２'!$D$68:$D$83,$AG$3)&lt;A39,"",INDEX('申込シート①-1・２'!$H$68:$H$83,SMALL(IF('申込シート①-1・２'!$D$68:$D$83=$AG$3,ROW($A$1:$A$16),""),A39)))</f>
        <v/>
      </c>
      <c r="S38" s="1271"/>
      <c r="T38" s="1271"/>
      <c r="U38" s="1271"/>
      <c r="V38" s="1329"/>
      <c r="W38" s="1282" t="str">
        <f t="array" ref="W38">IF(COUNTIF('申込シート①-1・２'!$D$68:$D$83,$AG$3)&lt;A39,"",INDEX('申込シート①-1・２'!$L$68:$L$83,SMALL(IF('申込シート①-1・２'!$D$68:$D$83=$AG$3,ROW($A$1:$A$16),""),A39)))</f>
        <v/>
      </c>
      <c r="X38" s="1283"/>
      <c r="Y38" s="1283"/>
      <c r="Z38" s="1283"/>
      <c r="AA38" s="1283"/>
      <c r="AB38" s="1283"/>
      <c r="AC38" s="1283" t="str">
        <f t="array" ref="AC38">IF(COUNTIF('申込シート①-1・２'!$D$68:$D$83,$AG$3)&lt;A39,"",INDEX('申込シート①-1・２'!$M$68:$M$83,SMALL(IF('申込シート①-1・２'!$D$68:$D$83=$AG$3,ROW($A$1:$A$16),""),A39)))</f>
        <v/>
      </c>
      <c r="AD38" s="1283"/>
      <c r="AE38" s="1283"/>
      <c r="AF38" s="1283"/>
      <c r="AG38" s="705"/>
      <c r="AH38" s="1270" t="str">
        <f t="array" ref="AH38">IF(COUNTIF('申込シート①-1・２'!$D$68:$D$83,$AG$3)&lt;A39,"",INDEX('申込シート①-1・２'!$N$68:$N$83,SMALL(IF('申込シート①-1・２'!$D$68:$D$83=$AG$3,ROW($A$1:$A$16),""),A39)))</f>
        <v/>
      </c>
      <c r="AI38" s="1271"/>
      <c r="AJ38" s="1329"/>
      <c r="AK38" s="1573"/>
      <c r="AL38" s="1574"/>
      <c r="AM38" s="1574"/>
      <c r="AN38" s="1574"/>
      <c r="AO38" s="1574"/>
      <c r="AP38" s="1574"/>
      <c r="AQ38" s="1574"/>
      <c r="AR38" s="1575"/>
    </row>
    <row r="39" spans="1:44" s="66" customFormat="1" ht="13.5" customHeight="1">
      <c r="A39" s="66">
        <v>9</v>
      </c>
      <c r="B39" s="1330"/>
      <c r="C39" s="1336"/>
      <c r="D39" s="1336"/>
      <c r="E39" s="1336"/>
      <c r="F39" s="1331"/>
      <c r="G39" s="1330"/>
      <c r="H39" s="1336"/>
      <c r="I39" s="1336"/>
      <c r="J39" s="1336"/>
      <c r="K39" s="1336"/>
      <c r="L39" s="1336"/>
      <c r="M39" s="1336"/>
      <c r="N39" s="1336"/>
      <c r="O39" s="1336"/>
      <c r="P39" s="1336"/>
      <c r="Q39" s="1331"/>
      <c r="R39" s="1330"/>
      <c r="S39" s="1336"/>
      <c r="T39" s="1336"/>
      <c r="U39" s="1336"/>
      <c r="V39" s="1331"/>
      <c r="W39" s="1612" t="str">
        <f t="array" ref="W39">IF(COUNTIF('申込シート①-1・２'!$D$68:$D$83,$AG$3)&lt;A39,"",INDEX('申込シート①-1・２'!$J$68:$J$83,SMALL(IF('申込シート①-1・２'!$D$68:$D$83=$AG$3,ROW($A$1:$A$16),""),A39)))</f>
        <v/>
      </c>
      <c r="X39" s="1613"/>
      <c r="Y39" s="1613"/>
      <c r="Z39" s="1613"/>
      <c r="AA39" s="1613"/>
      <c r="AB39" s="1613"/>
      <c r="AC39" s="1613" t="str">
        <f t="array" ref="AC39">IF(COUNTIF('申込シート①-1・２'!$D$68:$D$83,$AG$3)&lt;A39,"",INDEX('申込シート①-1・２'!$K$68:$K$83,SMALL(IF('申込シート①-1・２'!$D$68:$D$83=$AG$3,ROW($A$1:$A$16),""),A39)))</f>
        <v/>
      </c>
      <c r="AD39" s="1613"/>
      <c r="AE39" s="1613"/>
      <c r="AF39" s="1613"/>
      <c r="AG39" s="1616" t="s">
        <v>2491</v>
      </c>
      <c r="AH39" s="1330"/>
      <c r="AI39" s="1336"/>
      <c r="AJ39" s="1331"/>
      <c r="AK39" s="1576"/>
      <c r="AL39" s="1577"/>
      <c r="AM39" s="1577"/>
      <c r="AN39" s="1577"/>
      <c r="AO39" s="1577"/>
      <c r="AP39" s="1577"/>
      <c r="AQ39" s="1577"/>
      <c r="AR39" s="1578"/>
    </row>
    <row r="40" spans="1:44" s="66" customFormat="1" ht="13.5" customHeight="1">
      <c r="B40" s="1274"/>
      <c r="C40" s="1275"/>
      <c r="D40" s="1275"/>
      <c r="E40" s="1275"/>
      <c r="F40" s="1276"/>
      <c r="G40" s="1274"/>
      <c r="H40" s="1275"/>
      <c r="I40" s="1275"/>
      <c r="J40" s="1275"/>
      <c r="K40" s="1275"/>
      <c r="L40" s="1275"/>
      <c r="M40" s="1275"/>
      <c r="N40" s="1275"/>
      <c r="O40" s="1275"/>
      <c r="P40" s="1275"/>
      <c r="Q40" s="1276"/>
      <c r="R40" s="1274"/>
      <c r="S40" s="1275"/>
      <c r="T40" s="1275"/>
      <c r="U40" s="1275"/>
      <c r="V40" s="1276"/>
      <c r="W40" s="1614"/>
      <c r="X40" s="1615"/>
      <c r="Y40" s="1615"/>
      <c r="Z40" s="1615"/>
      <c r="AA40" s="1615"/>
      <c r="AB40" s="1615"/>
      <c r="AC40" s="1615"/>
      <c r="AD40" s="1615"/>
      <c r="AE40" s="1615"/>
      <c r="AF40" s="1615"/>
      <c r="AG40" s="1617"/>
      <c r="AH40" s="1274"/>
      <c r="AI40" s="1275"/>
      <c r="AJ40" s="1276"/>
      <c r="AK40" s="1579"/>
      <c r="AL40" s="1580"/>
      <c r="AM40" s="1580"/>
      <c r="AN40" s="1580"/>
      <c r="AO40" s="1580"/>
      <c r="AP40" s="1580"/>
      <c r="AQ40" s="1580"/>
      <c r="AR40" s="1581"/>
    </row>
    <row r="41" spans="1:44" s="66" customFormat="1" ht="14.25" customHeight="1">
      <c r="B41" s="1270" t="str">
        <f t="array" ref="B41">IF(COUNTIF('申込シート①-1・２'!$D$68:$D$83,$AG$3)&lt;A42,"",INDEX('申込シート①-1・２'!$D$68:$D$83,SMALL(IF('申込シート①-1・２'!$D$68:$D$83=$AG$3,ROW($A$1:$A$16),""),A42)))</f>
        <v/>
      </c>
      <c r="C41" s="1271"/>
      <c r="D41" s="1271"/>
      <c r="E41" s="1271"/>
      <c r="F41" s="1329"/>
      <c r="G41" s="1270" t="str">
        <f t="array" ref="G41">IF(COUNTIF('申込シート①-1・２'!$D$68:$D$83,$AG$3)&lt;A42,"",INDEX('申込シート①-1・２'!$G$68:$G$83,SMALL(IF('申込シート①-1・２'!$D$68:$D$83=$AG$3,ROW($A$1:$A$16),""),A42)))</f>
        <v/>
      </c>
      <c r="H41" s="1271"/>
      <c r="I41" s="1271"/>
      <c r="J41" s="1271"/>
      <c r="K41" s="1271"/>
      <c r="L41" s="1271"/>
      <c r="M41" s="1271"/>
      <c r="N41" s="1271"/>
      <c r="O41" s="1271"/>
      <c r="P41" s="1271"/>
      <c r="Q41" s="1329"/>
      <c r="R41" s="1270" t="str">
        <f t="array" ref="R41">IF(COUNTIF('申込シート①-1・２'!$D$68:$D$83,$AG$3)&lt;A42,"",INDEX('申込シート①-1・２'!$H$68:$H$83,SMALL(IF('申込シート①-1・２'!$D$68:$D$83=$AG$3,ROW($A$1:$A$16),""),A42)))</f>
        <v/>
      </c>
      <c r="S41" s="1271"/>
      <c r="T41" s="1271"/>
      <c r="U41" s="1271"/>
      <c r="V41" s="1329"/>
      <c r="W41" s="1282" t="str">
        <f t="array" ref="W41">IF(COUNTIF('申込シート①-1・２'!$D$68:$D$83,$AG$3)&lt;A42,"",INDEX('申込シート①-1・２'!$L$68:$L$83,SMALL(IF('申込シート①-1・２'!$D$68:$D$83=$AG$3,ROW($A$1:$A$16),""),A42)))</f>
        <v/>
      </c>
      <c r="X41" s="1283"/>
      <c r="Y41" s="1283"/>
      <c r="Z41" s="1283"/>
      <c r="AA41" s="1283"/>
      <c r="AB41" s="1283"/>
      <c r="AC41" s="1283" t="str">
        <f t="array" ref="AC41">IF(COUNTIF('申込シート①-1・２'!$D$68:$D$83,$AG$3)&lt;A42,"",INDEX('申込シート①-1・２'!$M$68:$M$83,SMALL(IF('申込シート①-1・２'!$D$68:$D$83=$AG$3,ROW($A$1:$A$16),""),A42)))</f>
        <v/>
      </c>
      <c r="AD41" s="1283"/>
      <c r="AE41" s="1283"/>
      <c r="AF41" s="1283"/>
      <c r="AG41" s="705"/>
      <c r="AH41" s="1270" t="str">
        <f t="array" ref="AH41">IF(COUNTIF('申込シート①-1・２'!$D$68:$D$83,$AG$3)&lt;A42,"",INDEX('申込シート①-1・２'!$N$68:$N$83,SMALL(IF('申込シート①-1・２'!$D$68:$D$83=$AG$3,ROW($A$1:$A$16),""),A42)))</f>
        <v/>
      </c>
      <c r="AI41" s="1271"/>
      <c r="AJ41" s="1329"/>
      <c r="AK41" s="1573"/>
      <c r="AL41" s="1574"/>
      <c r="AM41" s="1574"/>
      <c r="AN41" s="1574"/>
      <c r="AO41" s="1574"/>
      <c r="AP41" s="1574"/>
      <c r="AQ41" s="1574"/>
      <c r="AR41" s="1575"/>
    </row>
    <row r="42" spans="1:44" s="66" customFormat="1" ht="13.5" customHeight="1">
      <c r="A42" s="66">
        <v>10</v>
      </c>
      <c r="B42" s="1330"/>
      <c r="C42" s="1336"/>
      <c r="D42" s="1336"/>
      <c r="E42" s="1336"/>
      <c r="F42" s="1331"/>
      <c r="G42" s="1330"/>
      <c r="H42" s="1336"/>
      <c r="I42" s="1336"/>
      <c r="J42" s="1336"/>
      <c r="K42" s="1336"/>
      <c r="L42" s="1336"/>
      <c r="M42" s="1336"/>
      <c r="N42" s="1336"/>
      <c r="O42" s="1336"/>
      <c r="P42" s="1336"/>
      <c r="Q42" s="1331"/>
      <c r="R42" s="1330"/>
      <c r="S42" s="1336"/>
      <c r="T42" s="1336"/>
      <c r="U42" s="1336"/>
      <c r="V42" s="1331"/>
      <c r="W42" s="1612" t="str">
        <f t="array" ref="W42">IF(COUNTIF('申込シート①-1・２'!$D$68:$D$83,$AG$3)&lt;A42,"",INDEX('申込シート①-1・２'!$J$68:$J$83,SMALL(IF('申込シート①-1・２'!$D$68:$D$83=$AG$3,ROW($A$1:$A$16),""),A42)))</f>
        <v/>
      </c>
      <c r="X42" s="1613"/>
      <c r="Y42" s="1613"/>
      <c r="Z42" s="1613"/>
      <c r="AA42" s="1613"/>
      <c r="AB42" s="1613"/>
      <c r="AC42" s="1613" t="str">
        <f t="array" ref="AC42">IF(COUNTIF('申込シート①-1・２'!$D$68:$D$83,$AG$3)&lt;A42,"",INDEX('申込シート①-1・２'!$K$68:$K$83,SMALL(IF('申込シート①-1・２'!$D$68:$D$83=$AG$3,ROW($A$1:$A$16),""),A42)))</f>
        <v/>
      </c>
      <c r="AD42" s="1613"/>
      <c r="AE42" s="1613"/>
      <c r="AF42" s="1613"/>
      <c r="AG42" s="1616" t="s">
        <v>2491</v>
      </c>
      <c r="AH42" s="1330"/>
      <c r="AI42" s="1336"/>
      <c r="AJ42" s="1331"/>
      <c r="AK42" s="1576"/>
      <c r="AL42" s="1577"/>
      <c r="AM42" s="1577"/>
      <c r="AN42" s="1577"/>
      <c r="AO42" s="1577"/>
      <c r="AP42" s="1577"/>
      <c r="AQ42" s="1577"/>
      <c r="AR42" s="1578"/>
    </row>
    <row r="43" spans="1:44" s="66" customFormat="1" ht="13.5" customHeight="1">
      <c r="B43" s="1274"/>
      <c r="C43" s="1275"/>
      <c r="D43" s="1275"/>
      <c r="E43" s="1275"/>
      <c r="F43" s="1276"/>
      <c r="G43" s="1274"/>
      <c r="H43" s="1275"/>
      <c r="I43" s="1275"/>
      <c r="J43" s="1275"/>
      <c r="K43" s="1275"/>
      <c r="L43" s="1275"/>
      <c r="M43" s="1275"/>
      <c r="N43" s="1275"/>
      <c r="O43" s="1275"/>
      <c r="P43" s="1275"/>
      <c r="Q43" s="1276"/>
      <c r="R43" s="1274"/>
      <c r="S43" s="1275"/>
      <c r="T43" s="1275"/>
      <c r="U43" s="1275"/>
      <c r="V43" s="1276"/>
      <c r="W43" s="1614"/>
      <c r="X43" s="1615"/>
      <c r="Y43" s="1615"/>
      <c r="Z43" s="1615"/>
      <c r="AA43" s="1615"/>
      <c r="AB43" s="1615"/>
      <c r="AC43" s="1615"/>
      <c r="AD43" s="1615"/>
      <c r="AE43" s="1615"/>
      <c r="AF43" s="1615"/>
      <c r="AG43" s="1617"/>
      <c r="AH43" s="1274"/>
      <c r="AI43" s="1275"/>
      <c r="AJ43" s="1276"/>
      <c r="AK43" s="1579"/>
      <c r="AL43" s="1580"/>
      <c r="AM43" s="1580"/>
      <c r="AN43" s="1580"/>
      <c r="AO43" s="1580"/>
      <c r="AP43" s="1580"/>
      <c r="AQ43" s="1580"/>
      <c r="AR43" s="1581"/>
    </row>
    <row r="44" spans="1:44" s="66" customFormat="1" ht="14.25" customHeight="1">
      <c r="B44" s="1270" t="str">
        <f t="array" ref="B44">IF(COUNTIF('申込シート①-1・２'!$D$68:$D$83,$AG$3)&lt;A45,"",INDEX('申込シート①-1・２'!$D$68:$D$83,SMALL(IF('申込シート①-1・２'!$D$68:$D$83=$AG$3,ROW($A$1:$A$16),""),A45)))</f>
        <v/>
      </c>
      <c r="C44" s="1271"/>
      <c r="D44" s="1271"/>
      <c r="E44" s="1271"/>
      <c r="F44" s="1329"/>
      <c r="G44" s="1270" t="str">
        <f t="array" ref="G44">IF(COUNTIF('申込シート①-1・２'!$D$68:$D$83,$AG$3)&lt;A45,"",INDEX('申込シート①-1・２'!$G$68:$G$83,SMALL(IF('申込シート①-1・２'!$D$68:$D$83=$AG$3,ROW($A$1:$A$16),""),A45)))</f>
        <v/>
      </c>
      <c r="H44" s="1271"/>
      <c r="I44" s="1271"/>
      <c r="J44" s="1271"/>
      <c r="K44" s="1271"/>
      <c r="L44" s="1271"/>
      <c r="M44" s="1271"/>
      <c r="N44" s="1271"/>
      <c r="O44" s="1271"/>
      <c r="P44" s="1271"/>
      <c r="Q44" s="1329"/>
      <c r="R44" s="1270" t="str">
        <f t="array" ref="R44">IF(COUNTIF('申込シート①-1・２'!$D$68:$D$83,$AG$3)&lt;A45,"",INDEX('申込シート①-1・２'!$H$68:$H$83,SMALL(IF('申込シート①-1・２'!$D$68:$D$83=$AG$3,ROW($A$1:$A$16),""),A45)))</f>
        <v/>
      </c>
      <c r="S44" s="1271"/>
      <c r="T44" s="1271"/>
      <c r="U44" s="1271"/>
      <c r="V44" s="1329"/>
      <c r="W44" s="1282" t="str">
        <f t="array" ref="W44">IF(COUNTIF('申込シート①-1・２'!$D$68:$D$83,$AG$3)&lt;A45,"",INDEX('申込シート①-1・２'!$L$68:$L$83,SMALL(IF('申込シート①-1・２'!$D$68:$D$83=$AG$3,ROW($A$1:$A$16),""),A45)))</f>
        <v/>
      </c>
      <c r="X44" s="1283"/>
      <c r="Y44" s="1283"/>
      <c r="Z44" s="1283"/>
      <c r="AA44" s="1283"/>
      <c r="AB44" s="1283"/>
      <c r="AC44" s="1283" t="str">
        <f t="array" ref="AC44">IF(COUNTIF('申込シート①-1・２'!$D$68:$D$83,$AG$3)&lt;A45,"",INDEX('申込シート①-1・２'!$M$68:$M$83,SMALL(IF('申込シート①-1・２'!$D$68:$D$83=$AG$3,ROW($A$1:$A$16),""),A45)))</f>
        <v/>
      </c>
      <c r="AD44" s="1283"/>
      <c r="AE44" s="1283"/>
      <c r="AF44" s="1283"/>
      <c r="AG44" s="705"/>
      <c r="AH44" s="1270" t="str">
        <f t="array" ref="AH44">IF(COUNTIF('申込シート①-1・２'!$D$68:$D$83,$AG$3)&lt;A45,"",INDEX('申込シート①-1・２'!$N$68:$N$83,SMALL(IF('申込シート①-1・２'!$D$68:$D$83=$AG$3,ROW($A$1:$A$16),""),A45)))</f>
        <v/>
      </c>
      <c r="AI44" s="1271"/>
      <c r="AJ44" s="1329"/>
      <c r="AK44" s="1573"/>
      <c r="AL44" s="1574"/>
      <c r="AM44" s="1574"/>
      <c r="AN44" s="1574"/>
      <c r="AO44" s="1574"/>
      <c r="AP44" s="1574"/>
      <c r="AQ44" s="1574"/>
      <c r="AR44" s="1575"/>
    </row>
    <row r="45" spans="1:44" s="66" customFormat="1" ht="13.5" customHeight="1">
      <c r="A45" s="66">
        <v>11</v>
      </c>
      <c r="B45" s="1330"/>
      <c r="C45" s="1336"/>
      <c r="D45" s="1336"/>
      <c r="E45" s="1336"/>
      <c r="F45" s="1331"/>
      <c r="G45" s="1330"/>
      <c r="H45" s="1336"/>
      <c r="I45" s="1336"/>
      <c r="J45" s="1336"/>
      <c r="K45" s="1336"/>
      <c r="L45" s="1336"/>
      <c r="M45" s="1336"/>
      <c r="N45" s="1336"/>
      <c r="O45" s="1336"/>
      <c r="P45" s="1336"/>
      <c r="Q45" s="1331"/>
      <c r="R45" s="1330"/>
      <c r="S45" s="1336"/>
      <c r="T45" s="1336"/>
      <c r="U45" s="1336"/>
      <c r="V45" s="1331"/>
      <c r="W45" s="1612" t="str">
        <f t="array" ref="W45">IF(COUNTIF('申込シート①-1・２'!$D$68:$D$83,$AG$3)&lt;A45,"",INDEX('申込シート①-1・２'!$J$68:$J$83,SMALL(IF('申込シート①-1・２'!$D$68:$D$83=$AG$3,ROW($A$1:$A$16),""),A45)))</f>
        <v/>
      </c>
      <c r="X45" s="1613"/>
      <c r="Y45" s="1613"/>
      <c r="Z45" s="1613"/>
      <c r="AA45" s="1613"/>
      <c r="AB45" s="1613"/>
      <c r="AC45" s="1613" t="str">
        <f t="array" ref="AC45">IF(COUNTIF('申込シート①-1・２'!$D$68:$D$83,$AG$3)&lt;A45,"",INDEX('申込シート①-1・２'!$K$68:$K$83,SMALL(IF('申込シート①-1・２'!$D$68:$D$83=$AG$3,ROW($A$1:$A$16),""),A45)))</f>
        <v/>
      </c>
      <c r="AD45" s="1613"/>
      <c r="AE45" s="1613"/>
      <c r="AF45" s="1613"/>
      <c r="AG45" s="1616" t="s">
        <v>2491</v>
      </c>
      <c r="AH45" s="1330"/>
      <c r="AI45" s="1336"/>
      <c r="AJ45" s="1331"/>
      <c r="AK45" s="1576"/>
      <c r="AL45" s="1577"/>
      <c r="AM45" s="1577"/>
      <c r="AN45" s="1577"/>
      <c r="AO45" s="1577"/>
      <c r="AP45" s="1577"/>
      <c r="AQ45" s="1577"/>
      <c r="AR45" s="1578"/>
    </row>
    <row r="46" spans="1:44" s="66" customFormat="1" ht="13.5" customHeight="1">
      <c r="B46" s="1274"/>
      <c r="C46" s="1275"/>
      <c r="D46" s="1275"/>
      <c r="E46" s="1275"/>
      <c r="F46" s="1276"/>
      <c r="G46" s="1274"/>
      <c r="H46" s="1275"/>
      <c r="I46" s="1275"/>
      <c r="J46" s="1275"/>
      <c r="K46" s="1275"/>
      <c r="L46" s="1275"/>
      <c r="M46" s="1275"/>
      <c r="N46" s="1275"/>
      <c r="O46" s="1275"/>
      <c r="P46" s="1275"/>
      <c r="Q46" s="1276"/>
      <c r="R46" s="1274"/>
      <c r="S46" s="1275"/>
      <c r="T46" s="1275"/>
      <c r="U46" s="1275"/>
      <c r="V46" s="1276"/>
      <c r="W46" s="1614"/>
      <c r="X46" s="1615"/>
      <c r="Y46" s="1615"/>
      <c r="Z46" s="1615"/>
      <c r="AA46" s="1615"/>
      <c r="AB46" s="1615"/>
      <c r="AC46" s="1615"/>
      <c r="AD46" s="1615"/>
      <c r="AE46" s="1615"/>
      <c r="AF46" s="1615"/>
      <c r="AG46" s="1617"/>
      <c r="AH46" s="1274"/>
      <c r="AI46" s="1275"/>
      <c r="AJ46" s="1276"/>
      <c r="AK46" s="1579"/>
      <c r="AL46" s="1580"/>
      <c r="AM46" s="1580"/>
      <c r="AN46" s="1580"/>
      <c r="AO46" s="1580"/>
      <c r="AP46" s="1580"/>
      <c r="AQ46" s="1580"/>
      <c r="AR46" s="1581"/>
    </row>
    <row r="47" spans="1:44" s="66" customFormat="1" ht="14.25" customHeight="1">
      <c r="B47" s="1270" t="str">
        <f t="array" ref="B47">IF(COUNTIF('申込シート①-1・２'!$D$68:$D$83,$AG$3)&lt;A48,"",INDEX('申込シート①-1・２'!$D$68:$D$83,SMALL(IF('申込シート①-1・２'!$D$68:$D$83=$AG$3,ROW($A$1:$A$16),""),A48)))</f>
        <v/>
      </c>
      <c r="C47" s="1271"/>
      <c r="D47" s="1271"/>
      <c r="E47" s="1271"/>
      <c r="F47" s="1329"/>
      <c r="G47" s="1270" t="str">
        <f t="array" ref="G47">IF(COUNTIF('申込シート①-1・２'!$D$68:$D$83,$AG$3)&lt;A48,"",INDEX('申込シート①-1・２'!$G$68:$G$83,SMALL(IF('申込シート①-1・２'!$D$68:$D$83=$AG$3,ROW($A$1:$A$16),""),A48)))</f>
        <v/>
      </c>
      <c r="H47" s="1271"/>
      <c r="I47" s="1271"/>
      <c r="J47" s="1271"/>
      <c r="K47" s="1271"/>
      <c r="L47" s="1271"/>
      <c r="M47" s="1271"/>
      <c r="N47" s="1271"/>
      <c r="O47" s="1271"/>
      <c r="P47" s="1271"/>
      <c r="Q47" s="1329"/>
      <c r="R47" s="1270" t="str">
        <f t="array" ref="R47">IF(COUNTIF('申込シート①-1・２'!$D$68:$D$83,$AG$3)&lt;A48,"",INDEX('申込シート①-1・２'!$H$68:$H$83,SMALL(IF('申込シート①-1・２'!$D$68:$D$83=$AG$3,ROW($A$1:$A$16),""),A48)))</f>
        <v/>
      </c>
      <c r="S47" s="1271"/>
      <c r="T47" s="1271"/>
      <c r="U47" s="1271"/>
      <c r="V47" s="1329"/>
      <c r="W47" s="1282" t="str">
        <f t="array" ref="W47">IF(COUNTIF('申込シート①-1・２'!$D$68:$D$83,$AG$3)&lt;A48,"",INDEX('申込シート①-1・２'!$L$68:$L$83,SMALL(IF('申込シート①-1・２'!$D$68:$D$83=$AG$3,ROW($A$1:$A$16),""),A48)))</f>
        <v/>
      </c>
      <c r="X47" s="1283"/>
      <c r="Y47" s="1283"/>
      <c r="Z47" s="1283"/>
      <c r="AA47" s="1283"/>
      <c r="AB47" s="1283"/>
      <c r="AC47" s="1283" t="str">
        <f t="array" ref="AC47">IF(COUNTIF('申込シート①-1・２'!$D$68:$D$83,$AG$3)&lt;A48,"",INDEX('申込シート①-1・２'!$M$68:$M$83,SMALL(IF('申込シート①-1・２'!$D$68:$D$83=$AG$3,ROW($A$1:$A$16),""),A48)))</f>
        <v/>
      </c>
      <c r="AD47" s="1283"/>
      <c r="AE47" s="1283"/>
      <c r="AF47" s="1283"/>
      <c r="AG47" s="705"/>
      <c r="AH47" s="1270" t="str">
        <f t="array" ref="AH47">IF(COUNTIF('申込シート①-1・２'!$D$68:$D$83,$AG$3)&lt;A48,"",INDEX('申込シート①-1・２'!$N$68:$N$83,SMALL(IF('申込シート①-1・２'!$D$68:$D$83=$AG$3,ROW($A$1:$A$16),""),A48)))</f>
        <v/>
      </c>
      <c r="AI47" s="1271"/>
      <c r="AJ47" s="1329"/>
      <c r="AK47" s="1573"/>
      <c r="AL47" s="1574"/>
      <c r="AM47" s="1574"/>
      <c r="AN47" s="1574"/>
      <c r="AO47" s="1574"/>
      <c r="AP47" s="1574"/>
      <c r="AQ47" s="1574"/>
      <c r="AR47" s="1575"/>
    </row>
    <row r="48" spans="1:44" s="66" customFormat="1" ht="13.5" customHeight="1">
      <c r="A48" s="66">
        <v>12</v>
      </c>
      <c r="B48" s="1330"/>
      <c r="C48" s="1336"/>
      <c r="D48" s="1336"/>
      <c r="E48" s="1336"/>
      <c r="F48" s="1331"/>
      <c r="G48" s="1330"/>
      <c r="H48" s="1336"/>
      <c r="I48" s="1336"/>
      <c r="J48" s="1336"/>
      <c r="K48" s="1336"/>
      <c r="L48" s="1336"/>
      <c r="M48" s="1336"/>
      <c r="N48" s="1336"/>
      <c r="O48" s="1336"/>
      <c r="P48" s="1336"/>
      <c r="Q48" s="1331"/>
      <c r="R48" s="1330"/>
      <c r="S48" s="1336"/>
      <c r="T48" s="1336"/>
      <c r="U48" s="1336"/>
      <c r="V48" s="1331"/>
      <c r="W48" s="1612" t="str">
        <f t="array" ref="W48">IF(COUNTIF('申込シート①-1・２'!$D$68:$D$83,$AG$3)&lt;A48,"",INDEX('申込シート①-1・２'!$J$68:$J$83,SMALL(IF('申込シート①-1・２'!$D$68:$D$83=$AG$3,ROW($A$1:$A$16),""),A48)))</f>
        <v/>
      </c>
      <c r="X48" s="1613"/>
      <c r="Y48" s="1613"/>
      <c r="Z48" s="1613"/>
      <c r="AA48" s="1613"/>
      <c r="AB48" s="1613"/>
      <c r="AC48" s="1613" t="str">
        <f t="array" ref="AC48">IF(COUNTIF('申込シート①-1・２'!$D$68:$D$83,$AG$3)&lt;A48,"",INDEX('申込シート①-1・２'!$K$68:$K$83,SMALL(IF('申込シート①-1・２'!$D$68:$D$83=$AG$3,ROW($A$1:$A$16),""),A48)))</f>
        <v/>
      </c>
      <c r="AD48" s="1613"/>
      <c r="AE48" s="1613"/>
      <c r="AF48" s="1613"/>
      <c r="AG48" s="1616" t="s">
        <v>2491</v>
      </c>
      <c r="AH48" s="1330"/>
      <c r="AI48" s="1336"/>
      <c r="AJ48" s="1331"/>
      <c r="AK48" s="1576"/>
      <c r="AL48" s="1577"/>
      <c r="AM48" s="1577"/>
      <c r="AN48" s="1577"/>
      <c r="AO48" s="1577"/>
      <c r="AP48" s="1577"/>
      <c r="AQ48" s="1577"/>
      <c r="AR48" s="1578"/>
    </row>
    <row r="49" spans="1:44" s="66" customFormat="1" ht="13.5" customHeight="1">
      <c r="B49" s="1274"/>
      <c r="C49" s="1275"/>
      <c r="D49" s="1275"/>
      <c r="E49" s="1275"/>
      <c r="F49" s="1276"/>
      <c r="G49" s="1274"/>
      <c r="H49" s="1275"/>
      <c r="I49" s="1275"/>
      <c r="J49" s="1275"/>
      <c r="K49" s="1275"/>
      <c r="L49" s="1275"/>
      <c r="M49" s="1275"/>
      <c r="N49" s="1275"/>
      <c r="O49" s="1275"/>
      <c r="P49" s="1275"/>
      <c r="Q49" s="1276"/>
      <c r="R49" s="1274"/>
      <c r="S49" s="1275"/>
      <c r="T49" s="1275"/>
      <c r="U49" s="1275"/>
      <c r="V49" s="1276"/>
      <c r="W49" s="1614"/>
      <c r="X49" s="1615"/>
      <c r="Y49" s="1615"/>
      <c r="Z49" s="1615"/>
      <c r="AA49" s="1615"/>
      <c r="AB49" s="1615"/>
      <c r="AC49" s="1615"/>
      <c r="AD49" s="1615"/>
      <c r="AE49" s="1615"/>
      <c r="AF49" s="1615"/>
      <c r="AG49" s="1617"/>
      <c r="AH49" s="1274"/>
      <c r="AI49" s="1275"/>
      <c r="AJ49" s="1276"/>
      <c r="AK49" s="1579"/>
      <c r="AL49" s="1580"/>
      <c r="AM49" s="1580"/>
      <c r="AN49" s="1580"/>
      <c r="AO49" s="1580"/>
      <c r="AP49" s="1580"/>
      <c r="AQ49" s="1580"/>
      <c r="AR49" s="1581"/>
    </row>
    <row r="50" spans="1:44" s="66" customFormat="1" ht="14.25" customHeight="1">
      <c r="B50" s="1270" t="str">
        <f t="array" ref="B50">IF(COUNTIF('申込シート①-1・２'!$D$68:$D$83,$AG$3)&lt;A51,"",INDEX('申込シート①-1・２'!$D$68:$D$83,SMALL(IF('申込シート①-1・２'!$D$68:$D$83=$AG$3,ROW($A$1:$A$16),""),A51)))</f>
        <v/>
      </c>
      <c r="C50" s="1271"/>
      <c r="D50" s="1271"/>
      <c r="E50" s="1271"/>
      <c r="F50" s="1329"/>
      <c r="G50" s="1270" t="str">
        <f t="array" ref="G50">IF(COUNTIF('申込シート①-1・２'!$D$68:$D$83,$AG$3)&lt;A51,"",INDEX('申込シート①-1・２'!$G$68:$G$83,SMALL(IF('申込シート①-1・２'!$D$68:$D$83=$AG$3,ROW($A$1:$A$16),""),A51)))</f>
        <v/>
      </c>
      <c r="H50" s="1271"/>
      <c r="I50" s="1271"/>
      <c r="J50" s="1271"/>
      <c r="K50" s="1271"/>
      <c r="L50" s="1271"/>
      <c r="M50" s="1271"/>
      <c r="N50" s="1271"/>
      <c r="O50" s="1271"/>
      <c r="P50" s="1271"/>
      <c r="Q50" s="1329"/>
      <c r="R50" s="1270" t="str">
        <f t="array" ref="R50">IF(COUNTIF('申込シート①-1・２'!$D$68:$D$83,$AG$3)&lt;A51,"",INDEX('申込シート①-1・２'!$H$68:$H$83,SMALL(IF('申込シート①-1・２'!$D$68:$D$83=$AG$3,ROW($A$1:$A$16),""),A51)))</f>
        <v/>
      </c>
      <c r="S50" s="1271"/>
      <c r="T50" s="1271"/>
      <c r="U50" s="1271"/>
      <c r="V50" s="1329"/>
      <c r="W50" s="1282" t="str">
        <f t="array" ref="W50">IF(COUNTIF('申込シート①-1・２'!$D$68:$D$83,$AG$3)&lt;A51,"",INDEX('申込シート①-1・２'!$L$68:$L$83,SMALL(IF('申込シート①-1・２'!$D$68:$D$83=$AG$3,ROW($A$1:$A$16),""),A51)))</f>
        <v/>
      </c>
      <c r="X50" s="1283"/>
      <c r="Y50" s="1283"/>
      <c r="Z50" s="1283"/>
      <c r="AA50" s="1283"/>
      <c r="AB50" s="1283"/>
      <c r="AC50" s="1283" t="str">
        <f t="array" ref="AC50">IF(COUNTIF('申込シート①-1・２'!$D$68:$D$83,$AG$3)&lt;A51,"",INDEX('申込シート①-1・２'!$M$68:$M$83,SMALL(IF('申込シート①-1・２'!$D$68:$D$83=$AG$3,ROW($A$1:$A$16),""),A51)))</f>
        <v/>
      </c>
      <c r="AD50" s="1283"/>
      <c r="AE50" s="1283"/>
      <c r="AF50" s="1283"/>
      <c r="AG50" s="705"/>
      <c r="AH50" s="1270" t="str">
        <f t="array" ref="AH50">IF(COUNTIF('申込シート①-1・２'!$D$68:$D$83,$AG$3)&lt;A51,"",INDEX('申込シート①-1・２'!$N$68:$N$83,SMALL(IF('申込シート①-1・２'!$D$68:$D$83=$AG$3,ROW($A$1:$A$16),""),A51)))</f>
        <v/>
      </c>
      <c r="AI50" s="1271"/>
      <c r="AJ50" s="1329"/>
      <c r="AK50" s="1573"/>
      <c r="AL50" s="1574"/>
      <c r="AM50" s="1574"/>
      <c r="AN50" s="1574"/>
      <c r="AO50" s="1574"/>
      <c r="AP50" s="1574"/>
      <c r="AQ50" s="1574"/>
      <c r="AR50" s="1575"/>
    </row>
    <row r="51" spans="1:44" s="66" customFormat="1" ht="13.5" customHeight="1">
      <c r="A51" s="66">
        <v>13</v>
      </c>
      <c r="B51" s="1330"/>
      <c r="C51" s="1336"/>
      <c r="D51" s="1336"/>
      <c r="E51" s="1336"/>
      <c r="F51" s="1331"/>
      <c r="G51" s="1330"/>
      <c r="H51" s="1336"/>
      <c r="I51" s="1336"/>
      <c r="J51" s="1336"/>
      <c r="K51" s="1336"/>
      <c r="L51" s="1336"/>
      <c r="M51" s="1336"/>
      <c r="N51" s="1336"/>
      <c r="O51" s="1336"/>
      <c r="P51" s="1336"/>
      <c r="Q51" s="1331"/>
      <c r="R51" s="1330"/>
      <c r="S51" s="1336"/>
      <c r="T51" s="1336"/>
      <c r="U51" s="1336"/>
      <c r="V51" s="1331"/>
      <c r="W51" s="1612" t="str">
        <f t="array" ref="W51">IF(COUNTIF('申込シート①-1・２'!$D$68:$D$83,$AG$3)&lt;A51,"",INDEX('申込シート①-1・２'!$J$68:$J$83,SMALL(IF('申込シート①-1・２'!$D$68:$D$83=$AG$3,ROW($A$1:$A$16),""),A51)))</f>
        <v/>
      </c>
      <c r="X51" s="1613"/>
      <c r="Y51" s="1613"/>
      <c r="Z51" s="1613"/>
      <c r="AA51" s="1613"/>
      <c r="AB51" s="1613"/>
      <c r="AC51" s="1613" t="str">
        <f t="array" ref="AC51">IF(COUNTIF('申込シート①-1・２'!$D$68:$D$83,$AG$3)&lt;A51,"",INDEX('申込シート①-1・２'!$K$68:$K$83,SMALL(IF('申込シート①-1・２'!$D$68:$D$83=$AG$3,ROW($A$1:$A$16),""),A51)))</f>
        <v/>
      </c>
      <c r="AD51" s="1613"/>
      <c r="AE51" s="1613"/>
      <c r="AF51" s="1613"/>
      <c r="AG51" s="1616" t="s">
        <v>2491</v>
      </c>
      <c r="AH51" s="1330"/>
      <c r="AI51" s="1336"/>
      <c r="AJ51" s="1331"/>
      <c r="AK51" s="1576"/>
      <c r="AL51" s="1577"/>
      <c r="AM51" s="1577"/>
      <c r="AN51" s="1577"/>
      <c r="AO51" s="1577"/>
      <c r="AP51" s="1577"/>
      <c r="AQ51" s="1577"/>
      <c r="AR51" s="1578"/>
    </row>
    <row r="52" spans="1:44" s="66" customFormat="1" ht="13.5" customHeight="1">
      <c r="B52" s="1274"/>
      <c r="C52" s="1275"/>
      <c r="D52" s="1275"/>
      <c r="E52" s="1275"/>
      <c r="F52" s="1276"/>
      <c r="G52" s="1274"/>
      <c r="H52" s="1275"/>
      <c r="I52" s="1275"/>
      <c r="J52" s="1275"/>
      <c r="K52" s="1275"/>
      <c r="L52" s="1275"/>
      <c r="M52" s="1275"/>
      <c r="N52" s="1275"/>
      <c r="O52" s="1275"/>
      <c r="P52" s="1275"/>
      <c r="Q52" s="1276"/>
      <c r="R52" s="1274"/>
      <c r="S52" s="1275"/>
      <c r="T52" s="1275"/>
      <c r="U52" s="1275"/>
      <c r="V52" s="1276"/>
      <c r="W52" s="1614"/>
      <c r="X52" s="1615"/>
      <c r="Y52" s="1615"/>
      <c r="Z52" s="1615"/>
      <c r="AA52" s="1615"/>
      <c r="AB52" s="1615"/>
      <c r="AC52" s="1615"/>
      <c r="AD52" s="1615"/>
      <c r="AE52" s="1615"/>
      <c r="AF52" s="1615"/>
      <c r="AG52" s="1617"/>
      <c r="AH52" s="1274"/>
      <c r="AI52" s="1275"/>
      <c r="AJ52" s="1276"/>
      <c r="AK52" s="1579"/>
      <c r="AL52" s="1580"/>
      <c r="AM52" s="1580"/>
      <c r="AN52" s="1580"/>
      <c r="AO52" s="1580"/>
      <c r="AP52" s="1580"/>
      <c r="AQ52" s="1580"/>
      <c r="AR52" s="1581"/>
    </row>
    <row r="53" spans="1:44" s="66" customFormat="1" ht="14.25" customHeight="1">
      <c r="B53" s="1270" t="str">
        <f t="array" ref="B53">IF(COUNTIF('申込シート①-1・２'!$D$68:$D$83,$AG$3)&lt;A54,"",INDEX('申込シート①-1・２'!$D$68:$D$83,SMALL(IF('申込シート①-1・２'!$D$68:$D$83=$AG$3,ROW($A$1:$A$16),""),A54)))</f>
        <v/>
      </c>
      <c r="C53" s="1271"/>
      <c r="D53" s="1271"/>
      <c r="E53" s="1271"/>
      <c r="F53" s="1329"/>
      <c r="G53" s="1270" t="str">
        <f t="array" ref="G53">IF(COUNTIF('申込シート①-1・２'!$D$68:$D$83,$AG$3)&lt;A54,"",INDEX('申込シート①-1・２'!$G$68:$G$83,SMALL(IF('申込シート①-1・２'!$D$68:$D$83=$AG$3,ROW($A$1:$A$16),""),A54)))</f>
        <v/>
      </c>
      <c r="H53" s="1271"/>
      <c r="I53" s="1271"/>
      <c r="J53" s="1271"/>
      <c r="K53" s="1271"/>
      <c r="L53" s="1271"/>
      <c r="M53" s="1271"/>
      <c r="N53" s="1271"/>
      <c r="O53" s="1271"/>
      <c r="P53" s="1271"/>
      <c r="Q53" s="1329"/>
      <c r="R53" s="1270" t="str">
        <f t="array" ref="R53">IF(COUNTIF('申込シート①-1・２'!$D$68:$D$83,$AG$3)&lt;A54,"",INDEX('申込シート①-1・２'!$H$68:$H$83,SMALL(IF('申込シート①-1・２'!$D$68:$D$83=$AG$3,ROW($A$1:$A$16),""),A54)))</f>
        <v/>
      </c>
      <c r="S53" s="1271"/>
      <c r="T53" s="1271"/>
      <c r="U53" s="1271"/>
      <c r="V53" s="1329"/>
      <c r="W53" s="1282" t="str">
        <f t="array" ref="W53">IF(COUNTIF('申込シート①-1・２'!$D$68:$D$83,$AG$3)&lt;A54,"",INDEX('申込シート①-1・２'!$L$68:$L$83,SMALL(IF('申込シート①-1・２'!$D$68:$D$83=$AG$3,ROW($A$1:$A$16),""),A54)))</f>
        <v/>
      </c>
      <c r="X53" s="1283"/>
      <c r="Y53" s="1283"/>
      <c r="Z53" s="1283"/>
      <c r="AA53" s="1283"/>
      <c r="AB53" s="1283"/>
      <c r="AC53" s="1283" t="str">
        <f t="array" ref="AC53">IF(COUNTIF('申込シート①-1・２'!$D$68:$D$83,$AG$3)&lt;A54,"",INDEX('申込シート①-1・２'!$M$68:$M$83,SMALL(IF('申込シート①-1・２'!$D$68:$D$83=$AG$3,ROW($A$1:$A$16),""),A54)))</f>
        <v/>
      </c>
      <c r="AD53" s="1283"/>
      <c r="AE53" s="1283"/>
      <c r="AF53" s="1283"/>
      <c r="AG53" s="705"/>
      <c r="AH53" s="1270" t="str">
        <f t="array" ref="AH53">IF(COUNTIF('申込シート①-1・２'!$D$68:$D$83,$AG$3)&lt;A54,"",INDEX('申込シート①-1・２'!$N$68:$N$83,SMALL(IF('申込シート①-1・２'!$D$68:$D$83=$AG$3,ROW($A$1:$A$16),""),A54)))</f>
        <v/>
      </c>
      <c r="AI53" s="1271"/>
      <c r="AJ53" s="1329"/>
      <c r="AK53" s="1573"/>
      <c r="AL53" s="1574"/>
      <c r="AM53" s="1574"/>
      <c r="AN53" s="1574"/>
      <c r="AO53" s="1574"/>
      <c r="AP53" s="1574"/>
      <c r="AQ53" s="1574"/>
      <c r="AR53" s="1575"/>
    </row>
    <row r="54" spans="1:44" s="66" customFormat="1" ht="13.5" customHeight="1">
      <c r="A54" s="66">
        <v>14</v>
      </c>
      <c r="B54" s="1330"/>
      <c r="C54" s="1336"/>
      <c r="D54" s="1336"/>
      <c r="E54" s="1336"/>
      <c r="F54" s="1331"/>
      <c r="G54" s="1330"/>
      <c r="H54" s="1336"/>
      <c r="I54" s="1336"/>
      <c r="J54" s="1336"/>
      <c r="K54" s="1336"/>
      <c r="L54" s="1336"/>
      <c r="M54" s="1336"/>
      <c r="N54" s="1336"/>
      <c r="O54" s="1336"/>
      <c r="P54" s="1336"/>
      <c r="Q54" s="1331"/>
      <c r="R54" s="1330"/>
      <c r="S54" s="1336"/>
      <c r="T54" s="1336"/>
      <c r="U54" s="1336"/>
      <c r="V54" s="1331"/>
      <c r="W54" s="1612" t="str">
        <f t="array" ref="W54">IF(COUNTIF('申込シート①-1・２'!$D$68:$D$83,$AG$3)&lt;A54,"",INDEX('申込シート①-1・２'!$J$68:$J$83,SMALL(IF('申込シート①-1・２'!$D$68:$D$83=$AG$3,ROW($A$1:$A$16),""),A54)))</f>
        <v/>
      </c>
      <c r="X54" s="1613"/>
      <c r="Y54" s="1613"/>
      <c r="Z54" s="1613"/>
      <c r="AA54" s="1613"/>
      <c r="AB54" s="1613"/>
      <c r="AC54" s="1613" t="str">
        <f t="array" ref="AC54">IF(COUNTIF('申込シート①-1・２'!$D$68:$D$83,$AG$3)&lt;A54,"",INDEX('申込シート①-1・２'!$K$68:$K$83,SMALL(IF('申込シート①-1・２'!$D$68:$D$83=$AG$3,ROW($A$1:$A$16),""),A54)))</f>
        <v/>
      </c>
      <c r="AD54" s="1613"/>
      <c r="AE54" s="1613"/>
      <c r="AF54" s="1613"/>
      <c r="AG54" s="1616" t="s">
        <v>2491</v>
      </c>
      <c r="AH54" s="1330"/>
      <c r="AI54" s="1336"/>
      <c r="AJ54" s="1331"/>
      <c r="AK54" s="1576"/>
      <c r="AL54" s="1577"/>
      <c r="AM54" s="1577"/>
      <c r="AN54" s="1577"/>
      <c r="AO54" s="1577"/>
      <c r="AP54" s="1577"/>
      <c r="AQ54" s="1577"/>
      <c r="AR54" s="1578"/>
    </row>
    <row r="55" spans="1:44" s="66" customFormat="1" ht="13.5" customHeight="1">
      <c r="B55" s="1274"/>
      <c r="C55" s="1275"/>
      <c r="D55" s="1275"/>
      <c r="E55" s="1275"/>
      <c r="F55" s="1276"/>
      <c r="G55" s="1274"/>
      <c r="H55" s="1275"/>
      <c r="I55" s="1275"/>
      <c r="J55" s="1275"/>
      <c r="K55" s="1275"/>
      <c r="L55" s="1275"/>
      <c r="M55" s="1275"/>
      <c r="N55" s="1275"/>
      <c r="O55" s="1275"/>
      <c r="P55" s="1275"/>
      <c r="Q55" s="1276"/>
      <c r="R55" s="1274"/>
      <c r="S55" s="1275"/>
      <c r="T55" s="1275"/>
      <c r="U55" s="1275"/>
      <c r="V55" s="1276"/>
      <c r="W55" s="1614"/>
      <c r="X55" s="1615"/>
      <c r="Y55" s="1615"/>
      <c r="Z55" s="1615"/>
      <c r="AA55" s="1615"/>
      <c r="AB55" s="1615"/>
      <c r="AC55" s="1615"/>
      <c r="AD55" s="1615"/>
      <c r="AE55" s="1615"/>
      <c r="AF55" s="1615"/>
      <c r="AG55" s="1617"/>
      <c r="AH55" s="1274"/>
      <c r="AI55" s="1275"/>
      <c r="AJ55" s="1276"/>
      <c r="AK55" s="1579"/>
      <c r="AL55" s="1580"/>
      <c r="AM55" s="1580"/>
      <c r="AN55" s="1580"/>
      <c r="AO55" s="1580"/>
      <c r="AP55" s="1580"/>
      <c r="AQ55" s="1580"/>
      <c r="AR55" s="1581"/>
    </row>
    <row r="56" spans="1:44" s="66" customFormat="1" ht="14.25" customHeight="1">
      <c r="B56" s="1270" t="str">
        <f t="array" ref="B56">IF(COUNTIF('申込シート①-1・２'!$D$68:$D$83,$AG$3)&lt;A57,"",INDEX('申込シート①-1・２'!$D$68:$D$83,SMALL(IF('申込シート①-1・２'!$D$68:$D$83=$AG$3,ROW($A$1:$A$16),""),A57)))</f>
        <v/>
      </c>
      <c r="C56" s="1271"/>
      <c r="D56" s="1271"/>
      <c r="E56" s="1271"/>
      <c r="F56" s="1329"/>
      <c r="G56" s="1270" t="str">
        <f t="array" ref="G56">IF(COUNTIF('申込シート①-1・２'!$D$68:$D$83,$AG$3)&lt;A57,"",INDEX('申込シート①-1・２'!$G$68:$G$83,SMALL(IF('申込シート①-1・２'!$D$68:$D$83=$AG$3,ROW($A$1:$A$16),""),A57)))</f>
        <v/>
      </c>
      <c r="H56" s="1271"/>
      <c r="I56" s="1271"/>
      <c r="J56" s="1271"/>
      <c r="K56" s="1271"/>
      <c r="L56" s="1271"/>
      <c r="M56" s="1271"/>
      <c r="N56" s="1271"/>
      <c r="O56" s="1271"/>
      <c r="P56" s="1271"/>
      <c r="Q56" s="1329"/>
      <c r="R56" s="1270" t="str">
        <f t="array" ref="R56">IF(COUNTIF('申込シート①-1・２'!$D$68:$D$83,$AG$3)&lt;A57,"",INDEX('申込シート①-1・２'!$H$68:$H$83,SMALL(IF('申込シート①-1・２'!$D$68:$D$83=$AG$3,ROW($A$1:$A$16),""),A57)))</f>
        <v/>
      </c>
      <c r="S56" s="1271"/>
      <c r="T56" s="1271"/>
      <c r="U56" s="1271"/>
      <c r="V56" s="1329"/>
      <c r="W56" s="1282" t="str">
        <f t="array" ref="W56">IF(COUNTIF('申込シート①-1・２'!$D$68:$D$83,$AG$3)&lt;A57,"",INDEX('申込シート①-1・２'!$L$68:$L$83,SMALL(IF('申込シート①-1・２'!$D$68:$D$83=$AG$3,ROW($A$1:$A$16),""),A57)))</f>
        <v/>
      </c>
      <c r="X56" s="1283"/>
      <c r="Y56" s="1283"/>
      <c r="Z56" s="1283"/>
      <c r="AA56" s="1283"/>
      <c r="AB56" s="1283"/>
      <c r="AC56" s="1283" t="str">
        <f t="array" ref="AC56">IF(COUNTIF('申込シート①-1・２'!$D$68:$D$83,$AG$3)&lt;A57,"",INDEX('申込シート①-1・２'!$M$68:$M$83,SMALL(IF('申込シート①-1・２'!$D$68:$D$83=$AG$3,ROW($A$1:$A$16),""),A57)))</f>
        <v/>
      </c>
      <c r="AD56" s="1283"/>
      <c r="AE56" s="1283"/>
      <c r="AF56" s="1283"/>
      <c r="AG56" s="705"/>
      <c r="AH56" s="1270" t="str">
        <f t="array" ref="AH56">IF(COUNTIF('申込シート①-1・２'!$D$68:$D$83,$AG$3)&lt;A57,"",INDEX('申込シート①-1・２'!$N$68:$N$83,SMALL(IF('申込シート①-1・２'!$D$68:$D$83=$AG$3,ROW($A$1:$A$16),""),A57)))</f>
        <v/>
      </c>
      <c r="AI56" s="1271"/>
      <c r="AJ56" s="1329"/>
      <c r="AK56" s="1573"/>
      <c r="AL56" s="1574"/>
      <c r="AM56" s="1574"/>
      <c r="AN56" s="1574"/>
      <c r="AO56" s="1574"/>
      <c r="AP56" s="1574"/>
      <c r="AQ56" s="1574"/>
      <c r="AR56" s="1575"/>
    </row>
    <row r="57" spans="1:44" s="66" customFormat="1" ht="13.5" customHeight="1">
      <c r="A57" s="66">
        <v>15</v>
      </c>
      <c r="B57" s="1330"/>
      <c r="C57" s="1336"/>
      <c r="D57" s="1336"/>
      <c r="E57" s="1336"/>
      <c r="F57" s="1331"/>
      <c r="G57" s="1330"/>
      <c r="H57" s="1336"/>
      <c r="I57" s="1336"/>
      <c r="J57" s="1336"/>
      <c r="K57" s="1336"/>
      <c r="L57" s="1336"/>
      <c r="M57" s="1336"/>
      <c r="N57" s="1336"/>
      <c r="O57" s="1336"/>
      <c r="P57" s="1336"/>
      <c r="Q57" s="1331"/>
      <c r="R57" s="1330"/>
      <c r="S57" s="1336"/>
      <c r="T57" s="1336"/>
      <c r="U57" s="1336"/>
      <c r="V57" s="1331"/>
      <c r="W57" s="1612" t="str">
        <f t="array" ref="W57">IF(COUNTIF('申込シート①-1・２'!$D$68:$D$83,$AG$3)&lt;A57,"",INDEX('申込シート①-1・２'!$J$68:$J$83,SMALL(IF('申込シート①-1・２'!$D$68:$D$83=$AG$3,ROW($A$1:$A$16),""),A57)))</f>
        <v/>
      </c>
      <c r="X57" s="1613"/>
      <c r="Y57" s="1613"/>
      <c r="Z57" s="1613"/>
      <c r="AA57" s="1613"/>
      <c r="AB57" s="1613"/>
      <c r="AC57" s="1613" t="str">
        <f t="array" ref="AC57">IF(COUNTIF('申込シート①-1・２'!$D$68:$D$83,$AG$3)&lt;A57,"",INDEX('申込シート①-1・２'!$K$68:$K$83,SMALL(IF('申込シート①-1・２'!$D$68:$D$83=$AG$3,ROW($A$1:$A$16),""),A57)))</f>
        <v/>
      </c>
      <c r="AD57" s="1613"/>
      <c r="AE57" s="1613"/>
      <c r="AF57" s="1613"/>
      <c r="AG57" s="1616" t="s">
        <v>2491</v>
      </c>
      <c r="AH57" s="1330"/>
      <c r="AI57" s="1336"/>
      <c r="AJ57" s="1331"/>
      <c r="AK57" s="1576"/>
      <c r="AL57" s="1577"/>
      <c r="AM57" s="1577"/>
      <c r="AN57" s="1577"/>
      <c r="AO57" s="1577"/>
      <c r="AP57" s="1577"/>
      <c r="AQ57" s="1577"/>
      <c r="AR57" s="1578"/>
    </row>
    <row r="58" spans="1:44" s="66" customFormat="1" ht="13.5" customHeight="1">
      <c r="B58" s="1274"/>
      <c r="C58" s="1275"/>
      <c r="D58" s="1275"/>
      <c r="E58" s="1275"/>
      <c r="F58" s="1276"/>
      <c r="G58" s="1274"/>
      <c r="H58" s="1275"/>
      <c r="I58" s="1275"/>
      <c r="J58" s="1275"/>
      <c r="K58" s="1275"/>
      <c r="L58" s="1275"/>
      <c r="M58" s="1275"/>
      <c r="N58" s="1275"/>
      <c r="O58" s="1275"/>
      <c r="P58" s="1275"/>
      <c r="Q58" s="1276"/>
      <c r="R58" s="1274"/>
      <c r="S58" s="1275"/>
      <c r="T58" s="1275"/>
      <c r="U58" s="1275"/>
      <c r="V58" s="1276"/>
      <c r="W58" s="1614"/>
      <c r="X58" s="1615"/>
      <c r="Y58" s="1615"/>
      <c r="Z58" s="1615"/>
      <c r="AA58" s="1615"/>
      <c r="AB58" s="1615"/>
      <c r="AC58" s="1615"/>
      <c r="AD58" s="1615"/>
      <c r="AE58" s="1615"/>
      <c r="AF58" s="1615"/>
      <c r="AG58" s="1617"/>
      <c r="AH58" s="1274"/>
      <c r="AI58" s="1275"/>
      <c r="AJ58" s="1276"/>
      <c r="AK58" s="1579"/>
      <c r="AL58" s="1580"/>
      <c r="AM58" s="1580"/>
      <c r="AN58" s="1580"/>
      <c r="AO58" s="1580"/>
      <c r="AP58" s="1580"/>
      <c r="AQ58" s="1580"/>
      <c r="AR58" s="1581"/>
    </row>
    <row r="59" spans="1:44" s="66" customFormat="1" ht="14.25" customHeight="1">
      <c r="B59" s="1270" t="str">
        <f t="array" ref="B59">IF(COUNTIF('申込シート①-1・２'!$D$68:$D$83,$AG$3)&lt;A60,"",INDEX('申込シート①-1・２'!$D$68:$D$83,SMALL(IF('申込シート①-1・２'!$D$68:$D$83=$AG$3,ROW($A$1:$A$16),""),A60)))</f>
        <v/>
      </c>
      <c r="C59" s="1271"/>
      <c r="D59" s="1271"/>
      <c r="E59" s="1271"/>
      <c r="F59" s="1329"/>
      <c r="G59" s="1270" t="str">
        <f t="array" ref="G59">IF(COUNTIF('申込シート①-1・２'!$D$68:$D$83,$AG$3)&lt;A60,"",INDEX('申込シート①-1・２'!$G$68:$G$83,SMALL(IF('申込シート①-1・２'!$D$68:$D$83=$AG$3,ROW($A$1:$A$16),""),A60)))</f>
        <v/>
      </c>
      <c r="H59" s="1271"/>
      <c r="I59" s="1271"/>
      <c r="J59" s="1271"/>
      <c r="K59" s="1271"/>
      <c r="L59" s="1271"/>
      <c r="M59" s="1271"/>
      <c r="N59" s="1271"/>
      <c r="O59" s="1271"/>
      <c r="P59" s="1271"/>
      <c r="Q59" s="1329"/>
      <c r="R59" s="1270" t="str">
        <f t="array" ref="R59">IF(COUNTIF('申込シート①-1・２'!$D$68:$D$83,$AG$3)&lt;A60,"",INDEX('申込シート①-1・２'!$H$68:$H$83,SMALL(IF('申込シート①-1・２'!$D$68:$D$83=$AG$3,ROW($A$1:$A$16),""),A60)))</f>
        <v/>
      </c>
      <c r="S59" s="1271"/>
      <c r="T59" s="1271"/>
      <c r="U59" s="1271"/>
      <c r="V59" s="1329"/>
      <c r="W59" s="1282" t="str">
        <f t="array" ref="W59">IF(COUNTIF('申込シート①-1・２'!$D$68:$D$83,$AG$3)&lt;A60,"",INDEX('申込シート①-1・２'!$L$68:$L$83,SMALL(IF('申込シート①-1・２'!$D$68:$D$83=$AG$3,ROW($A$1:$A$16),""),A60)))</f>
        <v/>
      </c>
      <c r="X59" s="1283"/>
      <c r="Y59" s="1283"/>
      <c r="Z59" s="1283"/>
      <c r="AA59" s="1283"/>
      <c r="AB59" s="1283"/>
      <c r="AC59" s="1283" t="str">
        <f t="array" ref="AC59">IF(COUNTIF('申込シート①-1・２'!$D$68:$D$83,$AG$3)&lt;A60,"",INDEX('申込シート①-1・２'!$M$68:$M$83,SMALL(IF('申込シート①-1・２'!$D$68:$D$83=$AG$3,ROW($A$1:$A$16),""),A60)))</f>
        <v/>
      </c>
      <c r="AD59" s="1283"/>
      <c r="AE59" s="1283"/>
      <c r="AF59" s="1283"/>
      <c r="AG59" s="705"/>
      <c r="AH59" s="1270" t="str">
        <f t="array" ref="AH59">IF(COUNTIF('申込シート①-1・２'!$D$68:$D$83,$AG$3)&lt;A60,"",INDEX('申込シート①-1・２'!$N$68:$N$83,SMALL(IF('申込シート①-1・２'!$D$68:$D$83=$AG$3,ROW($A$1:$A$16),""),A60)))</f>
        <v/>
      </c>
      <c r="AI59" s="1271"/>
      <c r="AJ59" s="1329"/>
      <c r="AK59" s="1573"/>
      <c r="AL59" s="1574"/>
      <c r="AM59" s="1574"/>
      <c r="AN59" s="1574"/>
      <c r="AO59" s="1574"/>
      <c r="AP59" s="1574"/>
      <c r="AQ59" s="1574"/>
      <c r="AR59" s="1575"/>
    </row>
    <row r="60" spans="1:44" s="66" customFormat="1" ht="13.5" customHeight="1">
      <c r="A60" s="66">
        <v>16</v>
      </c>
      <c r="B60" s="1330"/>
      <c r="C60" s="1336"/>
      <c r="D60" s="1336"/>
      <c r="E60" s="1336"/>
      <c r="F60" s="1331"/>
      <c r="G60" s="1330"/>
      <c r="H60" s="1336"/>
      <c r="I60" s="1336"/>
      <c r="J60" s="1336"/>
      <c r="K60" s="1336"/>
      <c r="L60" s="1336"/>
      <c r="M60" s="1336"/>
      <c r="N60" s="1336"/>
      <c r="O60" s="1336"/>
      <c r="P60" s="1336"/>
      <c r="Q60" s="1331"/>
      <c r="R60" s="1330"/>
      <c r="S60" s="1336"/>
      <c r="T60" s="1336"/>
      <c r="U60" s="1336"/>
      <c r="V60" s="1331"/>
      <c r="W60" s="1612" t="str">
        <f t="array" ref="W60">IF(COUNTIF('申込シート①-1・２'!$D$68:$D$83,$AG$3)&lt;A60,"",INDEX('申込シート①-1・２'!$J$68:$J$83,SMALL(IF('申込シート①-1・２'!$D$68:$D$83=$AG$3,ROW($A$1:$A$16),""),A60)))</f>
        <v/>
      </c>
      <c r="X60" s="1613"/>
      <c r="Y60" s="1613"/>
      <c r="Z60" s="1613"/>
      <c r="AA60" s="1613"/>
      <c r="AB60" s="1613"/>
      <c r="AC60" s="1613" t="str">
        <f t="array" ref="AC60">IF(COUNTIF('申込シート①-1・２'!$D$68:$D$83,$AG$3)&lt;A60,"",INDEX('申込シート①-1・２'!$K$68:$K$83,SMALL(IF('申込シート①-1・２'!$D$68:$D$83=$AG$3,ROW($A$1:$A$16),""),A60)))</f>
        <v/>
      </c>
      <c r="AD60" s="1613"/>
      <c r="AE60" s="1613"/>
      <c r="AF60" s="1613"/>
      <c r="AG60" s="1616" t="s">
        <v>2491</v>
      </c>
      <c r="AH60" s="1330"/>
      <c r="AI60" s="1336"/>
      <c r="AJ60" s="1331"/>
      <c r="AK60" s="1576"/>
      <c r="AL60" s="1577"/>
      <c r="AM60" s="1577"/>
      <c r="AN60" s="1577"/>
      <c r="AO60" s="1577"/>
      <c r="AP60" s="1577"/>
      <c r="AQ60" s="1577"/>
      <c r="AR60" s="1578"/>
    </row>
    <row r="61" spans="1:44" s="66" customFormat="1" ht="13.5" customHeight="1">
      <c r="B61" s="1274"/>
      <c r="C61" s="1275"/>
      <c r="D61" s="1275"/>
      <c r="E61" s="1275"/>
      <c r="F61" s="1276"/>
      <c r="G61" s="1274"/>
      <c r="H61" s="1275"/>
      <c r="I61" s="1275"/>
      <c r="J61" s="1275"/>
      <c r="K61" s="1275"/>
      <c r="L61" s="1275"/>
      <c r="M61" s="1275"/>
      <c r="N61" s="1275"/>
      <c r="O61" s="1275"/>
      <c r="P61" s="1275"/>
      <c r="Q61" s="1276"/>
      <c r="R61" s="1274"/>
      <c r="S61" s="1275"/>
      <c r="T61" s="1275"/>
      <c r="U61" s="1275"/>
      <c r="V61" s="1276"/>
      <c r="W61" s="1614"/>
      <c r="X61" s="1615"/>
      <c r="Y61" s="1615"/>
      <c r="Z61" s="1615"/>
      <c r="AA61" s="1615"/>
      <c r="AB61" s="1615"/>
      <c r="AC61" s="1615"/>
      <c r="AD61" s="1615"/>
      <c r="AE61" s="1615"/>
      <c r="AF61" s="1615"/>
      <c r="AG61" s="1617"/>
      <c r="AH61" s="1274"/>
      <c r="AI61" s="1275"/>
      <c r="AJ61" s="1276"/>
      <c r="AK61" s="1579"/>
      <c r="AL61" s="1580"/>
      <c r="AM61" s="1580"/>
      <c r="AN61" s="1580"/>
      <c r="AO61" s="1580"/>
      <c r="AP61" s="1580"/>
      <c r="AQ61" s="1580"/>
      <c r="AR61" s="1581"/>
    </row>
    <row r="62" spans="1:44" ht="13.5" customHeight="1">
      <c r="B62" s="27"/>
      <c r="C62" s="27"/>
      <c r="D62" s="27"/>
      <c r="E62" s="27"/>
      <c r="F62" s="27"/>
      <c r="G62" s="27"/>
      <c r="H62" s="27"/>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124"/>
      <c r="AL62" s="124"/>
      <c r="AM62" s="124"/>
      <c r="AN62" s="124"/>
      <c r="AO62" s="124"/>
      <c r="AP62" s="124"/>
      <c r="AQ62" s="124"/>
      <c r="AR62" s="124"/>
    </row>
  </sheetData>
  <sheetProtection password="CC6F" sheet="1" objects="1" scenarios="1"/>
  <mergeCells count="195">
    <mergeCell ref="B14:F16"/>
    <mergeCell ref="AG21:AG22"/>
    <mergeCell ref="W60:AB61"/>
    <mergeCell ref="AC60:AF61"/>
    <mergeCell ref="AG60:AG61"/>
    <mergeCell ref="AC32:AF32"/>
    <mergeCell ref="W36:AB37"/>
    <mergeCell ref="AC36:AF37"/>
    <mergeCell ref="AG36:AG37"/>
    <mergeCell ref="B26:F28"/>
    <mergeCell ref="AG33:AG34"/>
    <mergeCell ref="B23:F25"/>
    <mergeCell ref="G23:Q25"/>
    <mergeCell ref="R23:V25"/>
    <mergeCell ref="AG39:AG40"/>
    <mergeCell ref="B29:F31"/>
    <mergeCell ref="G29:Q31"/>
    <mergeCell ref="R29:V31"/>
    <mergeCell ref="W29:AB29"/>
    <mergeCell ref="AG27:AG28"/>
    <mergeCell ref="AG18:AG19"/>
    <mergeCell ref="B20:F22"/>
    <mergeCell ref="G20:Q22"/>
    <mergeCell ref="R20:V22"/>
    <mergeCell ref="W20:AB20"/>
    <mergeCell ref="AC20:AF20"/>
    <mergeCell ref="W21:AB22"/>
    <mergeCell ref="AC21:AF22"/>
    <mergeCell ref="AG24:AG25"/>
    <mergeCell ref="B17:F19"/>
    <mergeCell ref="G17:Q19"/>
    <mergeCell ref="R17:V19"/>
    <mergeCell ref="W17:AB17"/>
    <mergeCell ref="AC17:AF17"/>
    <mergeCell ref="W18:AB19"/>
    <mergeCell ref="AC18:AF19"/>
    <mergeCell ref="AC27:AF28"/>
    <mergeCell ref="W23:AB23"/>
    <mergeCell ref="G32:Q34"/>
    <mergeCell ref="W33:AB34"/>
    <mergeCell ref="AC33:AF34"/>
    <mergeCell ref="AC23:AF23"/>
    <mergeCell ref="W24:AB25"/>
    <mergeCell ref="AC24:AF25"/>
    <mergeCell ref="G26:Q28"/>
    <mergeCell ref="R26:V28"/>
    <mergeCell ref="W26:AB26"/>
    <mergeCell ref="AC26:AF26"/>
    <mergeCell ref="W27:AB28"/>
    <mergeCell ref="AC29:AF29"/>
    <mergeCell ref="C1:F1"/>
    <mergeCell ref="B6:H8"/>
    <mergeCell ref="B9:H9"/>
    <mergeCell ref="B10:H10"/>
    <mergeCell ref="B38:F40"/>
    <mergeCell ref="G38:Q40"/>
    <mergeCell ref="I4:Z4"/>
    <mergeCell ref="I9:AR9"/>
    <mergeCell ref="AA6:AF6"/>
    <mergeCell ref="AA4:AF4"/>
    <mergeCell ref="AG7:AR7"/>
    <mergeCell ref="AG30:AG31"/>
    <mergeCell ref="R32:V34"/>
    <mergeCell ref="W32:AB32"/>
    <mergeCell ref="B3:H3"/>
    <mergeCell ref="I3:W3"/>
    <mergeCell ref="B4:H4"/>
    <mergeCell ref="I5:AF5"/>
    <mergeCell ref="B5:H5"/>
    <mergeCell ref="W30:AB31"/>
    <mergeCell ref="B35:F37"/>
    <mergeCell ref="G35:Q37"/>
    <mergeCell ref="AC30:AF31"/>
    <mergeCell ref="B32:F34"/>
    <mergeCell ref="AG4:AR4"/>
    <mergeCell ref="AG6:AR6"/>
    <mergeCell ref="I7:AF8"/>
    <mergeCell ref="I6:Z6"/>
    <mergeCell ref="B12:F13"/>
    <mergeCell ref="AK12:AR12"/>
    <mergeCell ref="W12:AG12"/>
    <mergeCell ref="AQ10:AR10"/>
    <mergeCell ref="AG10:AP10"/>
    <mergeCell ref="R12:V13"/>
    <mergeCell ref="G12:Q12"/>
    <mergeCell ref="G13:Q13"/>
    <mergeCell ref="AG8:AR8"/>
    <mergeCell ref="AG15:AG16"/>
    <mergeCell ref="AH14:AJ16"/>
    <mergeCell ref="Y10:Z10"/>
    <mergeCell ref="AA10:AF10"/>
    <mergeCell ref="AK14:AR16"/>
    <mergeCell ref="W13:AG13"/>
    <mergeCell ref="I10:X10"/>
    <mergeCell ref="AG5:AR5"/>
    <mergeCell ref="R14:V16"/>
    <mergeCell ref="G14:Q16"/>
    <mergeCell ref="W15:AB16"/>
    <mergeCell ref="AC15:AF16"/>
    <mergeCell ref="W14:AB14"/>
    <mergeCell ref="AC14:AF14"/>
    <mergeCell ref="AK13:AR13"/>
    <mergeCell ref="AH12:AJ13"/>
    <mergeCell ref="AK41:AR43"/>
    <mergeCell ref="AK35:AR37"/>
    <mergeCell ref="AH38:AJ40"/>
    <mergeCell ref="AH20:AJ22"/>
    <mergeCell ref="AK17:AR19"/>
    <mergeCell ref="AK20:AR22"/>
    <mergeCell ref="AH17:AJ19"/>
    <mergeCell ref="AK23:AR25"/>
    <mergeCell ref="AK29:AR31"/>
    <mergeCell ref="AK32:AR34"/>
    <mergeCell ref="AK26:AR28"/>
    <mergeCell ref="AH23:AJ25"/>
    <mergeCell ref="AH26:AJ28"/>
    <mergeCell ref="AH29:AJ31"/>
    <mergeCell ref="AH32:AJ34"/>
    <mergeCell ref="AK38:AR40"/>
    <mergeCell ref="AH35:AJ37"/>
    <mergeCell ref="R35:V37"/>
    <mergeCell ref="W35:AB35"/>
    <mergeCell ref="AC45:AF46"/>
    <mergeCell ref="AG45:AG46"/>
    <mergeCell ref="AG42:AG43"/>
    <mergeCell ref="AC35:AF35"/>
    <mergeCell ref="AC38:AF38"/>
    <mergeCell ref="W39:AB40"/>
    <mergeCell ref="AH41:AJ43"/>
    <mergeCell ref="AC39:AF40"/>
    <mergeCell ref="B41:F43"/>
    <mergeCell ref="G41:Q43"/>
    <mergeCell ref="R41:V43"/>
    <mergeCell ref="W41:AB41"/>
    <mergeCell ref="AC41:AF41"/>
    <mergeCell ref="W42:AB43"/>
    <mergeCell ref="AC42:AF43"/>
    <mergeCell ref="R38:V40"/>
    <mergeCell ref="W38:AB38"/>
    <mergeCell ref="AK44:AR46"/>
    <mergeCell ref="AK47:AR49"/>
    <mergeCell ref="B47:F49"/>
    <mergeCell ref="G47:Q49"/>
    <mergeCell ref="R47:V49"/>
    <mergeCell ref="W47:AB47"/>
    <mergeCell ref="AC47:AF47"/>
    <mergeCell ref="AH47:AJ49"/>
    <mergeCell ref="W48:AB49"/>
    <mergeCell ref="AC48:AF49"/>
    <mergeCell ref="B44:F46"/>
    <mergeCell ref="G44:Q46"/>
    <mergeCell ref="R44:V46"/>
    <mergeCell ref="W44:AB44"/>
    <mergeCell ref="AC44:AF44"/>
    <mergeCell ref="AH44:AJ46"/>
    <mergeCell ref="W45:AB46"/>
    <mergeCell ref="W54:AB55"/>
    <mergeCell ref="AC54:AF55"/>
    <mergeCell ref="AG54:AG55"/>
    <mergeCell ref="AH53:AJ55"/>
    <mergeCell ref="AK50:AR52"/>
    <mergeCell ref="AG48:AG49"/>
    <mergeCell ref="B50:F52"/>
    <mergeCell ref="G50:Q52"/>
    <mergeCell ref="R50:V52"/>
    <mergeCell ref="W50:AB50"/>
    <mergeCell ref="AC50:AF50"/>
    <mergeCell ref="AH50:AJ52"/>
    <mergeCell ref="W51:AB52"/>
    <mergeCell ref="AC51:AF52"/>
    <mergeCell ref="AG51:AG52"/>
    <mergeCell ref="B2:AQ2"/>
    <mergeCell ref="AK53:AR55"/>
    <mergeCell ref="AK59:AR61"/>
    <mergeCell ref="AK56:AR58"/>
    <mergeCell ref="B59:F61"/>
    <mergeCell ref="G59:Q61"/>
    <mergeCell ref="R59:V61"/>
    <mergeCell ref="W59:AB59"/>
    <mergeCell ref="AC59:AF59"/>
    <mergeCell ref="AH59:AJ61"/>
    <mergeCell ref="B56:F58"/>
    <mergeCell ref="G56:Q58"/>
    <mergeCell ref="R56:V58"/>
    <mergeCell ref="W56:AB56"/>
    <mergeCell ref="AC56:AF56"/>
    <mergeCell ref="AH56:AJ58"/>
    <mergeCell ref="W57:AB58"/>
    <mergeCell ref="AC57:AF58"/>
    <mergeCell ref="AG57:AG58"/>
    <mergeCell ref="B53:F55"/>
    <mergeCell ref="G53:Q55"/>
    <mergeCell ref="R53:V55"/>
    <mergeCell ref="W53:AB53"/>
    <mergeCell ref="AC53:AF53"/>
  </mergeCells>
  <phoneticPr fontId="4"/>
  <printOptions horizontalCentered="1"/>
  <pageMargins left="0.39370078740157483" right="0.19685039370078741" top="0.59055118110236227" bottom="0.39370078740157483" header="0.51181102362204722" footer="0.51181102362204722"/>
  <pageSetup paperSize="9" scale="95"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sheetPr>
    <pageSetUpPr fitToPage="1"/>
  </sheetPr>
  <dimension ref="A1:AT62"/>
  <sheetViews>
    <sheetView showGridLines="0" showZeros="0" zoomScaleNormal="100" workbookViewId="0">
      <selection activeCell="AZ34" sqref="AZ34"/>
    </sheetView>
  </sheetViews>
  <sheetFormatPr defaultRowHeight="16.5" customHeight="1"/>
  <cols>
    <col min="1" max="1" width="2.875" style="21" customWidth="1"/>
    <col min="2" max="4" width="2.5" style="21" customWidth="1"/>
    <col min="5" max="5" width="3" style="21" customWidth="1"/>
    <col min="6" max="8" width="2.5" style="21" customWidth="1"/>
    <col min="9" max="19" width="1.25" style="21" customWidth="1"/>
    <col min="20" max="20" width="1" style="21" customWidth="1"/>
    <col min="21" max="21" width="1.25" style="21" customWidth="1"/>
    <col min="22" max="22" width="0.625" style="21" customWidth="1"/>
    <col min="23" max="24" width="1.25" style="21" customWidth="1"/>
    <col min="25" max="35" width="2.5" style="21" customWidth="1"/>
    <col min="36" max="36" width="0.875" style="21" customWidth="1"/>
    <col min="37" max="40" width="2.5" style="21" customWidth="1"/>
    <col min="41" max="41" width="1.75" style="21" customWidth="1"/>
    <col min="42" max="42" width="2" style="21" customWidth="1"/>
    <col min="43" max="43" width="1.75" style="21" customWidth="1"/>
    <col min="44" max="44" width="13.625" style="21" customWidth="1"/>
    <col min="45" max="45" width="1.625" style="21" customWidth="1"/>
    <col min="46" max="49" width="3" style="21" customWidth="1"/>
    <col min="50" max="16384" width="9" style="21"/>
  </cols>
  <sheetData>
    <row r="1" spans="1:46" s="66" customFormat="1" ht="16.5" customHeight="1">
      <c r="B1" s="63"/>
      <c r="C1" s="1639" t="s">
        <v>858</v>
      </c>
      <c r="D1" s="1440"/>
      <c r="E1" s="1440"/>
      <c r="F1" s="1441"/>
      <c r="G1" s="64"/>
      <c r="H1" s="65"/>
      <c r="AK1" s="67" t="s">
        <v>800</v>
      </c>
      <c r="AL1" s="67"/>
      <c r="AM1" s="67"/>
      <c r="AN1" s="67"/>
      <c r="AO1" s="67"/>
      <c r="AP1" s="67"/>
      <c r="AQ1" s="67"/>
      <c r="AR1" s="67"/>
    </row>
    <row r="2" spans="1:46" ht="26.25" customHeight="1">
      <c r="A2" s="66"/>
      <c r="B2" s="1611" t="s">
        <v>2596</v>
      </c>
      <c r="C2" s="1611"/>
      <c r="D2" s="1611"/>
      <c r="E2" s="1611"/>
      <c r="F2" s="1611"/>
      <c r="G2" s="1611"/>
      <c r="H2" s="1611"/>
      <c r="I2" s="1611"/>
      <c r="J2" s="1611"/>
      <c r="K2" s="1611"/>
      <c r="L2" s="1611"/>
      <c r="M2" s="1611"/>
      <c r="N2" s="1611"/>
      <c r="O2" s="1611"/>
      <c r="P2" s="1611"/>
      <c r="Q2" s="1611"/>
      <c r="R2" s="1611"/>
      <c r="S2" s="1611"/>
      <c r="T2" s="1611"/>
      <c r="U2" s="1611"/>
      <c r="V2" s="1611"/>
      <c r="W2" s="1611"/>
      <c r="X2" s="1611"/>
      <c r="Y2" s="1611"/>
      <c r="Z2" s="1611"/>
      <c r="AA2" s="1611"/>
      <c r="AB2" s="1611"/>
      <c r="AC2" s="1611"/>
      <c r="AD2" s="1611"/>
      <c r="AE2" s="1611"/>
      <c r="AF2" s="1611"/>
      <c r="AG2" s="1611"/>
      <c r="AH2" s="1611"/>
      <c r="AI2" s="1611"/>
      <c r="AJ2" s="1611"/>
      <c r="AK2" s="1611"/>
      <c r="AL2" s="1611"/>
      <c r="AM2" s="1611"/>
      <c r="AN2" s="1611"/>
      <c r="AO2" s="1611"/>
      <c r="AP2" s="1611"/>
      <c r="AQ2" s="1611"/>
      <c r="AR2" s="458" t="s">
        <v>2507</v>
      </c>
      <c r="AS2" s="121"/>
      <c r="AT2" s="457"/>
    </row>
    <row r="3" spans="1:46" ht="16.5" customHeight="1">
      <c r="B3" s="1638" t="s">
        <v>787</v>
      </c>
      <c r="C3" s="1638"/>
      <c r="D3" s="1638"/>
      <c r="E3" s="1638"/>
      <c r="F3" s="1638"/>
      <c r="G3" s="1638"/>
      <c r="H3" s="1638"/>
      <c r="I3" s="1592">
        <f>農鑑⑨全体!I3</f>
        <v>0</v>
      </c>
      <c r="J3" s="1593"/>
      <c r="K3" s="1593"/>
      <c r="L3" s="1593"/>
      <c r="M3" s="1593"/>
      <c r="N3" s="1593"/>
      <c r="O3" s="1593"/>
      <c r="P3" s="1593"/>
      <c r="Q3" s="1593"/>
      <c r="R3" s="1593"/>
      <c r="S3" s="1593"/>
      <c r="T3" s="1593"/>
      <c r="U3" s="1593"/>
      <c r="V3" s="1593"/>
      <c r="W3" s="1594"/>
      <c r="X3" s="60"/>
      <c r="Y3" s="61"/>
      <c r="Z3" s="61"/>
      <c r="AA3" s="61"/>
      <c r="AB3" s="61"/>
      <c r="AC3" s="61"/>
      <c r="AD3" s="61"/>
      <c r="AE3" s="61"/>
      <c r="AF3" s="61"/>
      <c r="AG3" s="717" t="s">
        <v>1182</v>
      </c>
      <c r="AH3" s="61"/>
      <c r="AI3" s="61"/>
      <c r="AJ3" s="61"/>
      <c r="AK3" s="61"/>
      <c r="AL3" s="61"/>
      <c r="AM3" s="61"/>
      <c r="AN3" s="61"/>
      <c r="AO3" s="61"/>
      <c r="AP3" s="61"/>
      <c r="AQ3" s="61"/>
      <c r="AR3" s="61"/>
    </row>
    <row r="4" spans="1:46" ht="16.5" customHeight="1">
      <c r="B4" s="1638" t="s">
        <v>813</v>
      </c>
      <c r="C4" s="1638"/>
      <c r="D4" s="1638"/>
      <c r="E4" s="1638"/>
      <c r="F4" s="1638"/>
      <c r="G4" s="1638"/>
      <c r="H4" s="1638"/>
      <c r="I4" s="1592" t="str">
        <f>農鑑⑨全体!I4</f>
        <v/>
      </c>
      <c r="J4" s="1593"/>
      <c r="K4" s="1593"/>
      <c r="L4" s="1593"/>
      <c r="M4" s="1593"/>
      <c r="N4" s="1593"/>
      <c r="O4" s="1593"/>
      <c r="P4" s="1593"/>
      <c r="Q4" s="1593"/>
      <c r="R4" s="1593"/>
      <c r="S4" s="1593"/>
      <c r="T4" s="1593"/>
      <c r="U4" s="1593"/>
      <c r="V4" s="1593"/>
      <c r="W4" s="1593"/>
      <c r="X4" s="1593"/>
      <c r="Y4" s="1593"/>
      <c r="Z4" s="1594"/>
      <c r="AA4" s="1637" t="s">
        <v>788</v>
      </c>
      <c r="AB4" s="1637"/>
      <c r="AC4" s="1637"/>
      <c r="AD4" s="1637"/>
      <c r="AE4" s="1637"/>
      <c r="AF4" s="1637"/>
      <c r="AG4" s="1592" t="str">
        <f>農鑑⑨全体!AG4</f>
        <v/>
      </c>
      <c r="AH4" s="1593"/>
      <c r="AI4" s="1593"/>
      <c r="AJ4" s="1593"/>
      <c r="AK4" s="1593"/>
      <c r="AL4" s="1593"/>
      <c r="AM4" s="1593"/>
      <c r="AN4" s="1593"/>
      <c r="AO4" s="1593"/>
      <c r="AP4" s="1593"/>
      <c r="AQ4" s="1593"/>
      <c r="AR4" s="1594"/>
    </row>
    <row r="5" spans="1:46" ht="15" customHeight="1">
      <c r="B5" s="1290" t="s">
        <v>133</v>
      </c>
      <c r="C5" s="1291"/>
      <c r="D5" s="1291"/>
      <c r="E5" s="1291"/>
      <c r="F5" s="1291"/>
      <c r="G5" s="1291"/>
      <c r="H5" s="1292"/>
      <c r="I5" s="1592">
        <f>農鑑⑨全体!I5</f>
        <v>0</v>
      </c>
      <c r="J5" s="1593"/>
      <c r="K5" s="1593"/>
      <c r="L5" s="1593"/>
      <c r="M5" s="1593"/>
      <c r="N5" s="1593"/>
      <c r="O5" s="1593"/>
      <c r="P5" s="1593"/>
      <c r="Q5" s="1593"/>
      <c r="R5" s="1593"/>
      <c r="S5" s="1593"/>
      <c r="T5" s="1593"/>
      <c r="U5" s="1593"/>
      <c r="V5" s="1593"/>
      <c r="W5" s="1593"/>
      <c r="X5" s="1593"/>
      <c r="Y5" s="1593"/>
      <c r="Z5" s="1593"/>
      <c r="AA5" s="1593"/>
      <c r="AB5" s="1593"/>
      <c r="AC5" s="1593"/>
      <c r="AD5" s="1593"/>
      <c r="AE5" s="1593"/>
      <c r="AF5" s="1594"/>
      <c r="AG5" s="1621" t="s">
        <v>134</v>
      </c>
      <c r="AH5" s="1622"/>
      <c r="AI5" s="1623"/>
      <c r="AJ5" s="1623"/>
      <c r="AK5" s="1623"/>
      <c r="AL5" s="1623"/>
      <c r="AM5" s="1623"/>
      <c r="AN5" s="1623"/>
      <c r="AO5" s="1623"/>
      <c r="AP5" s="1623"/>
      <c r="AQ5" s="1623"/>
      <c r="AR5" s="1624"/>
    </row>
    <row r="6" spans="1:46" ht="16.5" customHeight="1">
      <c r="B6" s="1401" t="s">
        <v>789</v>
      </c>
      <c r="C6" s="1402"/>
      <c r="D6" s="1402"/>
      <c r="E6" s="1402"/>
      <c r="F6" s="1402"/>
      <c r="G6" s="1402"/>
      <c r="H6" s="1403"/>
      <c r="I6" s="1628" t="str">
        <f>農鑑⑨全体!I6</f>
        <v>全日制課程</v>
      </c>
      <c r="J6" s="1629"/>
      <c r="K6" s="1629"/>
      <c r="L6" s="1629"/>
      <c r="M6" s="1629"/>
      <c r="N6" s="1629"/>
      <c r="O6" s="1629"/>
      <c r="P6" s="1629"/>
      <c r="Q6" s="1629"/>
      <c r="R6" s="1629"/>
      <c r="S6" s="1629"/>
      <c r="T6" s="1629"/>
      <c r="U6" s="1629"/>
      <c r="V6" s="1629"/>
      <c r="W6" s="1629"/>
      <c r="X6" s="1629"/>
      <c r="Y6" s="1629"/>
      <c r="Z6" s="1629"/>
      <c r="AA6" s="1629"/>
      <c r="AB6" s="1629"/>
      <c r="AC6" s="1629"/>
      <c r="AD6" s="1629"/>
      <c r="AE6" s="1629"/>
      <c r="AF6" s="1636"/>
      <c r="AG6" s="1625" t="str">
        <f>農鑑⑨全体!AG6</f>
        <v/>
      </c>
      <c r="AH6" s="1626"/>
      <c r="AI6" s="1626"/>
      <c r="AJ6" s="1626"/>
      <c r="AK6" s="1626"/>
      <c r="AL6" s="1626"/>
      <c r="AM6" s="1626"/>
      <c r="AN6" s="1626"/>
      <c r="AO6" s="1626"/>
      <c r="AP6" s="1626"/>
      <c r="AQ6" s="1626"/>
      <c r="AR6" s="1627"/>
    </row>
    <row r="7" spans="1:46" ht="15" customHeight="1">
      <c r="B7" s="1401"/>
      <c r="C7" s="1402"/>
      <c r="D7" s="1402"/>
      <c r="E7" s="1402"/>
      <c r="F7" s="1402"/>
      <c r="G7" s="1402"/>
      <c r="H7" s="1403"/>
      <c r="I7" s="1264" t="str">
        <f>農鑑⑨全体!I7</f>
        <v/>
      </c>
      <c r="J7" s="1265"/>
      <c r="K7" s="1265"/>
      <c r="L7" s="1265"/>
      <c r="M7" s="1265"/>
      <c r="N7" s="1265"/>
      <c r="O7" s="1265"/>
      <c r="P7" s="1265"/>
      <c r="Q7" s="1265"/>
      <c r="R7" s="1265"/>
      <c r="S7" s="1265"/>
      <c r="T7" s="1265"/>
      <c r="U7" s="1265"/>
      <c r="V7" s="1265"/>
      <c r="W7" s="1265"/>
      <c r="X7" s="1265"/>
      <c r="Y7" s="1265"/>
      <c r="Z7" s="1265"/>
      <c r="AA7" s="1265"/>
      <c r="AB7" s="1265"/>
      <c r="AC7" s="1265"/>
      <c r="AD7" s="1265"/>
      <c r="AE7" s="1265"/>
      <c r="AF7" s="1266"/>
      <c r="AG7" s="1621" t="s">
        <v>135</v>
      </c>
      <c r="AH7" s="1622"/>
      <c r="AI7" s="1623"/>
      <c r="AJ7" s="1623"/>
      <c r="AK7" s="1623"/>
      <c r="AL7" s="1623"/>
      <c r="AM7" s="1623"/>
      <c r="AN7" s="1623"/>
      <c r="AO7" s="1623"/>
      <c r="AP7" s="1623"/>
      <c r="AQ7" s="1623"/>
      <c r="AR7" s="1624"/>
    </row>
    <row r="8" spans="1:46" ht="13.5" customHeight="1">
      <c r="B8" s="1293"/>
      <c r="C8" s="1294"/>
      <c r="D8" s="1294"/>
      <c r="E8" s="1294"/>
      <c r="F8" s="1294"/>
      <c r="G8" s="1294"/>
      <c r="H8" s="1295"/>
      <c r="I8" s="1267"/>
      <c r="J8" s="1268"/>
      <c r="K8" s="1268"/>
      <c r="L8" s="1268"/>
      <c r="M8" s="1268"/>
      <c r="N8" s="1268"/>
      <c r="O8" s="1268"/>
      <c r="P8" s="1268"/>
      <c r="Q8" s="1268"/>
      <c r="R8" s="1268"/>
      <c r="S8" s="1268"/>
      <c r="T8" s="1268"/>
      <c r="U8" s="1268"/>
      <c r="V8" s="1268"/>
      <c r="W8" s="1268"/>
      <c r="X8" s="1268"/>
      <c r="Y8" s="1268"/>
      <c r="Z8" s="1268"/>
      <c r="AA8" s="1268"/>
      <c r="AB8" s="1268"/>
      <c r="AC8" s="1268"/>
      <c r="AD8" s="1268"/>
      <c r="AE8" s="1268"/>
      <c r="AF8" s="1269"/>
      <c r="AG8" s="1625" t="str">
        <f>農鑑⑨全体!AG8</f>
        <v/>
      </c>
      <c r="AH8" s="1626"/>
      <c r="AI8" s="1626"/>
      <c r="AJ8" s="1626"/>
      <c r="AK8" s="1626"/>
      <c r="AL8" s="1626"/>
      <c r="AM8" s="1626"/>
      <c r="AN8" s="1626"/>
      <c r="AO8" s="1626"/>
      <c r="AP8" s="1626"/>
      <c r="AQ8" s="1626"/>
      <c r="AR8" s="1627"/>
    </row>
    <row r="9" spans="1:46" ht="21.75" customHeight="1">
      <c r="B9" s="1256" t="s">
        <v>815</v>
      </c>
      <c r="C9" s="1631"/>
      <c r="D9" s="1631"/>
      <c r="E9" s="1631"/>
      <c r="F9" s="1631"/>
      <c r="G9" s="1631"/>
      <c r="H9" s="1632"/>
      <c r="I9" s="1633" t="str">
        <f>農鑑⑨全体!I9</f>
        <v/>
      </c>
      <c r="J9" s="1634"/>
      <c r="K9" s="1634"/>
      <c r="L9" s="1634"/>
      <c r="M9" s="1634"/>
      <c r="N9" s="1634"/>
      <c r="O9" s="1634"/>
      <c r="P9" s="1634"/>
      <c r="Q9" s="1634"/>
      <c r="R9" s="1634"/>
      <c r="S9" s="1634"/>
      <c r="T9" s="1634"/>
      <c r="U9" s="1634"/>
      <c r="V9" s="1634"/>
      <c r="W9" s="1634"/>
      <c r="X9" s="1634"/>
      <c r="Y9" s="1634"/>
      <c r="Z9" s="1634"/>
      <c r="AA9" s="1634"/>
      <c r="AB9" s="1634"/>
      <c r="AC9" s="1634"/>
      <c r="AD9" s="1634"/>
      <c r="AE9" s="1634"/>
      <c r="AF9" s="1634"/>
      <c r="AG9" s="1634"/>
      <c r="AH9" s="1634"/>
      <c r="AI9" s="1634"/>
      <c r="AJ9" s="1634"/>
      <c r="AK9" s="1634"/>
      <c r="AL9" s="1634"/>
      <c r="AM9" s="1634"/>
      <c r="AN9" s="1634"/>
      <c r="AO9" s="1634"/>
      <c r="AP9" s="1634"/>
      <c r="AQ9" s="1634"/>
      <c r="AR9" s="1635"/>
    </row>
    <row r="10" spans="1:46" ht="22.5" customHeight="1">
      <c r="B10" s="1256" t="s">
        <v>790</v>
      </c>
      <c r="C10" s="1257"/>
      <c r="D10" s="1257"/>
      <c r="E10" s="1257"/>
      <c r="F10" s="1257"/>
      <c r="G10" s="1257"/>
      <c r="H10" s="1258"/>
      <c r="I10" s="1592" t="str">
        <f>農鑑⑨全体!I10</f>
        <v xml:space="preserve">  </v>
      </c>
      <c r="J10" s="1593"/>
      <c r="K10" s="1593"/>
      <c r="L10" s="1593"/>
      <c r="M10" s="1593"/>
      <c r="N10" s="1593"/>
      <c r="O10" s="1593"/>
      <c r="P10" s="1593"/>
      <c r="Q10" s="1593"/>
      <c r="R10" s="1593"/>
      <c r="S10" s="1593"/>
      <c r="T10" s="1593"/>
      <c r="U10" s="1593"/>
      <c r="V10" s="1593"/>
      <c r="W10" s="1593"/>
      <c r="X10" s="1593"/>
      <c r="Y10" s="1593"/>
      <c r="Z10" s="1594"/>
      <c r="AA10" s="1618" t="s">
        <v>817</v>
      </c>
      <c r="AB10" s="1619"/>
      <c r="AC10" s="1619"/>
      <c r="AD10" s="1619"/>
      <c r="AE10" s="1619"/>
      <c r="AF10" s="1620"/>
      <c r="AG10" s="1592" t="str">
        <f>農鑑⑨全体!AG10</f>
        <v xml:space="preserve">  </v>
      </c>
      <c r="AH10" s="1593"/>
      <c r="AI10" s="1593"/>
      <c r="AJ10" s="1593"/>
      <c r="AK10" s="1593"/>
      <c r="AL10" s="1593"/>
      <c r="AM10" s="1593"/>
      <c r="AN10" s="1593"/>
      <c r="AO10" s="1593"/>
      <c r="AP10" s="1593"/>
      <c r="AQ10" s="1593" t="s">
        <v>1014</v>
      </c>
      <c r="AR10" s="1594"/>
    </row>
    <row r="11" spans="1:46" ht="9.75" customHeight="1">
      <c r="B11" s="68"/>
      <c r="C11" s="28"/>
      <c r="D11" s="28"/>
      <c r="E11" s="68"/>
      <c r="F11" s="68"/>
      <c r="G11" s="68"/>
      <c r="H11" s="68"/>
      <c r="I11" s="28"/>
      <c r="J11" s="28"/>
      <c r="K11" s="28"/>
      <c r="L11" s="28"/>
      <c r="M11" s="28"/>
      <c r="N11" s="28"/>
      <c r="O11" s="28"/>
      <c r="P11" s="28"/>
      <c r="Q11" s="28"/>
      <c r="R11" s="28"/>
      <c r="S11" s="28"/>
      <c r="T11" s="28"/>
      <c r="U11" s="28"/>
      <c r="V11" s="28"/>
      <c r="W11" s="28"/>
      <c r="X11" s="28"/>
      <c r="Y11" s="68"/>
      <c r="Z11" s="68"/>
      <c r="AA11" s="68"/>
      <c r="AB11" s="68"/>
      <c r="AC11" s="68"/>
      <c r="AD11" s="68"/>
      <c r="AE11" s="68"/>
      <c r="AF11" s="68"/>
      <c r="AG11" s="28"/>
      <c r="AH11" s="28"/>
      <c r="AI11" s="28"/>
      <c r="AJ11" s="28"/>
      <c r="AK11" s="28"/>
      <c r="AL11" s="28"/>
      <c r="AM11" s="28"/>
      <c r="AN11" s="28"/>
      <c r="AO11" s="28"/>
      <c r="AP11" s="28"/>
      <c r="AQ11" s="68"/>
      <c r="AR11" s="68"/>
    </row>
    <row r="12" spans="1:46" ht="14.25" customHeight="1">
      <c r="B12" s="1374" t="s">
        <v>2594</v>
      </c>
      <c r="C12" s="1291"/>
      <c r="D12" s="1291"/>
      <c r="E12" s="1291"/>
      <c r="F12" s="1292"/>
      <c r="G12" s="1290" t="s">
        <v>909</v>
      </c>
      <c r="H12" s="1291"/>
      <c r="I12" s="1291"/>
      <c r="J12" s="1291"/>
      <c r="K12" s="1291"/>
      <c r="L12" s="1291"/>
      <c r="M12" s="1291"/>
      <c r="N12" s="1291"/>
      <c r="O12" s="1291"/>
      <c r="P12" s="1291"/>
      <c r="Q12" s="1292"/>
      <c r="R12" s="1290" t="s">
        <v>1156</v>
      </c>
      <c r="S12" s="1291"/>
      <c r="T12" s="1291"/>
      <c r="U12" s="1291"/>
      <c r="V12" s="1292"/>
      <c r="W12" s="1290" t="s">
        <v>136</v>
      </c>
      <c r="X12" s="1291"/>
      <c r="Y12" s="1291"/>
      <c r="Z12" s="1291"/>
      <c r="AA12" s="1291"/>
      <c r="AB12" s="1291"/>
      <c r="AC12" s="1291"/>
      <c r="AD12" s="1291"/>
      <c r="AE12" s="1291"/>
      <c r="AF12" s="1291"/>
      <c r="AG12" s="1292"/>
      <c r="AH12" s="1290" t="s">
        <v>738</v>
      </c>
      <c r="AI12" s="1291"/>
      <c r="AJ12" s="1292"/>
      <c r="AK12" s="1290" t="s">
        <v>855</v>
      </c>
      <c r="AL12" s="1291"/>
      <c r="AM12" s="1291"/>
      <c r="AN12" s="1291"/>
      <c r="AO12" s="1291"/>
      <c r="AP12" s="1291"/>
      <c r="AQ12" s="1291"/>
      <c r="AR12" s="1292"/>
    </row>
    <row r="13" spans="1:46" ht="14.25" customHeight="1">
      <c r="B13" s="1293"/>
      <c r="C13" s="1294"/>
      <c r="D13" s="1294"/>
      <c r="E13" s="1294"/>
      <c r="F13" s="1295"/>
      <c r="G13" s="1401" t="s">
        <v>910</v>
      </c>
      <c r="H13" s="1402"/>
      <c r="I13" s="1402"/>
      <c r="J13" s="1402"/>
      <c r="K13" s="1402"/>
      <c r="L13" s="1402"/>
      <c r="M13" s="1402"/>
      <c r="N13" s="1402"/>
      <c r="O13" s="1402"/>
      <c r="P13" s="1402"/>
      <c r="Q13" s="1403"/>
      <c r="R13" s="1293"/>
      <c r="S13" s="1294"/>
      <c r="T13" s="1294"/>
      <c r="U13" s="1294"/>
      <c r="V13" s="1295"/>
      <c r="W13" s="1401" t="s">
        <v>911</v>
      </c>
      <c r="X13" s="1402"/>
      <c r="Y13" s="1402"/>
      <c r="Z13" s="1402"/>
      <c r="AA13" s="1402"/>
      <c r="AB13" s="1402"/>
      <c r="AC13" s="1402"/>
      <c r="AD13" s="1402"/>
      <c r="AE13" s="1402"/>
      <c r="AF13" s="1402"/>
      <c r="AG13" s="1403"/>
      <c r="AH13" s="1293"/>
      <c r="AI13" s="1294"/>
      <c r="AJ13" s="1295"/>
      <c r="AK13" s="1293" t="s">
        <v>1017</v>
      </c>
      <c r="AL13" s="1294"/>
      <c r="AM13" s="1294"/>
      <c r="AN13" s="1294"/>
      <c r="AO13" s="1294"/>
      <c r="AP13" s="1294"/>
      <c r="AQ13" s="1294"/>
      <c r="AR13" s="1295"/>
    </row>
    <row r="14" spans="1:46" s="66" customFormat="1" ht="14.25" customHeight="1">
      <c r="B14" s="1270" t="str">
        <f t="array" ref="B14">IF(COUNTIF('申込シート①-1・２'!$D$68:$D$83,$AG$3)&lt;A15,"",INDEX('申込シート①-1・２'!$D$68:$D$83,SMALL(IF('申込シート①-1・２'!$D$68:$D$83=$AG$3,ROW($A$1:$A$16),""),A15)))</f>
        <v/>
      </c>
      <c r="C14" s="1271"/>
      <c r="D14" s="1271"/>
      <c r="E14" s="1271"/>
      <c r="F14" s="1329"/>
      <c r="G14" s="1270" t="str">
        <f t="array" ref="G14">IF(COUNTIF('申込シート①-1・２'!$D$68:$D$83,$AG$3)&lt;A15,"",INDEX('申込シート①-1・２'!$G$68:$G$83,SMALL(IF('申込シート①-1・２'!$D$68:$D$83=$AG$3,ROW($A$1:$A$16),""),A15)))</f>
        <v/>
      </c>
      <c r="H14" s="1271"/>
      <c r="I14" s="1271"/>
      <c r="J14" s="1271"/>
      <c r="K14" s="1271"/>
      <c r="L14" s="1271"/>
      <c r="M14" s="1271"/>
      <c r="N14" s="1271"/>
      <c r="O14" s="1271"/>
      <c r="P14" s="1271"/>
      <c r="Q14" s="1329"/>
      <c r="R14" s="1270" t="str">
        <f t="array" ref="R14">IF(COUNTIF('申込シート①-1・２'!$D$68:$D$83,$AG$3)&lt;A15,"",INDEX('申込シート①-1・２'!$H$68:$H$83,SMALL(IF('申込シート①-1・２'!$D$68:$D$83=$AG$3,ROW($A$1:$A$16),""),A15)))</f>
        <v/>
      </c>
      <c r="S14" s="1271"/>
      <c r="T14" s="1271"/>
      <c r="U14" s="1271"/>
      <c r="V14" s="1329"/>
      <c r="W14" s="1282" t="str">
        <f t="array" ref="W14">IF(COUNTIF('申込シート①-1・２'!$D$68:$D$83,$AG$3)&lt;A15,"",INDEX('申込シート①-1・２'!$L$68:$L$83,SMALL(IF('申込シート①-1・２'!$D$68:$D$83=$AG$3,ROW($A$1:$A$16),""),A15)))</f>
        <v/>
      </c>
      <c r="X14" s="1283"/>
      <c r="Y14" s="1283"/>
      <c r="Z14" s="1283"/>
      <c r="AA14" s="1283"/>
      <c r="AB14" s="1283"/>
      <c r="AC14" s="1283" t="str">
        <f t="array" ref="AC14">IF(COUNTIF('申込シート①-1・２'!$D$68:$D$83,$AG$3)&lt;A15,"",INDEX('申込シート①-1・２'!$M$68:$M$83,SMALL(IF('申込シート①-1・２'!$D$68:$D$83=$AG$3,ROW($A$1:$A$16),""),A15)))</f>
        <v/>
      </c>
      <c r="AD14" s="1283"/>
      <c r="AE14" s="1283"/>
      <c r="AF14" s="1283"/>
      <c r="AG14" s="705"/>
      <c r="AH14" s="1270" t="str">
        <f t="array" ref="AH14">IF(COUNTIF('申込シート①-1・２'!$D$68:$D$83,$AG$3)&lt;A15,"",INDEX('申込シート①-1・２'!$N$68:$N$83,SMALL(IF('申込シート①-1・２'!$D$68:$D$83=$AG$3,ROW($A$1:$A$16),""),A15)))</f>
        <v/>
      </c>
      <c r="AI14" s="1271"/>
      <c r="AJ14" s="1329"/>
      <c r="AK14" s="1573"/>
      <c r="AL14" s="1574"/>
      <c r="AM14" s="1574"/>
      <c r="AN14" s="1574"/>
      <c r="AO14" s="1574"/>
      <c r="AP14" s="1574"/>
      <c r="AQ14" s="1574"/>
      <c r="AR14" s="1575"/>
    </row>
    <row r="15" spans="1:46" s="66" customFormat="1" ht="13.5" customHeight="1">
      <c r="A15" s="66">
        <v>1</v>
      </c>
      <c r="B15" s="1330"/>
      <c r="C15" s="1336"/>
      <c r="D15" s="1336"/>
      <c r="E15" s="1336"/>
      <c r="F15" s="1331"/>
      <c r="G15" s="1330"/>
      <c r="H15" s="1336"/>
      <c r="I15" s="1336"/>
      <c r="J15" s="1336"/>
      <c r="K15" s="1336"/>
      <c r="L15" s="1336"/>
      <c r="M15" s="1336"/>
      <c r="N15" s="1336"/>
      <c r="O15" s="1336"/>
      <c r="P15" s="1336"/>
      <c r="Q15" s="1331"/>
      <c r="R15" s="1330"/>
      <c r="S15" s="1336"/>
      <c r="T15" s="1336"/>
      <c r="U15" s="1336"/>
      <c r="V15" s="1331"/>
      <c r="W15" s="1612" t="str">
        <f t="array" ref="W15">IF(COUNTIF('申込シート①-1・２'!$D$68:$D$83,$AG$3)&lt;A15,"",INDEX('申込シート①-1・２'!$J$68:$J$83,SMALL(IF('申込シート①-1・２'!$D$68:$D$83=$AG$3,ROW($A$1:$A$16),""),A15)))</f>
        <v/>
      </c>
      <c r="X15" s="1613"/>
      <c r="Y15" s="1613"/>
      <c r="Z15" s="1613"/>
      <c r="AA15" s="1613"/>
      <c r="AB15" s="1613"/>
      <c r="AC15" s="1613" t="str">
        <f t="array" ref="AC15">IF(COUNTIF('申込シート①-1・２'!$D$68:$D$83,$AG$3)&lt;A15,"",INDEX('申込シート①-1・２'!$K$68:$K$83,SMALL(IF('申込シート①-1・２'!$D$68:$D$83=$AG$3,ROW($A$1:$A$16),""),A15)))</f>
        <v/>
      </c>
      <c r="AD15" s="1613"/>
      <c r="AE15" s="1613"/>
      <c r="AF15" s="1613"/>
      <c r="AG15" s="1616" t="s">
        <v>2491</v>
      </c>
      <c r="AH15" s="1330"/>
      <c r="AI15" s="1336"/>
      <c r="AJ15" s="1331"/>
      <c r="AK15" s="1576"/>
      <c r="AL15" s="1577"/>
      <c r="AM15" s="1577"/>
      <c r="AN15" s="1577"/>
      <c r="AO15" s="1577"/>
      <c r="AP15" s="1577"/>
      <c r="AQ15" s="1577"/>
      <c r="AR15" s="1578"/>
    </row>
    <row r="16" spans="1:46" s="66" customFormat="1" ht="13.5" customHeight="1">
      <c r="B16" s="1274"/>
      <c r="C16" s="1275"/>
      <c r="D16" s="1275"/>
      <c r="E16" s="1275"/>
      <c r="F16" s="1276"/>
      <c r="G16" s="1274"/>
      <c r="H16" s="1275"/>
      <c r="I16" s="1275"/>
      <c r="J16" s="1275"/>
      <c r="K16" s="1275"/>
      <c r="L16" s="1275"/>
      <c r="M16" s="1275"/>
      <c r="N16" s="1275"/>
      <c r="O16" s="1275"/>
      <c r="P16" s="1275"/>
      <c r="Q16" s="1276"/>
      <c r="R16" s="1274"/>
      <c r="S16" s="1275"/>
      <c r="T16" s="1275"/>
      <c r="U16" s="1275"/>
      <c r="V16" s="1276"/>
      <c r="W16" s="1614"/>
      <c r="X16" s="1615"/>
      <c r="Y16" s="1615"/>
      <c r="Z16" s="1615"/>
      <c r="AA16" s="1615"/>
      <c r="AB16" s="1615"/>
      <c r="AC16" s="1615"/>
      <c r="AD16" s="1615"/>
      <c r="AE16" s="1615"/>
      <c r="AF16" s="1615"/>
      <c r="AG16" s="1617"/>
      <c r="AH16" s="1274"/>
      <c r="AI16" s="1275"/>
      <c r="AJ16" s="1276"/>
      <c r="AK16" s="1579"/>
      <c r="AL16" s="1580"/>
      <c r="AM16" s="1580"/>
      <c r="AN16" s="1580"/>
      <c r="AO16" s="1580"/>
      <c r="AP16" s="1580"/>
      <c r="AQ16" s="1580"/>
      <c r="AR16" s="1581"/>
    </row>
    <row r="17" spans="1:44" s="66" customFormat="1" ht="14.25" customHeight="1">
      <c r="B17" s="1270" t="str">
        <f t="array" ref="B17">IF(COUNTIF('申込シート①-1・２'!$D$68:$D$83,$AG$3)&lt;A18,"",INDEX('申込シート①-1・２'!$D$68:$D$83,SMALL(IF('申込シート①-1・２'!$D$68:$D$83=$AG$3,ROW($A$1:$A$16),""),A18)))</f>
        <v/>
      </c>
      <c r="C17" s="1271"/>
      <c r="D17" s="1271"/>
      <c r="E17" s="1271"/>
      <c r="F17" s="1329"/>
      <c r="G17" s="1270" t="str">
        <f t="array" ref="G17">IF(COUNTIF('申込シート①-1・２'!$D$68:$D$83,$AG$3)&lt;A18,"",INDEX('申込シート①-1・２'!$G$68:$G$83,SMALL(IF('申込シート①-1・２'!$D$68:$D$83=$AG$3,ROW($A$1:$A$16),""),A18)))</f>
        <v/>
      </c>
      <c r="H17" s="1271"/>
      <c r="I17" s="1271"/>
      <c r="J17" s="1271"/>
      <c r="K17" s="1271"/>
      <c r="L17" s="1271"/>
      <c r="M17" s="1271"/>
      <c r="N17" s="1271"/>
      <c r="O17" s="1271"/>
      <c r="P17" s="1271"/>
      <c r="Q17" s="1329"/>
      <c r="R17" s="1270" t="str">
        <f t="array" ref="R17">IF(COUNTIF('申込シート①-1・２'!$D$68:$D$83,$AG$3)&lt;A18,"",INDEX('申込シート①-1・２'!$H$68:$H$83,SMALL(IF('申込シート①-1・２'!$D$68:$D$83=$AG$3,ROW($A$1:$A$16),""),A18)))</f>
        <v/>
      </c>
      <c r="S17" s="1271"/>
      <c r="T17" s="1271"/>
      <c r="U17" s="1271"/>
      <c r="V17" s="1329"/>
      <c r="W17" s="1282" t="str">
        <f t="array" ref="W17">IF(COUNTIF('申込シート①-1・２'!$D$68:$D$83,$AG$3)&lt;A18,"",INDEX('申込シート①-1・２'!$L$68:$L$83,SMALL(IF('申込シート①-1・２'!$D$68:$D$83=$AG$3,ROW($A$1:$A$16),""),A18)))</f>
        <v/>
      </c>
      <c r="X17" s="1283"/>
      <c r="Y17" s="1283"/>
      <c r="Z17" s="1283"/>
      <c r="AA17" s="1283"/>
      <c r="AB17" s="1283"/>
      <c r="AC17" s="1283" t="str">
        <f t="array" ref="AC17">IF(COUNTIF('申込シート①-1・２'!$D$68:$D$83,$AG$3)&lt;A18,"",INDEX('申込シート①-1・２'!$M$68:$M$83,SMALL(IF('申込シート①-1・２'!$D$68:$D$83=$AG$3,ROW($A$1:$A$16),""),A18)))</f>
        <v/>
      </c>
      <c r="AD17" s="1283"/>
      <c r="AE17" s="1283"/>
      <c r="AF17" s="1283"/>
      <c r="AG17" s="705"/>
      <c r="AH17" s="1270" t="str">
        <f t="array" ref="AH17">IF(COUNTIF('申込シート①-1・２'!$D$68:$D$83,$AG$3)&lt;A18,"",INDEX('申込シート①-1・２'!$N$68:$N$83,SMALL(IF('申込シート①-1・２'!$D$68:$D$83=$AG$3,ROW($A$1:$A$16),""),A18)))</f>
        <v/>
      </c>
      <c r="AI17" s="1271"/>
      <c r="AJ17" s="1329"/>
      <c r="AK17" s="1573"/>
      <c r="AL17" s="1574"/>
      <c r="AM17" s="1574"/>
      <c r="AN17" s="1574"/>
      <c r="AO17" s="1574"/>
      <c r="AP17" s="1574"/>
      <c r="AQ17" s="1574"/>
      <c r="AR17" s="1575"/>
    </row>
    <row r="18" spans="1:44" s="66" customFormat="1" ht="13.5" customHeight="1">
      <c r="A18" s="66">
        <v>2</v>
      </c>
      <c r="B18" s="1330"/>
      <c r="C18" s="1336"/>
      <c r="D18" s="1336"/>
      <c r="E18" s="1336"/>
      <c r="F18" s="1331"/>
      <c r="G18" s="1330"/>
      <c r="H18" s="1336"/>
      <c r="I18" s="1336"/>
      <c r="J18" s="1336"/>
      <c r="K18" s="1336"/>
      <c r="L18" s="1336"/>
      <c r="M18" s="1336"/>
      <c r="N18" s="1336"/>
      <c r="O18" s="1336"/>
      <c r="P18" s="1336"/>
      <c r="Q18" s="1331"/>
      <c r="R18" s="1330"/>
      <c r="S18" s="1336"/>
      <c r="T18" s="1336"/>
      <c r="U18" s="1336"/>
      <c r="V18" s="1331"/>
      <c r="W18" s="1612" t="str">
        <f t="array" ref="W18">IF(COUNTIF('申込シート①-1・２'!$D$68:$D$83,$AG$3)&lt;A18,"",INDEX('申込シート①-1・２'!$J$68:$J$83,SMALL(IF('申込シート①-1・２'!$D$68:$D$83=$AG$3,ROW($A$1:$A$16),""),A18)))</f>
        <v/>
      </c>
      <c r="X18" s="1613"/>
      <c r="Y18" s="1613"/>
      <c r="Z18" s="1613"/>
      <c r="AA18" s="1613"/>
      <c r="AB18" s="1613"/>
      <c r="AC18" s="1613" t="str">
        <f t="array" ref="AC18">IF(COUNTIF('申込シート①-1・２'!$D$68:$D$83,$AG$3)&lt;A18,"",INDEX('申込シート①-1・２'!$K$68:$K$83,SMALL(IF('申込シート①-1・２'!$D$68:$D$83=$AG$3,ROW($A$1:$A$16),""),A18)))</f>
        <v/>
      </c>
      <c r="AD18" s="1613"/>
      <c r="AE18" s="1613"/>
      <c r="AF18" s="1613"/>
      <c r="AG18" s="1616" t="s">
        <v>2491</v>
      </c>
      <c r="AH18" s="1330"/>
      <c r="AI18" s="1336"/>
      <c r="AJ18" s="1331"/>
      <c r="AK18" s="1576"/>
      <c r="AL18" s="1577"/>
      <c r="AM18" s="1577"/>
      <c r="AN18" s="1577"/>
      <c r="AO18" s="1577"/>
      <c r="AP18" s="1577"/>
      <c r="AQ18" s="1577"/>
      <c r="AR18" s="1578"/>
    </row>
    <row r="19" spans="1:44" s="66" customFormat="1" ht="13.5" customHeight="1">
      <c r="B19" s="1274"/>
      <c r="C19" s="1275"/>
      <c r="D19" s="1275"/>
      <c r="E19" s="1275"/>
      <c r="F19" s="1276"/>
      <c r="G19" s="1274"/>
      <c r="H19" s="1275"/>
      <c r="I19" s="1275"/>
      <c r="J19" s="1275"/>
      <c r="K19" s="1275"/>
      <c r="L19" s="1275"/>
      <c r="M19" s="1275"/>
      <c r="N19" s="1275"/>
      <c r="O19" s="1275"/>
      <c r="P19" s="1275"/>
      <c r="Q19" s="1276"/>
      <c r="R19" s="1274"/>
      <c r="S19" s="1275"/>
      <c r="T19" s="1275"/>
      <c r="U19" s="1275"/>
      <c r="V19" s="1276"/>
      <c r="W19" s="1614"/>
      <c r="X19" s="1615"/>
      <c r="Y19" s="1615"/>
      <c r="Z19" s="1615"/>
      <c r="AA19" s="1615"/>
      <c r="AB19" s="1615"/>
      <c r="AC19" s="1615"/>
      <c r="AD19" s="1615"/>
      <c r="AE19" s="1615"/>
      <c r="AF19" s="1615"/>
      <c r="AG19" s="1617"/>
      <c r="AH19" s="1274"/>
      <c r="AI19" s="1275"/>
      <c r="AJ19" s="1276"/>
      <c r="AK19" s="1579"/>
      <c r="AL19" s="1580"/>
      <c r="AM19" s="1580"/>
      <c r="AN19" s="1580"/>
      <c r="AO19" s="1580"/>
      <c r="AP19" s="1580"/>
      <c r="AQ19" s="1580"/>
      <c r="AR19" s="1581"/>
    </row>
    <row r="20" spans="1:44" s="66" customFormat="1" ht="14.25" customHeight="1">
      <c r="B20" s="1270" t="str">
        <f t="array" ref="B20">IF(COUNTIF('申込シート①-1・２'!$D$68:$D$83,$AG$3)&lt;A21,"",INDEX('申込シート①-1・２'!$D$68:$D$83,SMALL(IF('申込シート①-1・２'!$D$68:$D$83=$AG$3,ROW($A$1:$A$16),""),A21)))</f>
        <v/>
      </c>
      <c r="C20" s="1271"/>
      <c r="D20" s="1271"/>
      <c r="E20" s="1271"/>
      <c r="F20" s="1329"/>
      <c r="G20" s="1270" t="str">
        <f t="array" ref="G20">IF(COUNTIF('申込シート①-1・２'!$D$68:$D$83,$AG$3)&lt;A21,"",INDEX('申込シート①-1・２'!$G$68:$G$83,SMALL(IF('申込シート①-1・２'!$D$68:$D$83=$AG$3,ROW($A$1:$A$16),""),A21)))</f>
        <v/>
      </c>
      <c r="H20" s="1271"/>
      <c r="I20" s="1271"/>
      <c r="J20" s="1271"/>
      <c r="K20" s="1271"/>
      <c r="L20" s="1271"/>
      <c r="M20" s="1271"/>
      <c r="N20" s="1271"/>
      <c r="O20" s="1271"/>
      <c r="P20" s="1271"/>
      <c r="Q20" s="1329"/>
      <c r="R20" s="1270" t="str">
        <f t="array" ref="R20">IF(COUNTIF('申込シート①-1・２'!$D$68:$D$83,$AG$3)&lt;A21,"",INDEX('申込シート①-1・２'!$H$68:$H$83,SMALL(IF('申込シート①-1・２'!$D$68:$D$83=$AG$3,ROW($A$1:$A$16),""),A21)))</f>
        <v/>
      </c>
      <c r="S20" s="1271"/>
      <c r="T20" s="1271"/>
      <c r="U20" s="1271"/>
      <c r="V20" s="1329"/>
      <c r="W20" s="1282" t="str">
        <f t="array" ref="W20">IF(COUNTIF('申込シート①-1・２'!$D$68:$D$83,$AG$3)&lt;A21,"",INDEX('申込シート①-1・２'!$L$68:$L$83,SMALL(IF('申込シート①-1・２'!$D$68:$D$83=$AG$3,ROW($A$1:$A$16),""),A21)))</f>
        <v/>
      </c>
      <c r="X20" s="1283"/>
      <c r="Y20" s="1283"/>
      <c r="Z20" s="1283"/>
      <c r="AA20" s="1283"/>
      <c r="AB20" s="1283"/>
      <c r="AC20" s="1283" t="str">
        <f t="array" ref="AC20">IF(COUNTIF('申込シート①-1・２'!$D$68:$D$83,$AG$3)&lt;A21,"",INDEX('申込シート①-1・２'!$M$68:$M$83,SMALL(IF('申込シート①-1・２'!$D$68:$D$83=$AG$3,ROW($A$1:$A$16),""),A21)))</f>
        <v/>
      </c>
      <c r="AD20" s="1283"/>
      <c r="AE20" s="1283"/>
      <c r="AF20" s="1283"/>
      <c r="AG20" s="705"/>
      <c r="AH20" s="1270" t="str">
        <f t="array" ref="AH20">IF(COUNTIF('申込シート①-1・２'!$D$68:$D$83,$AG$3)&lt;A21,"",INDEX('申込シート①-1・２'!$N$68:$N$83,SMALL(IF('申込シート①-1・２'!$D$68:$D$83=$AG$3,ROW($A$1:$A$16),""),A21)))</f>
        <v/>
      </c>
      <c r="AI20" s="1271"/>
      <c r="AJ20" s="1329"/>
      <c r="AK20" s="1573"/>
      <c r="AL20" s="1574"/>
      <c r="AM20" s="1574"/>
      <c r="AN20" s="1574"/>
      <c r="AO20" s="1574"/>
      <c r="AP20" s="1574"/>
      <c r="AQ20" s="1574"/>
      <c r="AR20" s="1575"/>
    </row>
    <row r="21" spans="1:44" s="66" customFormat="1" ht="13.5" customHeight="1">
      <c r="A21" s="66">
        <v>3</v>
      </c>
      <c r="B21" s="1330"/>
      <c r="C21" s="1336"/>
      <c r="D21" s="1336"/>
      <c r="E21" s="1336"/>
      <c r="F21" s="1331"/>
      <c r="G21" s="1330"/>
      <c r="H21" s="1336"/>
      <c r="I21" s="1336"/>
      <c r="J21" s="1336"/>
      <c r="K21" s="1336"/>
      <c r="L21" s="1336"/>
      <c r="M21" s="1336"/>
      <c r="N21" s="1336"/>
      <c r="O21" s="1336"/>
      <c r="P21" s="1336"/>
      <c r="Q21" s="1331"/>
      <c r="R21" s="1330"/>
      <c r="S21" s="1336"/>
      <c r="T21" s="1336"/>
      <c r="U21" s="1336"/>
      <c r="V21" s="1331"/>
      <c r="W21" s="1612" t="str">
        <f t="array" ref="W21">IF(COUNTIF('申込シート①-1・２'!$D$68:$D$83,$AG$3)&lt;A21,"",INDEX('申込シート①-1・２'!$J$68:$J$83,SMALL(IF('申込シート①-1・２'!$D$68:$D$83=$AG$3,ROW($A$1:$A$16),""),A21)))</f>
        <v/>
      </c>
      <c r="X21" s="1613"/>
      <c r="Y21" s="1613"/>
      <c r="Z21" s="1613"/>
      <c r="AA21" s="1613"/>
      <c r="AB21" s="1613"/>
      <c r="AC21" s="1613" t="str">
        <f t="array" ref="AC21">IF(COUNTIF('申込シート①-1・２'!$D$68:$D$83,$AG$3)&lt;A21,"",INDEX('申込シート①-1・２'!$K$68:$K$83,SMALL(IF('申込シート①-1・２'!$D$68:$D$83=$AG$3,ROW($A$1:$A$16),""),A21)))</f>
        <v/>
      </c>
      <c r="AD21" s="1613"/>
      <c r="AE21" s="1613"/>
      <c r="AF21" s="1613"/>
      <c r="AG21" s="1616" t="s">
        <v>2491</v>
      </c>
      <c r="AH21" s="1330"/>
      <c r="AI21" s="1336"/>
      <c r="AJ21" s="1331"/>
      <c r="AK21" s="1576"/>
      <c r="AL21" s="1577"/>
      <c r="AM21" s="1577"/>
      <c r="AN21" s="1577"/>
      <c r="AO21" s="1577"/>
      <c r="AP21" s="1577"/>
      <c r="AQ21" s="1577"/>
      <c r="AR21" s="1578"/>
    </row>
    <row r="22" spans="1:44" s="66" customFormat="1" ht="13.5" customHeight="1">
      <c r="B22" s="1274"/>
      <c r="C22" s="1275"/>
      <c r="D22" s="1275"/>
      <c r="E22" s="1275"/>
      <c r="F22" s="1276"/>
      <c r="G22" s="1274"/>
      <c r="H22" s="1275"/>
      <c r="I22" s="1275"/>
      <c r="J22" s="1275"/>
      <c r="K22" s="1275"/>
      <c r="L22" s="1275"/>
      <c r="M22" s="1275"/>
      <c r="N22" s="1275"/>
      <c r="O22" s="1275"/>
      <c r="P22" s="1275"/>
      <c r="Q22" s="1276"/>
      <c r="R22" s="1274"/>
      <c r="S22" s="1275"/>
      <c r="T22" s="1275"/>
      <c r="U22" s="1275"/>
      <c r="V22" s="1276"/>
      <c r="W22" s="1614"/>
      <c r="X22" s="1615"/>
      <c r="Y22" s="1615"/>
      <c r="Z22" s="1615"/>
      <c r="AA22" s="1615"/>
      <c r="AB22" s="1615"/>
      <c r="AC22" s="1615"/>
      <c r="AD22" s="1615"/>
      <c r="AE22" s="1615"/>
      <c r="AF22" s="1615"/>
      <c r="AG22" s="1617"/>
      <c r="AH22" s="1274"/>
      <c r="AI22" s="1275"/>
      <c r="AJ22" s="1276"/>
      <c r="AK22" s="1579"/>
      <c r="AL22" s="1580"/>
      <c r="AM22" s="1580"/>
      <c r="AN22" s="1580"/>
      <c r="AO22" s="1580"/>
      <c r="AP22" s="1580"/>
      <c r="AQ22" s="1580"/>
      <c r="AR22" s="1581"/>
    </row>
    <row r="23" spans="1:44" s="66" customFormat="1" ht="14.25" customHeight="1">
      <c r="B23" s="1270" t="str">
        <f t="array" ref="B23">IF(COUNTIF('申込シート①-1・２'!$D$68:$D$83,$AG$3)&lt;A24,"",INDEX('申込シート①-1・２'!$D$68:$D$83,SMALL(IF('申込シート①-1・２'!$D$68:$D$83=$AG$3,ROW($A$1:$A$16),""),A24)))</f>
        <v/>
      </c>
      <c r="C23" s="1271"/>
      <c r="D23" s="1271"/>
      <c r="E23" s="1271"/>
      <c r="F23" s="1329"/>
      <c r="G23" s="1270" t="str">
        <f t="array" ref="G23">IF(COUNTIF('申込シート①-1・２'!$D$68:$D$83,$AG$3)&lt;A24,"",INDEX('申込シート①-1・２'!$G$68:$G$83,SMALL(IF('申込シート①-1・２'!$D$68:$D$83=$AG$3,ROW($A$1:$A$16),""),A24)))</f>
        <v/>
      </c>
      <c r="H23" s="1271"/>
      <c r="I23" s="1271"/>
      <c r="J23" s="1271"/>
      <c r="K23" s="1271"/>
      <c r="L23" s="1271"/>
      <c r="M23" s="1271"/>
      <c r="N23" s="1271"/>
      <c r="O23" s="1271"/>
      <c r="P23" s="1271"/>
      <c r="Q23" s="1329"/>
      <c r="R23" s="1270" t="str">
        <f t="array" ref="R23">IF(COUNTIF('申込シート①-1・２'!$D$68:$D$83,$AG$3)&lt;A24,"",INDEX('申込シート①-1・２'!$H$68:$H$83,SMALL(IF('申込シート①-1・２'!$D$68:$D$83=$AG$3,ROW($A$1:$A$16),""),A24)))</f>
        <v/>
      </c>
      <c r="S23" s="1271"/>
      <c r="T23" s="1271"/>
      <c r="U23" s="1271"/>
      <c r="V23" s="1329"/>
      <c r="W23" s="1282" t="str">
        <f t="array" ref="W23">IF(COUNTIF('申込シート①-1・２'!$D$68:$D$83,$AG$3)&lt;A24,"",INDEX('申込シート①-1・２'!$L$68:$L$83,SMALL(IF('申込シート①-1・２'!$D$68:$D$83=$AG$3,ROW($A$1:$A$16),""),A24)))</f>
        <v/>
      </c>
      <c r="X23" s="1283"/>
      <c r="Y23" s="1283"/>
      <c r="Z23" s="1283"/>
      <c r="AA23" s="1283"/>
      <c r="AB23" s="1283"/>
      <c r="AC23" s="1283" t="str">
        <f t="array" ref="AC23">IF(COUNTIF('申込シート①-1・２'!$D$68:$D$83,$AG$3)&lt;A24,"",INDEX('申込シート①-1・２'!$M$68:$M$83,SMALL(IF('申込シート①-1・２'!$D$68:$D$83=$AG$3,ROW($A$1:$A$16),""),A24)))</f>
        <v/>
      </c>
      <c r="AD23" s="1283"/>
      <c r="AE23" s="1283"/>
      <c r="AF23" s="1283"/>
      <c r="AG23" s="705"/>
      <c r="AH23" s="1270" t="str">
        <f t="array" ref="AH23">IF(COUNTIF('申込シート①-1・２'!$D$68:$D$83,$AG$3)&lt;A24,"",INDEX('申込シート①-1・２'!$N$68:$N$83,SMALL(IF('申込シート①-1・２'!$D$68:$D$83=$AG$3,ROW($A$1:$A$16),""),A24)))</f>
        <v/>
      </c>
      <c r="AI23" s="1271"/>
      <c r="AJ23" s="1329"/>
      <c r="AK23" s="1573"/>
      <c r="AL23" s="1574"/>
      <c r="AM23" s="1574"/>
      <c r="AN23" s="1574"/>
      <c r="AO23" s="1574"/>
      <c r="AP23" s="1574"/>
      <c r="AQ23" s="1574"/>
      <c r="AR23" s="1575"/>
    </row>
    <row r="24" spans="1:44" s="66" customFormat="1" ht="13.5" customHeight="1">
      <c r="A24" s="66">
        <v>4</v>
      </c>
      <c r="B24" s="1330"/>
      <c r="C24" s="1336"/>
      <c r="D24" s="1336"/>
      <c r="E24" s="1336"/>
      <c r="F24" s="1331"/>
      <c r="G24" s="1330"/>
      <c r="H24" s="1336"/>
      <c r="I24" s="1336"/>
      <c r="J24" s="1336"/>
      <c r="K24" s="1336"/>
      <c r="L24" s="1336"/>
      <c r="M24" s="1336"/>
      <c r="N24" s="1336"/>
      <c r="O24" s="1336"/>
      <c r="P24" s="1336"/>
      <c r="Q24" s="1331"/>
      <c r="R24" s="1330"/>
      <c r="S24" s="1336"/>
      <c r="T24" s="1336"/>
      <c r="U24" s="1336"/>
      <c r="V24" s="1331"/>
      <c r="W24" s="1612" t="str">
        <f t="array" ref="W24">IF(COUNTIF('申込シート①-1・２'!$D$68:$D$83,$AG$3)&lt;A24,"",INDEX('申込シート①-1・２'!$J$68:$J$83,SMALL(IF('申込シート①-1・２'!$D$68:$D$83=$AG$3,ROW($A$1:$A$16),""),A24)))</f>
        <v/>
      </c>
      <c r="X24" s="1613"/>
      <c r="Y24" s="1613"/>
      <c r="Z24" s="1613"/>
      <c r="AA24" s="1613"/>
      <c r="AB24" s="1613"/>
      <c r="AC24" s="1613" t="str">
        <f t="array" ref="AC24">IF(COUNTIF('申込シート①-1・２'!$D$68:$D$83,$AG$3)&lt;A24,"",INDEX('申込シート①-1・２'!$K$68:$K$83,SMALL(IF('申込シート①-1・２'!$D$68:$D$83=$AG$3,ROW($A$1:$A$16),""),A24)))</f>
        <v/>
      </c>
      <c r="AD24" s="1613"/>
      <c r="AE24" s="1613"/>
      <c r="AF24" s="1613"/>
      <c r="AG24" s="1616" t="s">
        <v>2491</v>
      </c>
      <c r="AH24" s="1330"/>
      <c r="AI24" s="1336"/>
      <c r="AJ24" s="1331"/>
      <c r="AK24" s="1576"/>
      <c r="AL24" s="1577"/>
      <c r="AM24" s="1577"/>
      <c r="AN24" s="1577"/>
      <c r="AO24" s="1577"/>
      <c r="AP24" s="1577"/>
      <c r="AQ24" s="1577"/>
      <c r="AR24" s="1578"/>
    </row>
    <row r="25" spans="1:44" s="66" customFormat="1" ht="13.5" customHeight="1">
      <c r="B25" s="1274"/>
      <c r="C25" s="1275"/>
      <c r="D25" s="1275"/>
      <c r="E25" s="1275"/>
      <c r="F25" s="1276"/>
      <c r="G25" s="1274"/>
      <c r="H25" s="1275"/>
      <c r="I25" s="1275"/>
      <c r="J25" s="1275"/>
      <c r="K25" s="1275"/>
      <c r="L25" s="1275"/>
      <c r="M25" s="1275"/>
      <c r="N25" s="1275"/>
      <c r="O25" s="1275"/>
      <c r="P25" s="1275"/>
      <c r="Q25" s="1276"/>
      <c r="R25" s="1274"/>
      <c r="S25" s="1275"/>
      <c r="T25" s="1275"/>
      <c r="U25" s="1275"/>
      <c r="V25" s="1276"/>
      <c r="W25" s="1614"/>
      <c r="X25" s="1615"/>
      <c r="Y25" s="1615"/>
      <c r="Z25" s="1615"/>
      <c r="AA25" s="1615"/>
      <c r="AB25" s="1615"/>
      <c r="AC25" s="1615"/>
      <c r="AD25" s="1615"/>
      <c r="AE25" s="1615"/>
      <c r="AF25" s="1615"/>
      <c r="AG25" s="1617"/>
      <c r="AH25" s="1274"/>
      <c r="AI25" s="1275"/>
      <c r="AJ25" s="1276"/>
      <c r="AK25" s="1579"/>
      <c r="AL25" s="1580"/>
      <c r="AM25" s="1580"/>
      <c r="AN25" s="1580"/>
      <c r="AO25" s="1580"/>
      <c r="AP25" s="1580"/>
      <c r="AQ25" s="1580"/>
      <c r="AR25" s="1581"/>
    </row>
    <row r="26" spans="1:44" s="66" customFormat="1" ht="14.25" customHeight="1">
      <c r="B26" s="1270" t="str">
        <f t="array" ref="B26">IF(COUNTIF('申込シート①-1・２'!$D$68:$D$83,$AG$3)&lt;A27,"",INDEX('申込シート①-1・２'!$D$68:$D$83,SMALL(IF('申込シート①-1・２'!$D$68:$D$83=$AG$3,ROW($A$1:$A$16),""),A27)))</f>
        <v/>
      </c>
      <c r="C26" s="1271"/>
      <c r="D26" s="1271"/>
      <c r="E26" s="1271"/>
      <c r="F26" s="1329"/>
      <c r="G26" s="1270" t="str">
        <f t="array" ref="G26">IF(COUNTIF('申込シート①-1・２'!$D$68:$D$83,$AG$3)&lt;A27,"",INDEX('申込シート①-1・２'!$G$68:$G$83,SMALL(IF('申込シート①-1・２'!$D$68:$D$83=$AG$3,ROW($A$1:$A$16),""),A27)))</f>
        <v/>
      </c>
      <c r="H26" s="1271"/>
      <c r="I26" s="1271"/>
      <c r="J26" s="1271"/>
      <c r="K26" s="1271"/>
      <c r="L26" s="1271"/>
      <c r="M26" s="1271"/>
      <c r="N26" s="1271"/>
      <c r="O26" s="1271"/>
      <c r="P26" s="1271"/>
      <c r="Q26" s="1329"/>
      <c r="R26" s="1270" t="str">
        <f t="array" ref="R26">IF(COUNTIF('申込シート①-1・２'!$D$68:$D$83,$AG$3)&lt;A27,"",INDEX('申込シート①-1・２'!$H$68:$H$83,SMALL(IF('申込シート①-1・２'!$D$68:$D$83=$AG$3,ROW($A$1:$A$16),""),A27)))</f>
        <v/>
      </c>
      <c r="S26" s="1271"/>
      <c r="T26" s="1271"/>
      <c r="U26" s="1271"/>
      <c r="V26" s="1329"/>
      <c r="W26" s="1282" t="str">
        <f t="array" ref="W26">IF(COUNTIF('申込シート①-1・２'!$D$68:$D$83,$AG$3)&lt;A27,"",INDEX('申込シート①-1・２'!$L$68:$L$83,SMALL(IF('申込シート①-1・２'!$D$68:$D$83=$AG$3,ROW($A$1:$A$16),""),A27)))</f>
        <v/>
      </c>
      <c r="X26" s="1283"/>
      <c r="Y26" s="1283"/>
      <c r="Z26" s="1283"/>
      <c r="AA26" s="1283"/>
      <c r="AB26" s="1283"/>
      <c r="AC26" s="1283" t="str">
        <f t="array" ref="AC26">IF(COUNTIF('申込シート①-1・２'!$D$68:$D$83,$AG$3)&lt;A27,"",INDEX('申込シート①-1・２'!$M$68:$M$83,SMALL(IF('申込シート①-1・２'!$D$68:$D$83=$AG$3,ROW($A$1:$A$16),""),A27)))</f>
        <v/>
      </c>
      <c r="AD26" s="1283"/>
      <c r="AE26" s="1283"/>
      <c r="AF26" s="1283"/>
      <c r="AG26" s="705"/>
      <c r="AH26" s="1270" t="str">
        <f t="array" ref="AH26">IF(COUNTIF('申込シート①-1・２'!$D$68:$D$83,$AG$3)&lt;A27,"",INDEX('申込シート①-1・２'!$N$68:$N$83,SMALL(IF('申込シート①-1・２'!$D$68:$D$83=$AG$3,ROW($A$1:$A$16),""),A27)))</f>
        <v/>
      </c>
      <c r="AI26" s="1271"/>
      <c r="AJ26" s="1329"/>
      <c r="AK26" s="1573"/>
      <c r="AL26" s="1574"/>
      <c r="AM26" s="1574"/>
      <c r="AN26" s="1574"/>
      <c r="AO26" s="1574"/>
      <c r="AP26" s="1574"/>
      <c r="AQ26" s="1574"/>
      <c r="AR26" s="1575"/>
    </row>
    <row r="27" spans="1:44" s="66" customFormat="1" ht="13.5" customHeight="1">
      <c r="A27" s="66">
        <v>5</v>
      </c>
      <c r="B27" s="1330"/>
      <c r="C27" s="1336"/>
      <c r="D27" s="1336"/>
      <c r="E27" s="1336"/>
      <c r="F27" s="1331"/>
      <c r="G27" s="1330"/>
      <c r="H27" s="1336"/>
      <c r="I27" s="1336"/>
      <c r="J27" s="1336"/>
      <c r="K27" s="1336"/>
      <c r="L27" s="1336"/>
      <c r="M27" s="1336"/>
      <c r="N27" s="1336"/>
      <c r="O27" s="1336"/>
      <c r="P27" s="1336"/>
      <c r="Q27" s="1331"/>
      <c r="R27" s="1330"/>
      <c r="S27" s="1336"/>
      <c r="T27" s="1336"/>
      <c r="U27" s="1336"/>
      <c r="V27" s="1331"/>
      <c r="W27" s="1612" t="str">
        <f t="array" ref="W27">IF(COUNTIF('申込シート①-1・２'!$D$68:$D$83,$AG$3)&lt;A27,"",INDEX('申込シート①-1・２'!$J$68:$J$83,SMALL(IF('申込シート①-1・２'!$D$68:$D$83=$AG$3,ROW($A$1:$A$16),""),A27)))</f>
        <v/>
      </c>
      <c r="X27" s="1613"/>
      <c r="Y27" s="1613"/>
      <c r="Z27" s="1613"/>
      <c r="AA27" s="1613"/>
      <c r="AB27" s="1613"/>
      <c r="AC27" s="1613" t="str">
        <f t="array" ref="AC27">IF(COUNTIF('申込シート①-1・２'!$D$68:$D$83,$AG$3)&lt;A27,"",INDEX('申込シート①-1・２'!$K$68:$K$83,SMALL(IF('申込シート①-1・２'!$D$68:$D$83=$AG$3,ROW($A$1:$A$16),""),A27)))</f>
        <v/>
      </c>
      <c r="AD27" s="1613"/>
      <c r="AE27" s="1613"/>
      <c r="AF27" s="1613"/>
      <c r="AG27" s="1616" t="s">
        <v>2491</v>
      </c>
      <c r="AH27" s="1330"/>
      <c r="AI27" s="1336"/>
      <c r="AJ27" s="1331"/>
      <c r="AK27" s="1576"/>
      <c r="AL27" s="1577"/>
      <c r="AM27" s="1577"/>
      <c r="AN27" s="1577"/>
      <c r="AO27" s="1577"/>
      <c r="AP27" s="1577"/>
      <c r="AQ27" s="1577"/>
      <c r="AR27" s="1578"/>
    </row>
    <row r="28" spans="1:44" s="66" customFormat="1" ht="13.5" customHeight="1">
      <c r="B28" s="1274"/>
      <c r="C28" s="1275"/>
      <c r="D28" s="1275"/>
      <c r="E28" s="1275"/>
      <c r="F28" s="1276"/>
      <c r="G28" s="1274"/>
      <c r="H28" s="1275"/>
      <c r="I28" s="1275"/>
      <c r="J28" s="1275"/>
      <c r="K28" s="1275"/>
      <c r="L28" s="1275"/>
      <c r="M28" s="1275"/>
      <c r="N28" s="1275"/>
      <c r="O28" s="1275"/>
      <c r="P28" s="1275"/>
      <c r="Q28" s="1276"/>
      <c r="R28" s="1274"/>
      <c r="S28" s="1275"/>
      <c r="T28" s="1275"/>
      <c r="U28" s="1275"/>
      <c r="V28" s="1276"/>
      <c r="W28" s="1614"/>
      <c r="X28" s="1615"/>
      <c r="Y28" s="1615"/>
      <c r="Z28" s="1615"/>
      <c r="AA28" s="1615"/>
      <c r="AB28" s="1615"/>
      <c r="AC28" s="1615"/>
      <c r="AD28" s="1615"/>
      <c r="AE28" s="1615"/>
      <c r="AF28" s="1615"/>
      <c r="AG28" s="1617"/>
      <c r="AH28" s="1274"/>
      <c r="AI28" s="1275"/>
      <c r="AJ28" s="1276"/>
      <c r="AK28" s="1579"/>
      <c r="AL28" s="1580"/>
      <c r="AM28" s="1580"/>
      <c r="AN28" s="1580"/>
      <c r="AO28" s="1580"/>
      <c r="AP28" s="1580"/>
      <c r="AQ28" s="1580"/>
      <c r="AR28" s="1581"/>
    </row>
    <row r="29" spans="1:44" s="66" customFormat="1" ht="14.25" customHeight="1">
      <c r="B29" s="1270" t="str">
        <f t="array" ref="B29">IF(COUNTIF('申込シート①-1・２'!$D$68:$D$83,$AG$3)&lt;A30,"",INDEX('申込シート①-1・２'!$D$68:$D$83,SMALL(IF('申込シート①-1・２'!$D$68:$D$83=$AG$3,ROW($A$1:$A$16),""),A30)))</f>
        <v/>
      </c>
      <c r="C29" s="1271"/>
      <c r="D29" s="1271"/>
      <c r="E29" s="1271"/>
      <c r="F29" s="1329"/>
      <c r="G29" s="1270" t="str">
        <f t="array" ref="G29">IF(COUNTIF('申込シート①-1・２'!$D$68:$D$83,$AG$3)&lt;A30,"",INDEX('申込シート①-1・２'!$G$68:$G$83,SMALL(IF('申込シート①-1・２'!$D$68:$D$83=$AG$3,ROW($A$1:$A$16),""),A30)))</f>
        <v/>
      </c>
      <c r="H29" s="1271"/>
      <c r="I29" s="1271"/>
      <c r="J29" s="1271"/>
      <c r="K29" s="1271"/>
      <c r="L29" s="1271"/>
      <c r="M29" s="1271"/>
      <c r="N29" s="1271"/>
      <c r="O29" s="1271"/>
      <c r="P29" s="1271"/>
      <c r="Q29" s="1329"/>
      <c r="R29" s="1270" t="str">
        <f t="array" ref="R29">IF(COUNTIF('申込シート①-1・２'!$D$68:$D$83,$AG$3)&lt;A30,"",INDEX('申込シート①-1・２'!$H$68:$H$83,SMALL(IF('申込シート①-1・２'!$D$68:$D$83=$AG$3,ROW($A$1:$A$16),""),A30)))</f>
        <v/>
      </c>
      <c r="S29" s="1271"/>
      <c r="T29" s="1271"/>
      <c r="U29" s="1271"/>
      <c r="V29" s="1329"/>
      <c r="W29" s="1282" t="str">
        <f t="array" ref="W29">IF(COUNTIF('申込シート①-1・２'!$D$68:$D$83,$AG$3)&lt;A30,"",INDEX('申込シート①-1・２'!$L$68:$L$83,SMALL(IF('申込シート①-1・２'!$D$68:$D$83=$AG$3,ROW($A$1:$A$16),""),A30)))</f>
        <v/>
      </c>
      <c r="X29" s="1283"/>
      <c r="Y29" s="1283"/>
      <c r="Z29" s="1283"/>
      <c r="AA29" s="1283"/>
      <c r="AB29" s="1283"/>
      <c r="AC29" s="1283" t="str">
        <f t="array" ref="AC29">IF(COUNTIF('申込シート①-1・２'!$D$68:$D$83,$AG$3)&lt;A30,"",INDEX('申込シート①-1・２'!$M$68:$M$83,SMALL(IF('申込シート①-1・２'!$D$68:$D$83=$AG$3,ROW($A$1:$A$16),""),A30)))</f>
        <v/>
      </c>
      <c r="AD29" s="1283"/>
      <c r="AE29" s="1283"/>
      <c r="AF29" s="1283"/>
      <c r="AG29" s="705"/>
      <c r="AH29" s="1270" t="str">
        <f t="array" ref="AH29">IF(COUNTIF('申込シート①-1・２'!$D$68:$D$83,$AG$3)&lt;A30,"",INDEX('申込シート①-1・２'!$N$68:$N$83,SMALL(IF('申込シート①-1・２'!$D$68:$D$83=$AG$3,ROW($A$1:$A$16),""),A30)))</f>
        <v/>
      </c>
      <c r="AI29" s="1271"/>
      <c r="AJ29" s="1329"/>
      <c r="AK29" s="1573"/>
      <c r="AL29" s="1574"/>
      <c r="AM29" s="1574"/>
      <c r="AN29" s="1574"/>
      <c r="AO29" s="1574"/>
      <c r="AP29" s="1574"/>
      <c r="AQ29" s="1574"/>
      <c r="AR29" s="1575"/>
    </row>
    <row r="30" spans="1:44" s="66" customFormat="1" ht="13.5" customHeight="1">
      <c r="A30" s="66">
        <v>6</v>
      </c>
      <c r="B30" s="1330"/>
      <c r="C30" s="1336"/>
      <c r="D30" s="1336"/>
      <c r="E30" s="1336"/>
      <c r="F30" s="1331"/>
      <c r="G30" s="1330"/>
      <c r="H30" s="1336"/>
      <c r="I30" s="1336"/>
      <c r="J30" s="1336"/>
      <c r="K30" s="1336"/>
      <c r="L30" s="1336"/>
      <c r="M30" s="1336"/>
      <c r="N30" s="1336"/>
      <c r="O30" s="1336"/>
      <c r="P30" s="1336"/>
      <c r="Q30" s="1331"/>
      <c r="R30" s="1330"/>
      <c r="S30" s="1336"/>
      <c r="T30" s="1336"/>
      <c r="U30" s="1336"/>
      <c r="V30" s="1331"/>
      <c r="W30" s="1612" t="str">
        <f t="array" ref="W30">IF(COUNTIF('申込シート①-1・２'!$D$68:$D$83,$AG$3)&lt;A30,"",INDEX('申込シート①-1・２'!$J$68:$J$83,SMALL(IF('申込シート①-1・２'!$D$68:$D$83=$AG$3,ROW($A$1:$A$16),""),A30)))</f>
        <v/>
      </c>
      <c r="X30" s="1613"/>
      <c r="Y30" s="1613"/>
      <c r="Z30" s="1613"/>
      <c r="AA30" s="1613"/>
      <c r="AB30" s="1613"/>
      <c r="AC30" s="1613" t="str">
        <f t="array" ref="AC30">IF(COUNTIF('申込シート①-1・２'!$D$68:$D$83,$AG$3)&lt;A30,"",INDEX('申込シート①-1・２'!$K$68:$K$83,SMALL(IF('申込シート①-1・２'!$D$68:$D$83=$AG$3,ROW($A$1:$A$16),""),A30)))</f>
        <v/>
      </c>
      <c r="AD30" s="1613"/>
      <c r="AE30" s="1613"/>
      <c r="AF30" s="1613"/>
      <c r="AG30" s="1616" t="s">
        <v>2491</v>
      </c>
      <c r="AH30" s="1330"/>
      <c r="AI30" s="1336"/>
      <c r="AJ30" s="1331"/>
      <c r="AK30" s="1576"/>
      <c r="AL30" s="1577"/>
      <c r="AM30" s="1577"/>
      <c r="AN30" s="1577"/>
      <c r="AO30" s="1577"/>
      <c r="AP30" s="1577"/>
      <c r="AQ30" s="1577"/>
      <c r="AR30" s="1578"/>
    </row>
    <row r="31" spans="1:44" s="66" customFormat="1" ht="13.5" customHeight="1">
      <c r="B31" s="1274"/>
      <c r="C31" s="1275"/>
      <c r="D31" s="1275"/>
      <c r="E31" s="1275"/>
      <c r="F31" s="1276"/>
      <c r="G31" s="1274"/>
      <c r="H31" s="1275"/>
      <c r="I31" s="1275"/>
      <c r="J31" s="1275"/>
      <c r="K31" s="1275"/>
      <c r="L31" s="1275"/>
      <c r="M31" s="1275"/>
      <c r="N31" s="1275"/>
      <c r="O31" s="1275"/>
      <c r="P31" s="1275"/>
      <c r="Q31" s="1276"/>
      <c r="R31" s="1274"/>
      <c r="S31" s="1275"/>
      <c r="T31" s="1275"/>
      <c r="U31" s="1275"/>
      <c r="V31" s="1276"/>
      <c r="W31" s="1614"/>
      <c r="X31" s="1615"/>
      <c r="Y31" s="1615"/>
      <c r="Z31" s="1615"/>
      <c r="AA31" s="1615"/>
      <c r="AB31" s="1615"/>
      <c r="AC31" s="1615"/>
      <c r="AD31" s="1615"/>
      <c r="AE31" s="1615"/>
      <c r="AF31" s="1615"/>
      <c r="AG31" s="1617"/>
      <c r="AH31" s="1274"/>
      <c r="AI31" s="1275"/>
      <c r="AJ31" s="1276"/>
      <c r="AK31" s="1579"/>
      <c r="AL31" s="1580"/>
      <c r="AM31" s="1580"/>
      <c r="AN31" s="1580"/>
      <c r="AO31" s="1580"/>
      <c r="AP31" s="1580"/>
      <c r="AQ31" s="1580"/>
      <c r="AR31" s="1581"/>
    </row>
    <row r="32" spans="1:44" s="66" customFormat="1" ht="14.25" customHeight="1">
      <c r="B32" s="1270" t="str">
        <f t="array" ref="B32">IF(COUNTIF('申込シート①-1・２'!$D$68:$D$83,$AG$3)&lt;A33,"",INDEX('申込シート①-1・２'!$D$68:$D$83,SMALL(IF('申込シート①-1・２'!$D$68:$D$83=$AG$3,ROW($A$1:$A$16),""),A33)))</f>
        <v/>
      </c>
      <c r="C32" s="1271"/>
      <c r="D32" s="1271"/>
      <c r="E32" s="1271"/>
      <c r="F32" s="1329"/>
      <c r="G32" s="1270" t="str">
        <f t="array" ref="G32">IF(COUNTIF('申込シート①-1・２'!$D$68:$D$83,$AG$3)&lt;A33,"",INDEX('申込シート①-1・２'!$G$68:$G$83,SMALL(IF('申込シート①-1・２'!$D$68:$D$83=$AG$3,ROW($A$1:$A$16),""),A33)))</f>
        <v/>
      </c>
      <c r="H32" s="1271"/>
      <c r="I32" s="1271"/>
      <c r="J32" s="1271"/>
      <c r="K32" s="1271"/>
      <c r="L32" s="1271"/>
      <c r="M32" s="1271"/>
      <c r="N32" s="1271"/>
      <c r="O32" s="1271"/>
      <c r="P32" s="1271"/>
      <c r="Q32" s="1329"/>
      <c r="R32" s="1270" t="str">
        <f t="array" ref="R32">IF(COUNTIF('申込シート①-1・２'!$D$68:$D$83,$AG$3)&lt;A33,"",INDEX('申込シート①-1・２'!$H$68:$H$83,SMALL(IF('申込シート①-1・２'!$D$68:$D$83=$AG$3,ROW($A$1:$A$16),""),A33)))</f>
        <v/>
      </c>
      <c r="S32" s="1271"/>
      <c r="T32" s="1271"/>
      <c r="U32" s="1271"/>
      <c r="V32" s="1329"/>
      <c r="W32" s="1282" t="str">
        <f t="array" ref="W32">IF(COUNTIF('申込シート①-1・２'!$D$68:$D$83,$AG$3)&lt;A33,"",INDEX('申込シート①-1・２'!$L$68:$L$83,SMALL(IF('申込シート①-1・２'!$D$68:$D$83=$AG$3,ROW($A$1:$A$16),""),A33)))</f>
        <v/>
      </c>
      <c r="X32" s="1283"/>
      <c r="Y32" s="1283"/>
      <c r="Z32" s="1283"/>
      <c r="AA32" s="1283"/>
      <c r="AB32" s="1283"/>
      <c r="AC32" s="1283" t="str">
        <f t="array" ref="AC32">IF(COUNTIF('申込シート①-1・２'!$D$68:$D$83,$AG$3)&lt;A33,"",INDEX('申込シート①-1・２'!$M$68:$M$83,SMALL(IF('申込シート①-1・２'!$D$68:$D$83=$AG$3,ROW($A$1:$A$16),""),A33)))</f>
        <v/>
      </c>
      <c r="AD32" s="1283"/>
      <c r="AE32" s="1283"/>
      <c r="AF32" s="1283"/>
      <c r="AG32" s="705"/>
      <c r="AH32" s="1270" t="str">
        <f t="array" ref="AH32">IF(COUNTIF('申込シート①-1・２'!$D$68:$D$83,$AG$3)&lt;A33,"",INDEX('申込シート①-1・２'!$N$68:$N$83,SMALL(IF('申込シート①-1・２'!$D$68:$D$83=$AG$3,ROW($A$1:$A$16),""),A33)))</f>
        <v/>
      </c>
      <c r="AI32" s="1271"/>
      <c r="AJ32" s="1329"/>
      <c r="AK32" s="1573"/>
      <c r="AL32" s="1574"/>
      <c r="AM32" s="1574"/>
      <c r="AN32" s="1574"/>
      <c r="AO32" s="1574"/>
      <c r="AP32" s="1574"/>
      <c r="AQ32" s="1574"/>
      <c r="AR32" s="1575"/>
    </row>
    <row r="33" spans="1:44" s="66" customFormat="1" ht="13.5" customHeight="1">
      <c r="A33" s="66">
        <v>7</v>
      </c>
      <c r="B33" s="1330"/>
      <c r="C33" s="1336"/>
      <c r="D33" s="1336"/>
      <c r="E33" s="1336"/>
      <c r="F33" s="1331"/>
      <c r="G33" s="1330"/>
      <c r="H33" s="1336"/>
      <c r="I33" s="1336"/>
      <c r="J33" s="1336"/>
      <c r="K33" s="1336"/>
      <c r="L33" s="1336"/>
      <c r="M33" s="1336"/>
      <c r="N33" s="1336"/>
      <c r="O33" s="1336"/>
      <c r="P33" s="1336"/>
      <c r="Q33" s="1331"/>
      <c r="R33" s="1330"/>
      <c r="S33" s="1336"/>
      <c r="T33" s="1336"/>
      <c r="U33" s="1336"/>
      <c r="V33" s="1331"/>
      <c r="W33" s="1612" t="str">
        <f t="array" ref="W33">IF(COUNTIF('申込シート①-1・２'!$D$68:$D$83,$AG$3)&lt;A33,"",INDEX('申込シート①-1・２'!$J$68:$J$83,SMALL(IF('申込シート①-1・２'!$D$68:$D$83=$AG$3,ROW($A$1:$A$16),""),A33)))</f>
        <v/>
      </c>
      <c r="X33" s="1613"/>
      <c r="Y33" s="1613"/>
      <c r="Z33" s="1613"/>
      <c r="AA33" s="1613"/>
      <c r="AB33" s="1613"/>
      <c r="AC33" s="1613" t="str">
        <f t="array" ref="AC33">IF(COUNTIF('申込シート①-1・２'!$D$68:$D$83,$AG$3)&lt;A33,"",INDEX('申込シート①-1・２'!$K$68:$K$83,SMALL(IF('申込シート①-1・２'!$D$68:$D$83=$AG$3,ROW($A$1:$A$16),""),A33)))</f>
        <v/>
      </c>
      <c r="AD33" s="1613"/>
      <c r="AE33" s="1613"/>
      <c r="AF33" s="1613"/>
      <c r="AG33" s="1616" t="s">
        <v>2491</v>
      </c>
      <c r="AH33" s="1330"/>
      <c r="AI33" s="1336"/>
      <c r="AJ33" s="1331"/>
      <c r="AK33" s="1576"/>
      <c r="AL33" s="1577"/>
      <c r="AM33" s="1577"/>
      <c r="AN33" s="1577"/>
      <c r="AO33" s="1577"/>
      <c r="AP33" s="1577"/>
      <c r="AQ33" s="1577"/>
      <c r="AR33" s="1578"/>
    </row>
    <row r="34" spans="1:44" s="66" customFormat="1" ht="13.5" customHeight="1">
      <c r="B34" s="1274"/>
      <c r="C34" s="1275"/>
      <c r="D34" s="1275"/>
      <c r="E34" s="1275"/>
      <c r="F34" s="1276"/>
      <c r="G34" s="1274"/>
      <c r="H34" s="1275"/>
      <c r="I34" s="1275"/>
      <c r="J34" s="1275"/>
      <c r="K34" s="1275"/>
      <c r="L34" s="1275"/>
      <c r="M34" s="1275"/>
      <c r="N34" s="1275"/>
      <c r="O34" s="1275"/>
      <c r="P34" s="1275"/>
      <c r="Q34" s="1276"/>
      <c r="R34" s="1274"/>
      <c r="S34" s="1275"/>
      <c r="T34" s="1275"/>
      <c r="U34" s="1275"/>
      <c r="V34" s="1276"/>
      <c r="W34" s="1614"/>
      <c r="X34" s="1615"/>
      <c r="Y34" s="1615"/>
      <c r="Z34" s="1615"/>
      <c r="AA34" s="1615"/>
      <c r="AB34" s="1615"/>
      <c r="AC34" s="1615"/>
      <c r="AD34" s="1615"/>
      <c r="AE34" s="1615"/>
      <c r="AF34" s="1615"/>
      <c r="AG34" s="1617"/>
      <c r="AH34" s="1274"/>
      <c r="AI34" s="1275"/>
      <c r="AJ34" s="1276"/>
      <c r="AK34" s="1579"/>
      <c r="AL34" s="1580"/>
      <c r="AM34" s="1580"/>
      <c r="AN34" s="1580"/>
      <c r="AO34" s="1580"/>
      <c r="AP34" s="1580"/>
      <c r="AQ34" s="1580"/>
      <c r="AR34" s="1581"/>
    </row>
    <row r="35" spans="1:44" s="66" customFormat="1" ht="14.25" customHeight="1">
      <c r="B35" s="1270" t="str">
        <f t="array" ref="B35">IF(COUNTIF('申込シート①-1・２'!$D$68:$D$83,$AG$3)&lt;A36,"",INDEX('申込シート①-1・２'!$D$68:$D$83,SMALL(IF('申込シート①-1・２'!$D$68:$D$83=$AG$3,ROW($A$1:$A$16),""),A36)))</f>
        <v/>
      </c>
      <c r="C35" s="1271"/>
      <c r="D35" s="1271"/>
      <c r="E35" s="1271"/>
      <c r="F35" s="1329"/>
      <c r="G35" s="1270" t="str">
        <f t="array" ref="G35">IF(COUNTIF('申込シート①-1・２'!$D$68:$D$83,$AG$3)&lt;A36,"",INDEX('申込シート①-1・２'!$G$68:$G$83,SMALL(IF('申込シート①-1・２'!$D$68:$D$83=$AG$3,ROW($A$1:$A$16),""),A36)))</f>
        <v/>
      </c>
      <c r="H35" s="1271"/>
      <c r="I35" s="1271"/>
      <c r="J35" s="1271"/>
      <c r="K35" s="1271"/>
      <c r="L35" s="1271"/>
      <c r="M35" s="1271"/>
      <c r="N35" s="1271"/>
      <c r="O35" s="1271"/>
      <c r="P35" s="1271"/>
      <c r="Q35" s="1329"/>
      <c r="R35" s="1270" t="str">
        <f t="array" ref="R35">IF(COUNTIF('申込シート①-1・２'!$D$68:$D$83,$AG$3)&lt;A36,"",INDEX('申込シート①-1・２'!$H$68:$H$83,SMALL(IF('申込シート①-1・２'!$D$68:$D$83=$AG$3,ROW($A$1:$A$16),""),A36)))</f>
        <v/>
      </c>
      <c r="S35" s="1271"/>
      <c r="T35" s="1271"/>
      <c r="U35" s="1271"/>
      <c r="V35" s="1329"/>
      <c r="W35" s="1282" t="str">
        <f t="array" ref="W35">IF(COUNTIF('申込シート①-1・２'!$D$68:$D$83,$AG$3)&lt;A36,"",INDEX('申込シート①-1・２'!$L$68:$L$83,SMALL(IF('申込シート①-1・２'!$D$68:$D$83=$AG$3,ROW($A$1:$A$16),""),A36)))</f>
        <v/>
      </c>
      <c r="X35" s="1283"/>
      <c r="Y35" s="1283"/>
      <c r="Z35" s="1283"/>
      <c r="AA35" s="1283"/>
      <c r="AB35" s="1283"/>
      <c r="AC35" s="1283" t="str">
        <f t="array" ref="AC35">IF(COUNTIF('申込シート①-1・２'!$D$68:$D$83,$AG$3)&lt;A36,"",INDEX('申込シート①-1・２'!$M$68:$M$83,SMALL(IF('申込シート①-1・２'!$D$68:$D$83=$AG$3,ROW($A$1:$A$16),""),A36)))</f>
        <v/>
      </c>
      <c r="AD35" s="1283"/>
      <c r="AE35" s="1283"/>
      <c r="AF35" s="1283"/>
      <c r="AG35" s="705"/>
      <c r="AH35" s="1270" t="str">
        <f t="array" ref="AH35">IF(COUNTIF('申込シート①-1・２'!$D$68:$D$83,$AG$3)&lt;A36,"",INDEX('申込シート①-1・２'!$N$68:$N$83,SMALL(IF('申込シート①-1・２'!$D$68:$D$83=$AG$3,ROW($A$1:$A$16),""),A36)))</f>
        <v/>
      </c>
      <c r="AI35" s="1271"/>
      <c r="AJ35" s="1329"/>
      <c r="AK35" s="1573"/>
      <c r="AL35" s="1574"/>
      <c r="AM35" s="1574"/>
      <c r="AN35" s="1574"/>
      <c r="AO35" s="1574"/>
      <c r="AP35" s="1574"/>
      <c r="AQ35" s="1574"/>
      <c r="AR35" s="1575"/>
    </row>
    <row r="36" spans="1:44" s="66" customFormat="1" ht="13.5" customHeight="1">
      <c r="A36" s="66">
        <v>8</v>
      </c>
      <c r="B36" s="1330"/>
      <c r="C36" s="1336"/>
      <c r="D36" s="1336"/>
      <c r="E36" s="1336"/>
      <c r="F36" s="1331"/>
      <c r="G36" s="1330"/>
      <c r="H36" s="1336"/>
      <c r="I36" s="1336"/>
      <c r="J36" s="1336"/>
      <c r="K36" s="1336"/>
      <c r="L36" s="1336"/>
      <c r="M36" s="1336"/>
      <c r="N36" s="1336"/>
      <c r="O36" s="1336"/>
      <c r="P36" s="1336"/>
      <c r="Q36" s="1331"/>
      <c r="R36" s="1330"/>
      <c r="S36" s="1336"/>
      <c r="T36" s="1336"/>
      <c r="U36" s="1336"/>
      <c r="V36" s="1331"/>
      <c r="W36" s="1612" t="str">
        <f t="array" ref="W36">IF(COUNTIF('申込シート①-1・２'!$D$68:$D$83,$AG$3)&lt;A36,"",INDEX('申込シート①-1・２'!$J$68:$J$83,SMALL(IF('申込シート①-1・２'!$D$68:$D$83=$AG$3,ROW($A$1:$A$16),""),A36)))</f>
        <v/>
      </c>
      <c r="X36" s="1613"/>
      <c r="Y36" s="1613"/>
      <c r="Z36" s="1613"/>
      <c r="AA36" s="1613"/>
      <c r="AB36" s="1613"/>
      <c r="AC36" s="1613" t="str">
        <f t="array" ref="AC36">IF(COUNTIF('申込シート①-1・２'!$D$68:$D$83,$AG$3)&lt;A36,"",INDEX('申込シート①-1・２'!$K$68:$K$83,SMALL(IF('申込シート①-1・２'!$D$68:$D$83=$AG$3,ROW($A$1:$A$16),""),A36)))</f>
        <v/>
      </c>
      <c r="AD36" s="1613"/>
      <c r="AE36" s="1613"/>
      <c r="AF36" s="1613"/>
      <c r="AG36" s="1616" t="s">
        <v>2491</v>
      </c>
      <c r="AH36" s="1330"/>
      <c r="AI36" s="1336"/>
      <c r="AJ36" s="1331"/>
      <c r="AK36" s="1576"/>
      <c r="AL36" s="1577"/>
      <c r="AM36" s="1577"/>
      <c r="AN36" s="1577"/>
      <c r="AO36" s="1577"/>
      <c r="AP36" s="1577"/>
      <c r="AQ36" s="1577"/>
      <c r="AR36" s="1578"/>
    </row>
    <row r="37" spans="1:44" s="66" customFormat="1" ht="13.5" customHeight="1">
      <c r="B37" s="1274"/>
      <c r="C37" s="1275"/>
      <c r="D37" s="1275"/>
      <c r="E37" s="1275"/>
      <c r="F37" s="1276"/>
      <c r="G37" s="1274"/>
      <c r="H37" s="1275"/>
      <c r="I37" s="1275"/>
      <c r="J37" s="1275"/>
      <c r="K37" s="1275"/>
      <c r="L37" s="1275"/>
      <c r="M37" s="1275"/>
      <c r="N37" s="1275"/>
      <c r="O37" s="1275"/>
      <c r="P37" s="1275"/>
      <c r="Q37" s="1276"/>
      <c r="R37" s="1274"/>
      <c r="S37" s="1275"/>
      <c r="T37" s="1275"/>
      <c r="U37" s="1275"/>
      <c r="V37" s="1276"/>
      <c r="W37" s="1614"/>
      <c r="X37" s="1615"/>
      <c r="Y37" s="1615"/>
      <c r="Z37" s="1615"/>
      <c r="AA37" s="1615"/>
      <c r="AB37" s="1615"/>
      <c r="AC37" s="1615"/>
      <c r="AD37" s="1615"/>
      <c r="AE37" s="1615"/>
      <c r="AF37" s="1615"/>
      <c r="AG37" s="1617"/>
      <c r="AH37" s="1274"/>
      <c r="AI37" s="1275"/>
      <c r="AJ37" s="1276"/>
      <c r="AK37" s="1579"/>
      <c r="AL37" s="1580"/>
      <c r="AM37" s="1580"/>
      <c r="AN37" s="1580"/>
      <c r="AO37" s="1580"/>
      <c r="AP37" s="1580"/>
      <c r="AQ37" s="1580"/>
      <c r="AR37" s="1581"/>
    </row>
    <row r="38" spans="1:44" s="66" customFormat="1" ht="14.25" customHeight="1">
      <c r="B38" s="1270" t="str">
        <f t="array" ref="B38">IF(COUNTIF('申込シート①-1・２'!$D$68:$D$83,$AG$3)&lt;A39,"",INDEX('申込シート①-1・２'!$D$68:$D$83,SMALL(IF('申込シート①-1・２'!$D$68:$D$83=$AG$3,ROW($A$1:$A$16),""),A39)))</f>
        <v/>
      </c>
      <c r="C38" s="1271"/>
      <c r="D38" s="1271"/>
      <c r="E38" s="1271"/>
      <c r="F38" s="1329"/>
      <c r="G38" s="1270" t="str">
        <f t="array" ref="G38">IF(COUNTIF('申込シート①-1・２'!$D$68:$D$83,$AG$3)&lt;A39,"",INDEX('申込シート①-1・２'!$G$68:$G$83,SMALL(IF('申込シート①-1・２'!$D$68:$D$83=$AG$3,ROW($A$1:$A$16),""),A39)))</f>
        <v/>
      </c>
      <c r="H38" s="1271"/>
      <c r="I38" s="1271"/>
      <c r="J38" s="1271"/>
      <c r="K38" s="1271"/>
      <c r="L38" s="1271"/>
      <c r="M38" s="1271"/>
      <c r="N38" s="1271"/>
      <c r="O38" s="1271"/>
      <c r="P38" s="1271"/>
      <c r="Q38" s="1329"/>
      <c r="R38" s="1270" t="str">
        <f t="array" ref="R38">IF(COUNTIF('申込シート①-1・２'!$D$68:$D$83,$AG$3)&lt;A39,"",INDEX('申込シート①-1・２'!$H$68:$H$83,SMALL(IF('申込シート①-1・２'!$D$68:$D$83=$AG$3,ROW($A$1:$A$16),""),A39)))</f>
        <v/>
      </c>
      <c r="S38" s="1271"/>
      <c r="T38" s="1271"/>
      <c r="U38" s="1271"/>
      <c r="V38" s="1329"/>
      <c r="W38" s="1282" t="str">
        <f t="array" ref="W38">IF(COUNTIF('申込シート①-1・２'!$D$68:$D$83,$AG$3)&lt;A39,"",INDEX('申込シート①-1・２'!$L$68:$L$83,SMALL(IF('申込シート①-1・２'!$D$68:$D$83=$AG$3,ROW($A$1:$A$16),""),A39)))</f>
        <v/>
      </c>
      <c r="X38" s="1283"/>
      <c r="Y38" s="1283"/>
      <c r="Z38" s="1283"/>
      <c r="AA38" s="1283"/>
      <c r="AB38" s="1283"/>
      <c r="AC38" s="1283" t="str">
        <f t="array" ref="AC38">IF(COUNTIF('申込シート①-1・２'!$D$68:$D$83,$AG$3)&lt;A39,"",INDEX('申込シート①-1・２'!$M$68:$M$83,SMALL(IF('申込シート①-1・２'!$D$68:$D$83=$AG$3,ROW($A$1:$A$16),""),A39)))</f>
        <v/>
      </c>
      <c r="AD38" s="1283"/>
      <c r="AE38" s="1283"/>
      <c r="AF38" s="1283"/>
      <c r="AG38" s="705"/>
      <c r="AH38" s="1270" t="str">
        <f t="array" ref="AH38">IF(COUNTIF('申込シート①-1・２'!$D$68:$D$83,$AG$3)&lt;A39,"",INDEX('申込シート①-1・２'!$N$68:$N$83,SMALL(IF('申込シート①-1・２'!$D$68:$D$83=$AG$3,ROW($A$1:$A$16),""),A39)))</f>
        <v/>
      </c>
      <c r="AI38" s="1271"/>
      <c r="AJ38" s="1329"/>
      <c r="AK38" s="1573"/>
      <c r="AL38" s="1574"/>
      <c r="AM38" s="1574"/>
      <c r="AN38" s="1574"/>
      <c r="AO38" s="1574"/>
      <c r="AP38" s="1574"/>
      <c r="AQ38" s="1574"/>
      <c r="AR38" s="1575"/>
    </row>
    <row r="39" spans="1:44" s="66" customFormat="1" ht="13.5" customHeight="1">
      <c r="A39" s="66">
        <v>9</v>
      </c>
      <c r="B39" s="1330"/>
      <c r="C39" s="1336"/>
      <c r="D39" s="1336"/>
      <c r="E39" s="1336"/>
      <c r="F39" s="1331"/>
      <c r="G39" s="1330"/>
      <c r="H39" s="1336"/>
      <c r="I39" s="1336"/>
      <c r="J39" s="1336"/>
      <c r="K39" s="1336"/>
      <c r="L39" s="1336"/>
      <c r="M39" s="1336"/>
      <c r="N39" s="1336"/>
      <c r="O39" s="1336"/>
      <c r="P39" s="1336"/>
      <c r="Q39" s="1331"/>
      <c r="R39" s="1330"/>
      <c r="S39" s="1336"/>
      <c r="T39" s="1336"/>
      <c r="U39" s="1336"/>
      <c r="V39" s="1331"/>
      <c r="W39" s="1612" t="str">
        <f t="array" ref="W39">IF(COUNTIF('申込シート①-1・２'!$D$68:$D$83,$AG$3)&lt;A39,"",INDEX('申込シート①-1・２'!$J$68:$J$83,SMALL(IF('申込シート①-1・２'!$D$68:$D$83=$AG$3,ROW($A$1:$A$16),""),A39)))</f>
        <v/>
      </c>
      <c r="X39" s="1613"/>
      <c r="Y39" s="1613"/>
      <c r="Z39" s="1613"/>
      <c r="AA39" s="1613"/>
      <c r="AB39" s="1613"/>
      <c r="AC39" s="1613" t="str">
        <f t="array" ref="AC39">IF(COUNTIF('申込シート①-1・２'!$D$68:$D$83,$AG$3)&lt;A39,"",INDEX('申込シート①-1・２'!$K$68:$K$83,SMALL(IF('申込シート①-1・２'!$D$68:$D$83=$AG$3,ROW($A$1:$A$16),""),A39)))</f>
        <v/>
      </c>
      <c r="AD39" s="1613"/>
      <c r="AE39" s="1613"/>
      <c r="AF39" s="1613"/>
      <c r="AG39" s="1616" t="s">
        <v>2491</v>
      </c>
      <c r="AH39" s="1330"/>
      <c r="AI39" s="1336"/>
      <c r="AJ39" s="1331"/>
      <c r="AK39" s="1576"/>
      <c r="AL39" s="1577"/>
      <c r="AM39" s="1577"/>
      <c r="AN39" s="1577"/>
      <c r="AO39" s="1577"/>
      <c r="AP39" s="1577"/>
      <c r="AQ39" s="1577"/>
      <c r="AR39" s="1578"/>
    </row>
    <row r="40" spans="1:44" s="66" customFormat="1" ht="13.5" customHeight="1">
      <c r="B40" s="1274"/>
      <c r="C40" s="1275"/>
      <c r="D40" s="1275"/>
      <c r="E40" s="1275"/>
      <c r="F40" s="1276"/>
      <c r="G40" s="1274"/>
      <c r="H40" s="1275"/>
      <c r="I40" s="1275"/>
      <c r="J40" s="1275"/>
      <c r="K40" s="1275"/>
      <c r="L40" s="1275"/>
      <c r="M40" s="1275"/>
      <c r="N40" s="1275"/>
      <c r="O40" s="1275"/>
      <c r="P40" s="1275"/>
      <c r="Q40" s="1276"/>
      <c r="R40" s="1274"/>
      <c r="S40" s="1275"/>
      <c r="T40" s="1275"/>
      <c r="U40" s="1275"/>
      <c r="V40" s="1276"/>
      <c r="W40" s="1614"/>
      <c r="X40" s="1615"/>
      <c r="Y40" s="1615"/>
      <c r="Z40" s="1615"/>
      <c r="AA40" s="1615"/>
      <c r="AB40" s="1615"/>
      <c r="AC40" s="1615"/>
      <c r="AD40" s="1615"/>
      <c r="AE40" s="1615"/>
      <c r="AF40" s="1615"/>
      <c r="AG40" s="1617"/>
      <c r="AH40" s="1274"/>
      <c r="AI40" s="1275"/>
      <c r="AJ40" s="1276"/>
      <c r="AK40" s="1579"/>
      <c r="AL40" s="1580"/>
      <c r="AM40" s="1580"/>
      <c r="AN40" s="1580"/>
      <c r="AO40" s="1580"/>
      <c r="AP40" s="1580"/>
      <c r="AQ40" s="1580"/>
      <c r="AR40" s="1581"/>
    </row>
    <row r="41" spans="1:44" s="66" customFormat="1" ht="14.25" customHeight="1">
      <c r="B41" s="1270" t="str">
        <f t="array" ref="B41">IF(COUNTIF('申込シート①-1・２'!$D$68:$D$83,$AG$3)&lt;A42,"",INDEX('申込シート①-1・２'!$D$68:$D$83,SMALL(IF('申込シート①-1・２'!$D$68:$D$83=$AG$3,ROW($A$1:$A$16),""),A42)))</f>
        <v/>
      </c>
      <c r="C41" s="1271"/>
      <c r="D41" s="1271"/>
      <c r="E41" s="1271"/>
      <c r="F41" s="1329"/>
      <c r="G41" s="1270" t="str">
        <f t="array" ref="G41">IF(COUNTIF('申込シート①-1・２'!$D$68:$D$83,$AG$3)&lt;A42,"",INDEX('申込シート①-1・２'!$G$68:$G$83,SMALL(IF('申込シート①-1・２'!$D$68:$D$83=$AG$3,ROW($A$1:$A$16),""),A42)))</f>
        <v/>
      </c>
      <c r="H41" s="1271"/>
      <c r="I41" s="1271"/>
      <c r="J41" s="1271"/>
      <c r="K41" s="1271"/>
      <c r="L41" s="1271"/>
      <c r="M41" s="1271"/>
      <c r="N41" s="1271"/>
      <c r="O41" s="1271"/>
      <c r="P41" s="1271"/>
      <c r="Q41" s="1329"/>
      <c r="R41" s="1270" t="str">
        <f t="array" ref="R41">IF(COUNTIF('申込シート①-1・２'!$D$68:$D$83,$AG$3)&lt;A42,"",INDEX('申込シート①-1・２'!$H$68:$H$83,SMALL(IF('申込シート①-1・２'!$D$68:$D$83=$AG$3,ROW($A$1:$A$16),""),A42)))</f>
        <v/>
      </c>
      <c r="S41" s="1271"/>
      <c r="T41" s="1271"/>
      <c r="U41" s="1271"/>
      <c r="V41" s="1329"/>
      <c r="W41" s="1282" t="str">
        <f t="array" ref="W41">IF(COUNTIF('申込シート①-1・２'!$D$68:$D$83,$AG$3)&lt;A42,"",INDEX('申込シート①-1・２'!$L$68:$L$83,SMALL(IF('申込シート①-1・２'!$D$68:$D$83=$AG$3,ROW($A$1:$A$16),""),A42)))</f>
        <v/>
      </c>
      <c r="X41" s="1283"/>
      <c r="Y41" s="1283"/>
      <c r="Z41" s="1283"/>
      <c r="AA41" s="1283"/>
      <c r="AB41" s="1283"/>
      <c r="AC41" s="1283" t="str">
        <f t="array" ref="AC41">IF(COUNTIF('申込シート①-1・２'!$D$68:$D$83,$AG$3)&lt;A42,"",INDEX('申込シート①-1・２'!$M$68:$M$83,SMALL(IF('申込シート①-1・２'!$D$68:$D$83=$AG$3,ROW($A$1:$A$16),""),A42)))</f>
        <v/>
      </c>
      <c r="AD41" s="1283"/>
      <c r="AE41" s="1283"/>
      <c r="AF41" s="1283"/>
      <c r="AG41" s="705"/>
      <c r="AH41" s="1270" t="str">
        <f t="array" ref="AH41">IF(COUNTIF('申込シート①-1・２'!$D$68:$D$83,$AG$3)&lt;A42,"",INDEX('申込シート①-1・２'!$N$68:$N$83,SMALL(IF('申込シート①-1・２'!$D$68:$D$83=$AG$3,ROW($A$1:$A$16),""),A42)))</f>
        <v/>
      </c>
      <c r="AI41" s="1271"/>
      <c r="AJ41" s="1329"/>
      <c r="AK41" s="1573"/>
      <c r="AL41" s="1574"/>
      <c r="AM41" s="1574"/>
      <c r="AN41" s="1574"/>
      <c r="AO41" s="1574"/>
      <c r="AP41" s="1574"/>
      <c r="AQ41" s="1574"/>
      <c r="AR41" s="1575"/>
    </row>
    <row r="42" spans="1:44" s="66" customFormat="1" ht="13.5" customHeight="1">
      <c r="A42" s="66">
        <v>10</v>
      </c>
      <c r="B42" s="1330"/>
      <c r="C42" s="1336"/>
      <c r="D42" s="1336"/>
      <c r="E42" s="1336"/>
      <c r="F42" s="1331"/>
      <c r="G42" s="1330"/>
      <c r="H42" s="1336"/>
      <c r="I42" s="1336"/>
      <c r="J42" s="1336"/>
      <c r="K42" s="1336"/>
      <c r="L42" s="1336"/>
      <c r="M42" s="1336"/>
      <c r="N42" s="1336"/>
      <c r="O42" s="1336"/>
      <c r="P42" s="1336"/>
      <c r="Q42" s="1331"/>
      <c r="R42" s="1330"/>
      <c r="S42" s="1336"/>
      <c r="T42" s="1336"/>
      <c r="U42" s="1336"/>
      <c r="V42" s="1331"/>
      <c r="W42" s="1612" t="str">
        <f t="array" ref="W42">IF(COUNTIF('申込シート①-1・２'!$D$68:$D$83,$AG$3)&lt;A42,"",INDEX('申込シート①-1・２'!$J$68:$J$83,SMALL(IF('申込シート①-1・２'!$D$68:$D$83=$AG$3,ROW($A$1:$A$16),""),A42)))</f>
        <v/>
      </c>
      <c r="X42" s="1613"/>
      <c r="Y42" s="1613"/>
      <c r="Z42" s="1613"/>
      <c r="AA42" s="1613"/>
      <c r="AB42" s="1613"/>
      <c r="AC42" s="1613" t="str">
        <f t="array" ref="AC42">IF(COUNTIF('申込シート①-1・２'!$D$68:$D$83,$AG$3)&lt;A42,"",INDEX('申込シート①-1・２'!$K$68:$K$83,SMALL(IF('申込シート①-1・２'!$D$68:$D$83=$AG$3,ROW($A$1:$A$16),""),A42)))</f>
        <v/>
      </c>
      <c r="AD42" s="1613"/>
      <c r="AE42" s="1613"/>
      <c r="AF42" s="1613"/>
      <c r="AG42" s="1616" t="s">
        <v>2491</v>
      </c>
      <c r="AH42" s="1330"/>
      <c r="AI42" s="1336"/>
      <c r="AJ42" s="1331"/>
      <c r="AK42" s="1576"/>
      <c r="AL42" s="1577"/>
      <c r="AM42" s="1577"/>
      <c r="AN42" s="1577"/>
      <c r="AO42" s="1577"/>
      <c r="AP42" s="1577"/>
      <c r="AQ42" s="1577"/>
      <c r="AR42" s="1578"/>
    </row>
    <row r="43" spans="1:44" s="66" customFormat="1" ht="13.5" customHeight="1">
      <c r="B43" s="1274"/>
      <c r="C43" s="1275"/>
      <c r="D43" s="1275"/>
      <c r="E43" s="1275"/>
      <c r="F43" s="1276"/>
      <c r="G43" s="1274"/>
      <c r="H43" s="1275"/>
      <c r="I43" s="1275"/>
      <c r="J43" s="1275"/>
      <c r="K43" s="1275"/>
      <c r="L43" s="1275"/>
      <c r="M43" s="1275"/>
      <c r="N43" s="1275"/>
      <c r="O43" s="1275"/>
      <c r="P43" s="1275"/>
      <c r="Q43" s="1276"/>
      <c r="R43" s="1274"/>
      <c r="S43" s="1275"/>
      <c r="T43" s="1275"/>
      <c r="U43" s="1275"/>
      <c r="V43" s="1276"/>
      <c r="W43" s="1614"/>
      <c r="X43" s="1615"/>
      <c r="Y43" s="1615"/>
      <c r="Z43" s="1615"/>
      <c r="AA43" s="1615"/>
      <c r="AB43" s="1615"/>
      <c r="AC43" s="1615"/>
      <c r="AD43" s="1615"/>
      <c r="AE43" s="1615"/>
      <c r="AF43" s="1615"/>
      <c r="AG43" s="1617"/>
      <c r="AH43" s="1274"/>
      <c r="AI43" s="1275"/>
      <c r="AJ43" s="1276"/>
      <c r="AK43" s="1579"/>
      <c r="AL43" s="1580"/>
      <c r="AM43" s="1580"/>
      <c r="AN43" s="1580"/>
      <c r="AO43" s="1580"/>
      <c r="AP43" s="1580"/>
      <c r="AQ43" s="1580"/>
      <c r="AR43" s="1581"/>
    </row>
    <row r="44" spans="1:44" s="66" customFormat="1" ht="14.25" customHeight="1">
      <c r="B44" s="1270" t="str">
        <f t="array" ref="B44">IF(COUNTIF('申込シート①-1・２'!$D$68:$D$83,$AG$3)&lt;A45,"",INDEX('申込シート①-1・２'!$D$68:$D$83,SMALL(IF('申込シート①-1・２'!$D$68:$D$83=$AG$3,ROW($A$1:$A$16),""),A45)))</f>
        <v/>
      </c>
      <c r="C44" s="1271"/>
      <c r="D44" s="1271"/>
      <c r="E44" s="1271"/>
      <c r="F44" s="1329"/>
      <c r="G44" s="1270" t="str">
        <f t="array" ref="G44">IF(COUNTIF('申込シート①-1・２'!$D$68:$D$83,$AG$3)&lt;A45,"",INDEX('申込シート①-1・２'!$G$68:$G$83,SMALL(IF('申込シート①-1・２'!$D$68:$D$83=$AG$3,ROW($A$1:$A$16),""),A45)))</f>
        <v/>
      </c>
      <c r="H44" s="1271"/>
      <c r="I44" s="1271"/>
      <c r="J44" s="1271"/>
      <c r="K44" s="1271"/>
      <c r="L44" s="1271"/>
      <c r="M44" s="1271"/>
      <c r="N44" s="1271"/>
      <c r="O44" s="1271"/>
      <c r="P44" s="1271"/>
      <c r="Q44" s="1329"/>
      <c r="R44" s="1270" t="str">
        <f t="array" ref="R44">IF(COUNTIF('申込シート①-1・２'!$D$68:$D$83,$AG$3)&lt;A45,"",INDEX('申込シート①-1・２'!$H$68:$H$83,SMALL(IF('申込シート①-1・２'!$D$68:$D$83=$AG$3,ROW($A$1:$A$16),""),A45)))</f>
        <v/>
      </c>
      <c r="S44" s="1271"/>
      <c r="T44" s="1271"/>
      <c r="U44" s="1271"/>
      <c r="V44" s="1329"/>
      <c r="W44" s="1282" t="str">
        <f t="array" ref="W44">IF(COUNTIF('申込シート①-1・２'!$D$68:$D$83,$AG$3)&lt;A45,"",INDEX('申込シート①-1・２'!$L$68:$L$83,SMALL(IF('申込シート①-1・２'!$D$68:$D$83=$AG$3,ROW($A$1:$A$16),""),A45)))</f>
        <v/>
      </c>
      <c r="X44" s="1283"/>
      <c r="Y44" s="1283"/>
      <c r="Z44" s="1283"/>
      <c r="AA44" s="1283"/>
      <c r="AB44" s="1283"/>
      <c r="AC44" s="1283" t="str">
        <f t="array" ref="AC44">IF(COUNTIF('申込シート①-1・２'!$D$68:$D$83,$AG$3)&lt;A45,"",INDEX('申込シート①-1・２'!$M$68:$M$83,SMALL(IF('申込シート①-1・２'!$D$68:$D$83=$AG$3,ROW($A$1:$A$16),""),A45)))</f>
        <v/>
      </c>
      <c r="AD44" s="1283"/>
      <c r="AE44" s="1283"/>
      <c r="AF44" s="1283"/>
      <c r="AG44" s="705"/>
      <c r="AH44" s="1270" t="str">
        <f t="array" ref="AH44">IF(COUNTIF('申込シート①-1・２'!$D$68:$D$83,$AG$3)&lt;A45,"",INDEX('申込シート①-1・２'!$N$68:$N$83,SMALL(IF('申込シート①-1・２'!$D$68:$D$83=$AG$3,ROW($A$1:$A$16),""),A45)))</f>
        <v/>
      </c>
      <c r="AI44" s="1271"/>
      <c r="AJ44" s="1329"/>
      <c r="AK44" s="1573"/>
      <c r="AL44" s="1574"/>
      <c r="AM44" s="1574"/>
      <c r="AN44" s="1574"/>
      <c r="AO44" s="1574"/>
      <c r="AP44" s="1574"/>
      <c r="AQ44" s="1574"/>
      <c r="AR44" s="1575"/>
    </row>
    <row r="45" spans="1:44" s="66" customFormat="1" ht="13.5" customHeight="1">
      <c r="A45" s="66">
        <v>11</v>
      </c>
      <c r="B45" s="1330"/>
      <c r="C45" s="1336"/>
      <c r="D45" s="1336"/>
      <c r="E45" s="1336"/>
      <c r="F45" s="1331"/>
      <c r="G45" s="1330"/>
      <c r="H45" s="1336"/>
      <c r="I45" s="1336"/>
      <c r="J45" s="1336"/>
      <c r="K45" s="1336"/>
      <c r="L45" s="1336"/>
      <c r="M45" s="1336"/>
      <c r="N45" s="1336"/>
      <c r="O45" s="1336"/>
      <c r="P45" s="1336"/>
      <c r="Q45" s="1331"/>
      <c r="R45" s="1330"/>
      <c r="S45" s="1336"/>
      <c r="T45" s="1336"/>
      <c r="U45" s="1336"/>
      <c r="V45" s="1331"/>
      <c r="W45" s="1612" t="str">
        <f t="array" ref="W45">IF(COUNTIF('申込シート①-1・２'!$D$68:$D$83,$AG$3)&lt;A45,"",INDEX('申込シート①-1・２'!$J$68:$J$83,SMALL(IF('申込シート①-1・２'!$D$68:$D$83=$AG$3,ROW($A$1:$A$16),""),A45)))</f>
        <v/>
      </c>
      <c r="X45" s="1613"/>
      <c r="Y45" s="1613"/>
      <c r="Z45" s="1613"/>
      <c r="AA45" s="1613"/>
      <c r="AB45" s="1613"/>
      <c r="AC45" s="1613" t="str">
        <f t="array" ref="AC45">IF(COUNTIF('申込シート①-1・２'!$D$68:$D$83,$AG$3)&lt;A45,"",INDEX('申込シート①-1・２'!$K$68:$K$83,SMALL(IF('申込シート①-1・２'!$D$68:$D$83=$AG$3,ROW($A$1:$A$16),""),A45)))</f>
        <v/>
      </c>
      <c r="AD45" s="1613"/>
      <c r="AE45" s="1613"/>
      <c r="AF45" s="1613"/>
      <c r="AG45" s="1616" t="s">
        <v>2491</v>
      </c>
      <c r="AH45" s="1330"/>
      <c r="AI45" s="1336"/>
      <c r="AJ45" s="1331"/>
      <c r="AK45" s="1576"/>
      <c r="AL45" s="1577"/>
      <c r="AM45" s="1577"/>
      <c r="AN45" s="1577"/>
      <c r="AO45" s="1577"/>
      <c r="AP45" s="1577"/>
      <c r="AQ45" s="1577"/>
      <c r="AR45" s="1578"/>
    </row>
    <row r="46" spans="1:44" s="66" customFormat="1" ht="13.5" customHeight="1">
      <c r="B46" s="1274"/>
      <c r="C46" s="1275"/>
      <c r="D46" s="1275"/>
      <c r="E46" s="1275"/>
      <c r="F46" s="1276"/>
      <c r="G46" s="1274"/>
      <c r="H46" s="1275"/>
      <c r="I46" s="1275"/>
      <c r="J46" s="1275"/>
      <c r="K46" s="1275"/>
      <c r="L46" s="1275"/>
      <c r="M46" s="1275"/>
      <c r="N46" s="1275"/>
      <c r="O46" s="1275"/>
      <c r="P46" s="1275"/>
      <c r="Q46" s="1276"/>
      <c r="R46" s="1274"/>
      <c r="S46" s="1275"/>
      <c r="T46" s="1275"/>
      <c r="U46" s="1275"/>
      <c r="V46" s="1276"/>
      <c r="W46" s="1614"/>
      <c r="X46" s="1615"/>
      <c r="Y46" s="1615"/>
      <c r="Z46" s="1615"/>
      <c r="AA46" s="1615"/>
      <c r="AB46" s="1615"/>
      <c r="AC46" s="1615"/>
      <c r="AD46" s="1615"/>
      <c r="AE46" s="1615"/>
      <c r="AF46" s="1615"/>
      <c r="AG46" s="1617"/>
      <c r="AH46" s="1274"/>
      <c r="AI46" s="1275"/>
      <c r="AJ46" s="1276"/>
      <c r="AK46" s="1579"/>
      <c r="AL46" s="1580"/>
      <c r="AM46" s="1580"/>
      <c r="AN46" s="1580"/>
      <c r="AO46" s="1580"/>
      <c r="AP46" s="1580"/>
      <c r="AQ46" s="1580"/>
      <c r="AR46" s="1581"/>
    </row>
    <row r="47" spans="1:44" s="66" customFormat="1" ht="14.25" customHeight="1">
      <c r="B47" s="1270" t="str">
        <f t="array" ref="B47">IF(COUNTIF('申込シート①-1・２'!$D$68:$D$83,$AG$3)&lt;A48,"",INDEX('申込シート①-1・２'!$D$68:$D$83,SMALL(IF('申込シート①-1・２'!$D$68:$D$83=$AG$3,ROW($A$1:$A$16),""),A48)))</f>
        <v/>
      </c>
      <c r="C47" s="1271"/>
      <c r="D47" s="1271"/>
      <c r="E47" s="1271"/>
      <c r="F47" s="1329"/>
      <c r="G47" s="1270" t="str">
        <f t="array" ref="G47">IF(COUNTIF('申込シート①-1・２'!$D$68:$D$83,$AG$3)&lt;A48,"",INDEX('申込シート①-1・２'!$G$68:$G$83,SMALL(IF('申込シート①-1・２'!$D$68:$D$83=$AG$3,ROW($A$1:$A$16),""),A48)))</f>
        <v/>
      </c>
      <c r="H47" s="1271"/>
      <c r="I47" s="1271"/>
      <c r="J47" s="1271"/>
      <c r="K47" s="1271"/>
      <c r="L47" s="1271"/>
      <c r="M47" s="1271"/>
      <c r="N47" s="1271"/>
      <c r="O47" s="1271"/>
      <c r="P47" s="1271"/>
      <c r="Q47" s="1329"/>
      <c r="R47" s="1270" t="str">
        <f t="array" ref="R47">IF(COUNTIF('申込シート①-1・２'!$D$68:$D$83,$AG$3)&lt;A48,"",INDEX('申込シート①-1・２'!$H$68:$H$83,SMALL(IF('申込シート①-1・２'!$D$68:$D$83=$AG$3,ROW($A$1:$A$16),""),A48)))</f>
        <v/>
      </c>
      <c r="S47" s="1271"/>
      <c r="T47" s="1271"/>
      <c r="U47" s="1271"/>
      <c r="V47" s="1329"/>
      <c r="W47" s="1282" t="str">
        <f t="array" ref="W47">IF(COUNTIF('申込シート①-1・２'!$D$68:$D$83,$AG$3)&lt;A48,"",INDEX('申込シート①-1・２'!$L$68:$L$83,SMALL(IF('申込シート①-1・２'!$D$68:$D$83=$AG$3,ROW($A$1:$A$16),""),A48)))</f>
        <v/>
      </c>
      <c r="X47" s="1283"/>
      <c r="Y47" s="1283"/>
      <c r="Z47" s="1283"/>
      <c r="AA47" s="1283"/>
      <c r="AB47" s="1283"/>
      <c r="AC47" s="1283" t="str">
        <f t="array" ref="AC47">IF(COUNTIF('申込シート①-1・２'!$D$68:$D$83,$AG$3)&lt;A48,"",INDEX('申込シート①-1・２'!$M$68:$M$83,SMALL(IF('申込シート①-1・２'!$D$68:$D$83=$AG$3,ROW($A$1:$A$16),""),A48)))</f>
        <v/>
      </c>
      <c r="AD47" s="1283"/>
      <c r="AE47" s="1283"/>
      <c r="AF47" s="1283"/>
      <c r="AG47" s="705"/>
      <c r="AH47" s="1270" t="str">
        <f t="array" ref="AH47">IF(COUNTIF('申込シート①-1・２'!$D$68:$D$83,$AG$3)&lt;A48,"",INDEX('申込シート①-1・２'!$N$68:$N$83,SMALL(IF('申込シート①-1・２'!$D$68:$D$83=$AG$3,ROW($A$1:$A$16),""),A48)))</f>
        <v/>
      </c>
      <c r="AI47" s="1271"/>
      <c r="AJ47" s="1329"/>
      <c r="AK47" s="1573"/>
      <c r="AL47" s="1574"/>
      <c r="AM47" s="1574"/>
      <c r="AN47" s="1574"/>
      <c r="AO47" s="1574"/>
      <c r="AP47" s="1574"/>
      <c r="AQ47" s="1574"/>
      <c r="AR47" s="1575"/>
    </row>
    <row r="48" spans="1:44" s="66" customFormat="1" ht="13.5" customHeight="1">
      <c r="A48" s="66">
        <v>12</v>
      </c>
      <c r="B48" s="1330"/>
      <c r="C48" s="1336"/>
      <c r="D48" s="1336"/>
      <c r="E48" s="1336"/>
      <c r="F48" s="1331"/>
      <c r="G48" s="1330"/>
      <c r="H48" s="1336"/>
      <c r="I48" s="1336"/>
      <c r="J48" s="1336"/>
      <c r="K48" s="1336"/>
      <c r="L48" s="1336"/>
      <c r="M48" s="1336"/>
      <c r="N48" s="1336"/>
      <c r="O48" s="1336"/>
      <c r="P48" s="1336"/>
      <c r="Q48" s="1331"/>
      <c r="R48" s="1330"/>
      <c r="S48" s="1336"/>
      <c r="T48" s="1336"/>
      <c r="U48" s="1336"/>
      <c r="V48" s="1331"/>
      <c r="W48" s="1612" t="str">
        <f t="array" ref="W48">IF(COUNTIF('申込シート①-1・２'!$D$68:$D$83,$AG$3)&lt;A48,"",INDEX('申込シート①-1・２'!$J$68:$J$83,SMALL(IF('申込シート①-1・２'!$D$68:$D$83=$AG$3,ROW($A$1:$A$16),""),A48)))</f>
        <v/>
      </c>
      <c r="X48" s="1613"/>
      <c r="Y48" s="1613"/>
      <c r="Z48" s="1613"/>
      <c r="AA48" s="1613"/>
      <c r="AB48" s="1613"/>
      <c r="AC48" s="1613" t="str">
        <f t="array" ref="AC48">IF(COUNTIF('申込シート①-1・２'!$D$68:$D$83,$AG$3)&lt;A48,"",INDEX('申込シート①-1・２'!$K$68:$K$83,SMALL(IF('申込シート①-1・２'!$D$68:$D$83=$AG$3,ROW($A$1:$A$16),""),A48)))</f>
        <v/>
      </c>
      <c r="AD48" s="1613"/>
      <c r="AE48" s="1613"/>
      <c r="AF48" s="1613"/>
      <c r="AG48" s="1616" t="s">
        <v>2491</v>
      </c>
      <c r="AH48" s="1330"/>
      <c r="AI48" s="1336"/>
      <c r="AJ48" s="1331"/>
      <c r="AK48" s="1576"/>
      <c r="AL48" s="1577"/>
      <c r="AM48" s="1577"/>
      <c r="AN48" s="1577"/>
      <c r="AO48" s="1577"/>
      <c r="AP48" s="1577"/>
      <c r="AQ48" s="1577"/>
      <c r="AR48" s="1578"/>
    </row>
    <row r="49" spans="1:44" s="66" customFormat="1" ht="13.5" customHeight="1">
      <c r="B49" s="1274"/>
      <c r="C49" s="1275"/>
      <c r="D49" s="1275"/>
      <c r="E49" s="1275"/>
      <c r="F49" s="1276"/>
      <c r="G49" s="1274"/>
      <c r="H49" s="1275"/>
      <c r="I49" s="1275"/>
      <c r="J49" s="1275"/>
      <c r="K49" s="1275"/>
      <c r="L49" s="1275"/>
      <c r="M49" s="1275"/>
      <c r="N49" s="1275"/>
      <c r="O49" s="1275"/>
      <c r="P49" s="1275"/>
      <c r="Q49" s="1276"/>
      <c r="R49" s="1274"/>
      <c r="S49" s="1275"/>
      <c r="T49" s="1275"/>
      <c r="U49" s="1275"/>
      <c r="V49" s="1276"/>
      <c r="W49" s="1614"/>
      <c r="X49" s="1615"/>
      <c r="Y49" s="1615"/>
      <c r="Z49" s="1615"/>
      <c r="AA49" s="1615"/>
      <c r="AB49" s="1615"/>
      <c r="AC49" s="1615"/>
      <c r="AD49" s="1615"/>
      <c r="AE49" s="1615"/>
      <c r="AF49" s="1615"/>
      <c r="AG49" s="1617"/>
      <c r="AH49" s="1274"/>
      <c r="AI49" s="1275"/>
      <c r="AJ49" s="1276"/>
      <c r="AK49" s="1579"/>
      <c r="AL49" s="1580"/>
      <c r="AM49" s="1580"/>
      <c r="AN49" s="1580"/>
      <c r="AO49" s="1580"/>
      <c r="AP49" s="1580"/>
      <c r="AQ49" s="1580"/>
      <c r="AR49" s="1581"/>
    </row>
    <row r="50" spans="1:44" s="66" customFormat="1" ht="14.25" customHeight="1">
      <c r="B50" s="1270" t="str">
        <f t="array" ref="B50">IF(COUNTIF('申込シート①-1・２'!$D$68:$D$83,$AG$3)&lt;A51,"",INDEX('申込シート①-1・２'!$D$68:$D$83,SMALL(IF('申込シート①-1・２'!$D$68:$D$83=$AG$3,ROW($A$1:$A$16),""),A51)))</f>
        <v/>
      </c>
      <c r="C50" s="1271"/>
      <c r="D50" s="1271"/>
      <c r="E50" s="1271"/>
      <c r="F50" s="1329"/>
      <c r="G50" s="1270" t="str">
        <f t="array" ref="G50">IF(COUNTIF('申込シート①-1・２'!$D$68:$D$83,$AG$3)&lt;A51,"",INDEX('申込シート①-1・２'!$G$68:$G$83,SMALL(IF('申込シート①-1・２'!$D$68:$D$83=$AG$3,ROW($A$1:$A$16),""),A51)))</f>
        <v/>
      </c>
      <c r="H50" s="1271"/>
      <c r="I50" s="1271"/>
      <c r="J50" s="1271"/>
      <c r="K50" s="1271"/>
      <c r="L50" s="1271"/>
      <c r="M50" s="1271"/>
      <c r="N50" s="1271"/>
      <c r="O50" s="1271"/>
      <c r="P50" s="1271"/>
      <c r="Q50" s="1329"/>
      <c r="R50" s="1270" t="str">
        <f t="array" ref="R50">IF(COUNTIF('申込シート①-1・２'!$D$68:$D$83,$AG$3)&lt;A51,"",INDEX('申込シート①-1・２'!$H$68:$H$83,SMALL(IF('申込シート①-1・２'!$D$68:$D$83=$AG$3,ROW($A$1:$A$16),""),A51)))</f>
        <v/>
      </c>
      <c r="S50" s="1271"/>
      <c r="T50" s="1271"/>
      <c r="U50" s="1271"/>
      <c r="V50" s="1329"/>
      <c r="W50" s="1282" t="str">
        <f t="array" ref="W50">IF(COUNTIF('申込シート①-1・２'!$D$68:$D$83,$AG$3)&lt;A51,"",INDEX('申込シート①-1・２'!$L$68:$L$83,SMALL(IF('申込シート①-1・２'!$D$68:$D$83=$AG$3,ROW($A$1:$A$16),""),A51)))</f>
        <v/>
      </c>
      <c r="X50" s="1283"/>
      <c r="Y50" s="1283"/>
      <c r="Z50" s="1283"/>
      <c r="AA50" s="1283"/>
      <c r="AB50" s="1283"/>
      <c r="AC50" s="1283" t="str">
        <f t="array" ref="AC50">IF(COUNTIF('申込シート①-1・２'!$D$68:$D$83,$AG$3)&lt;A51,"",INDEX('申込シート①-1・２'!$M$68:$M$83,SMALL(IF('申込シート①-1・２'!$D$68:$D$83=$AG$3,ROW($A$1:$A$16),""),A51)))</f>
        <v/>
      </c>
      <c r="AD50" s="1283"/>
      <c r="AE50" s="1283"/>
      <c r="AF50" s="1283"/>
      <c r="AG50" s="705"/>
      <c r="AH50" s="1270" t="str">
        <f t="array" ref="AH50">IF(COUNTIF('申込シート①-1・２'!$D$68:$D$83,$AG$3)&lt;A51,"",INDEX('申込シート①-1・２'!$N$68:$N$83,SMALL(IF('申込シート①-1・２'!$D$68:$D$83=$AG$3,ROW($A$1:$A$16),""),A51)))</f>
        <v/>
      </c>
      <c r="AI50" s="1271"/>
      <c r="AJ50" s="1329"/>
      <c r="AK50" s="1573"/>
      <c r="AL50" s="1574"/>
      <c r="AM50" s="1574"/>
      <c r="AN50" s="1574"/>
      <c r="AO50" s="1574"/>
      <c r="AP50" s="1574"/>
      <c r="AQ50" s="1574"/>
      <c r="AR50" s="1575"/>
    </row>
    <row r="51" spans="1:44" s="66" customFormat="1" ht="13.5" customHeight="1">
      <c r="A51" s="66">
        <v>13</v>
      </c>
      <c r="B51" s="1330"/>
      <c r="C51" s="1336"/>
      <c r="D51" s="1336"/>
      <c r="E51" s="1336"/>
      <c r="F51" s="1331"/>
      <c r="G51" s="1330"/>
      <c r="H51" s="1336"/>
      <c r="I51" s="1336"/>
      <c r="J51" s="1336"/>
      <c r="K51" s="1336"/>
      <c r="L51" s="1336"/>
      <c r="M51" s="1336"/>
      <c r="N51" s="1336"/>
      <c r="O51" s="1336"/>
      <c r="P51" s="1336"/>
      <c r="Q51" s="1331"/>
      <c r="R51" s="1330"/>
      <c r="S51" s="1336"/>
      <c r="T51" s="1336"/>
      <c r="U51" s="1336"/>
      <c r="V51" s="1331"/>
      <c r="W51" s="1612" t="str">
        <f t="array" ref="W51">IF(COUNTIF('申込シート①-1・２'!$D$68:$D$83,$AG$3)&lt;A51,"",INDEX('申込シート①-1・２'!$J$68:$J$83,SMALL(IF('申込シート①-1・２'!$D$68:$D$83=$AG$3,ROW($A$1:$A$16),""),A51)))</f>
        <v/>
      </c>
      <c r="X51" s="1613"/>
      <c r="Y51" s="1613"/>
      <c r="Z51" s="1613"/>
      <c r="AA51" s="1613"/>
      <c r="AB51" s="1613"/>
      <c r="AC51" s="1613" t="str">
        <f t="array" ref="AC51">IF(COUNTIF('申込シート①-1・２'!$D$68:$D$83,$AG$3)&lt;A51,"",INDEX('申込シート①-1・２'!$K$68:$K$83,SMALL(IF('申込シート①-1・２'!$D$68:$D$83=$AG$3,ROW($A$1:$A$16),""),A51)))</f>
        <v/>
      </c>
      <c r="AD51" s="1613"/>
      <c r="AE51" s="1613"/>
      <c r="AF51" s="1613"/>
      <c r="AG51" s="1616" t="s">
        <v>2491</v>
      </c>
      <c r="AH51" s="1330"/>
      <c r="AI51" s="1336"/>
      <c r="AJ51" s="1331"/>
      <c r="AK51" s="1576"/>
      <c r="AL51" s="1577"/>
      <c r="AM51" s="1577"/>
      <c r="AN51" s="1577"/>
      <c r="AO51" s="1577"/>
      <c r="AP51" s="1577"/>
      <c r="AQ51" s="1577"/>
      <c r="AR51" s="1578"/>
    </row>
    <row r="52" spans="1:44" s="66" customFormat="1" ht="13.5" customHeight="1">
      <c r="B52" s="1274"/>
      <c r="C52" s="1275"/>
      <c r="D52" s="1275"/>
      <c r="E52" s="1275"/>
      <c r="F52" s="1276"/>
      <c r="G52" s="1274"/>
      <c r="H52" s="1275"/>
      <c r="I52" s="1275"/>
      <c r="J52" s="1275"/>
      <c r="K52" s="1275"/>
      <c r="L52" s="1275"/>
      <c r="M52" s="1275"/>
      <c r="N52" s="1275"/>
      <c r="O52" s="1275"/>
      <c r="P52" s="1275"/>
      <c r="Q52" s="1276"/>
      <c r="R52" s="1274"/>
      <c r="S52" s="1275"/>
      <c r="T52" s="1275"/>
      <c r="U52" s="1275"/>
      <c r="V52" s="1276"/>
      <c r="W52" s="1614"/>
      <c r="X52" s="1615"/>
      <c r="Y52" s="1615"/>
      <c r="Z52" s="1615"/>
      <c r="AA52" s="1615"/>
      <c r="AB52" s="1615"/>
      <c r="AC52" s="1615"/>
      <c r="AD52" s="1615"/>
      <c r="AE52" s="1615"/>
      <c r="AF52" s="1615"/>
      <c r="AG52" s="1617"/>
      <c r="AH52" s="1274"/>
      <c r="AI52" s="1275"/>
      <c r="AJ52" s="1276"/>
      <c r="AK52" s="1579"/>
      <c r="AL52" s="1580"/>
      <c r="AM52" s="1580"/>
      <c r="AN52" s="1580"/>
      <c r="AO52" s="1580"/>
      <c r="AP52" s="1580"/>
      <c r="AQ52" s="1580"/>
      <c r="AR52" s="1581"/>
    </row>
    <row r="53" spans="1:44" s="66" customFormat="1" ht="14.25" customHeight="1">
      <c r="B53" s="1270" t="str">
        <f t="array" ref="B53">IF(COUNTIF('申込シート①-1・２'!$D$68:$D$83,$AG$3)&lt;A54,"",INDEX('申込シート①-1・２'!$D$68:$D$83,SMALL(IF('申込シート①-1・２'!$D$68:$D$83=$AG$3,ROW($A$1:$A$16),""),A54)))</f>
        <v/>
      </c>
      <c r="C53" s="1271"/>
      <c r="D53" s="1271"/>
      <c r="E53" s="1271"/>
      <c r="F53" s="1329"/>
      <c r="G53" s="1270" t="str">
        <f t="array" ref="G53">IF(COUNTIF('申込シート①-1・２'!$D$68:$D$83,$AG$3)&lt;A54,"",INDEX('申込シート①-1・２'!$G$68:$G$83,SMALL(IF('申込シート①-1・２'!$D$68:$D$83=$AG$3,ROW($A$1:$A$16),""),A54)))</f>
        <v/>
      </c>
      <c r="H53" s="1271"/>
      <c r="I53" s="1271"/>
      <c r="J53" s="1271"/>
      <c r="K53" s="1271"/>
      <c r="L53" s="1271"/>
      <c r="M53" s="1271"/>
      <c r="N53" s="1271"/>
      <c r="O53" s="1271"/>
      <c r="P53" s="1271"/>
      <c r="Q53" s="1329"/>
      <c r="R53" s="1270" t="str">
        <f t="array" ref="R53">IF(COUNTIF('申込シート①-1・２'!$D$68:$D$83,$AG$3)&lt;A54,"",INDEX('申込シート①-1・２'!$H$68:$H$83,SMALL(IF('申込シート①-1・２'!$D$68:$D$83=$AG$3,ROW($A$1:$A$16),""),A54)))</f>
        <v/>
      </c>
      <c r="S53" s="1271"/>
      <c r="T53" s="1271"/>
      <c r="U53" s="1271"/>
      <c r="V53" s="1329"/>
      <c r="W53" s="1282" t="str">
        <f t="array" ref="W53">IF(COUNTIF('申込シート①-1・２'!$D$68:$D$83,$AG$3)&lt;A54,"",INDEX('申込シート①-1・２'!$L$68:$L$83,SMALL(IF('申込シート①-1・２'!$D$68:$D$83=$AG$3,ROW($A$1:$A$16),""),A54)))</f>
        <v/>
      </c>
      <c r="X53" s="1283"/>
      <c r="Y53" s="1283"/>
      <c r="Z53" s="1283"/>
      <c r="AA53" s="1283"/>
      <c r="AB53" s="1283"/>
      <c r="AC53" s="1283" t="str">
        <f t="array" ref="AC53">IF(COUNTIF('申込シート①-1・２'!$D$68:$D$83,$AG$3)&lt;A54,"",INDEX('申込シート①-1・２'!$M$68:$M$83,SMALL(IF('申込シート①-1・２'!$D$68:$D$83=$AG$3,ROW($A$1:$A$16),""),A54)))</f>
        <v/>
      </c>
      <c r="AD53" s="1283"/>
      <c r="AE53" s="1283"/>
      <c r="AF53" s="1283"/>
      <c r="AG53" s="705"/>
      <c r="AH53" s="1270" t="str">
        <f t="array" ref="AH53">IF(COUNTIF('申込シート①-1・２'!$D$68:$D$83,$AG$3)&lt;A54,"",INDEX('申込シート①-1・２'!$N$68:$N$83,SMALL(IF('申込シート①-1・２'!$D$68:$D$83=$AG$3,ROW($A$1:$A$16),""),A54)))</f>
        <v/>
      </c>
      <c r="AI53" s="1271"/>
      <c r="AJ53" s="1329"/>
      <c r="AK53" s="1573"/>
      <c r="AL53" s="1574"/>
      <c r="AM53" s="1574"/>
      <c r="AN53" s="1574"/>
      <c r="AO53" s="1574"/>
      <c r="AP53" s="1574"/>
      <c r="AQ53" s="1574"/>
      <c r="AR53" s="1575"/>
    </row>
    <row r="54" spans="1:44" s="66" customFormat="1" ht="13.5" customHeight="1">
      <c r="A54" s="66">
        <v>14</v>
      </c>
      <c r="B54" s="1330"/>
      <c r="C54" s="1336"/>
      <c r="D54" s="1336"/>
      <c r="E54" s="1336"/>
      <c r="F54" s="1331"/>
      <c r="G54" s="1330"/>
      <c r="H54" s="1336"/>
      <c r="I54" s="1336"/>
      <c r="J54" s="1336"/>
      <c r="K54" s="1336"/>
      <c r="L54" s="1336"/>
      <c r="M54" s="1336"/>
      <c r="N54" s="1336"/>
      <c r="O54" s="1336"/>
      <c r="P54" s="1336"/>
      <c r="Q54" s="1331"/>
      <c r="R54" s="1330"/>
      <c r="S54" s="1336"/>
      <c r="T54" s="1336"/>
      <c r="U54" s="1336"/>
      <c r="V54" s="1331"/>
      <c r="W54" s="1612" t="str">
        <f t="array" ref="W54">IF(COUNTIF('申込シート①-1・２'!$D$68:$D$83,$AG$3)&lt;A54,"",INDEX('申込シート①-1・２'!$J$68:$J$83,SMALL(IF('申込シート①-1・２'!$D$68:$D$83=$AG$3,ROW($A$1:$A$16),""),A54)))</f>
        <v/>
      </c>
      <c r="X54" s="1613"/>
      <c r="Y54" s="1613"/>
      <c r="Z54" s="1613"/>
      <c r="AA54" s="1613"/>
      <c r="AB54" s="1613"/>
      <c r="AC54" s="1613" t="str">
        <f t="array" ref="AC54">IF(COUNTIF('申込シート①-1・２'!$D$68:$D$83,$AG$3)&lt;A54,"",INDEX('申込シート①-1・２'!$K$68:$K$83,SMALL(IF('申込シート①-1・２'!$D$68:$D$83=$AG$3,ROW($A$1:$A$16),""),A54)))</f>
        <v/>
      </c>
      <c r="AD54" s="1613"/>
      <c r="AE54" s="1613"/>
      <c r="AF54" s="1613"/>
      <c r="AG54" s="1616" t="s">
        <v>2491</v>
      </c>
      <c r="AH54" s="1330"/>
      <c r="AI54" s="1336"/>
      <c r="AJ54" s="1331"/>
      <c r="AK54" s="1576"/>
      <c r="AL54" s="1577"/>
      <c r="AM54" s="1577"/>
      <c r="AN54" s="1577"/>
      <c r="AO54" s="1577"/>
      <c r="AP54" s="1577"/>
      <c r="AQ54" s="1577"/>
      <c r="AR54" s="1578"/>
    </row>
    <row r="55" spans="1:44" s="66" customFormat="1" ht="13.5" customHeight="1">
      <c r="B55" s="1274"/>
      <c r="C55" s="1275"/>
      <c r="D55" s="1275"/>
      <c r="E55" s="1275"/>
      <c r="F55" s="1276"/>
      <c r="G55" s="1274"/>
      <c r="H55" s="1275"/>
      <c r="I55" s="1275"/>
      <c r="J55" s="1275"/>
      <c r="K55" s="1275"/>
      <c r="L55" s="1275"/>
      <c r="M55" s="1275"/>
      <c r="N55" s="1275"/>
      <c r="O55" s="1275"/>
      <c r="P55" s="1275"/>
      <c r="Q55" s="1276"/>
      <c r="R55" s="1274"/>
      <c r="S55" s="1275"/>
      <c r="T55" s="1275"/>
      <c r="U55" s="1275"/>
      <c r="V55" s="1276"/>
      <c r="W55" s="1614"/>
      <c r="X55" s="1615"/>
      <c r="Y55" s="1615"/>
      <c r="Z55" s="1615"/>
      <c r="AA55" s="1615"/>
      <c r="AB55" s="1615"/>
      <c r="AC55" s="1615"/>
      <c r="AD55" s="1615"/>
      <c r="AE55" s="1615"/>
      <c r="AF55" s="1615"/>
      <c r="AG55" s="1617"/>
      <c r="AH55" s="1274"/>
      <c r="AI55" s="1275"/>
      <c r="AJ55" s="1276"/>
      <c r="AK55" s="1579"/>
      <c r="AL55" s="1580"/>
      <c r="AM55" s="1580"/>
      <c r="AN55" s="1580"/>
      <c r="AO55" s="1580"/>
      <c r="AP55" s="1580"/>
      <c r="AQ55" s="1580"/>
      <c r="AR55" s="1581"/>
    </row>
    <row r="56" spans="1:44" s="66" customFormat="1" ht="14.25" customHeight="1">
      <c r="B56" s="1270" t="str">
        <f t="array" ref="B56">IF(COUNTIF('申込シート①-1・２'!$D$68:$D$83,$AG$3)&lt;A57,"",INDEX('申込シート①-1・２'!$D$68:$D$83,SMALL(IF('申込シート①-1・２'!$D$68:$D$83=$AG$3,ROW($A$1:$A$16),""),A57)))</f>
        <v/>
      </c>
      <c r="C56" s="1271"/>
      <c r="D56" s="1271"/>
      <c r="E56" s="1271"/>
      <c r="F56" s="1329"/>
      <c r="G56" s="1270" t="str">
        <f t="array" ref="G56">IF(COUNTIF('申込シート①-1・２'!$D$68:$D$83,$AG$3)&lt;A57,"",INDEX('申込シート①-1・２'!$G$68:$G$83,SMALL(IF('申込シート①-1・２'!$D$68:$D$83=$AG$3,ROW($A$1:$A$16),""),A57)))</f>
        <v/>
      </c>
      <c r="H56" s="1271"/>
      <c r="I56" s="1271"/>
      <c r="J56" s="1271"/>
      <c r="K56" s="1271"/>
      <c r="L56" s="1271"/>
      <c r="M56" s="1271"/>
      <c r="N56" s="1271"/>
      <c r="O56" s="1271"/>
      <c r="P56" s="1271"/>
      <c r="Q56" s="1329"/>
      <c r="R56" s="1270" t="str">
        <f t="array" ref="R56">IF(COUNTIF('申込シート①-1・２'!$D$68:$D$83,$AG$3)&lt;A57,"",INDEX('申込シート①-1・２'!$H$68:$H$83,SMALL(IF('申込シート①-1・２'!$D$68:$D$83=$AG$3,ROW($A$1:$A$16),""),A57)))</f>
        <v/>
      </c>
      <c r="S56" s="1271"/>
      <c r="T56" s="1271"/>
      <c r="U56" s="1271"/>
      <c r="V56" s="1329"/>
      <c r="W56" s="1282" t="str">
        <f t="array" ref="W56">IF(COUNTIF('申込シート①-1・２'!$D$68:$D$83,$AG$3)&lt;A57,"",INDEX('申込シート①-1・２'!$L$68:$L$83,SMALL(IF('申込シート①-1・２'!$D$68:$D$83=$AG$3,ROW($A$1:$A$16),""),A57)))</f>
        <v/>
      </c>
      <c r="X56" s="1283"/>
      <c r="Y56" s="1283"/>
      <c r="Z56" s="1283"/>
      <c r="AA56" s="1283"/>
      <c r="AB56" s="1283"/>
      <c r="AC56" s="1283" t="str">
        <f t="array" ref="AC56">IF(COUNTIF('申込シート①-1・２'!$D$68:$D$83,$AG$3)&lt;A57,"",INDEX('申込シート①-1・２'!$M$68:$M$83,SMALL(IF('申込シート①-1・２'!$D$68:$D$83=$AG$3,ROW($A$1:$A$16),""),A57)))</f>
        <v/>
      </c>
      <c r="AD56" s="1283"/>
      <c r="AE56" s="1283"/>
      <c r="AF56" s="1283"/>
      <c r="AG56" s="705"/>
      <c r="AH56" s="1270" t="str">
        <f t="array" ref="AH56">IF(COUNTIF('申込シート①-1・２'!$D$68:$D$83,$AG$3)&lt;A57,"",INDEX('申込シート①-1・２'!$N$68:$N$83,SMALL(IF('申込シート①-1・２'!$D$68:$D$83=$AG$3,ROW($A$1:$A$16),""),A57)))</f>
        <v/>
      </c>
      <c r="AI56" s="1271"/>
      <c r="AJ56" s="1329"/>
      <c r="AK56" s="1573"/>
      <c r="AL56" s="1574"/>
      <c r="AM56" s="1574"/>
      <c r="AN56" s="1574"/>
      <c r="AO56" s="1574"/>
      <c r="AP56" s="1574"/>
      <c r="AQ56" s="1574"/>
      <c r="AR56" s="1575"/>
    </row>
    <row r="57" spans="1:44" s="66" customFormat="1" ht="13.5" customHeight="1">
      <c r="A57" s="66">
        <v>15</v>
      </c>
      <c r="B57" s="1330"/>
      <c r="C57" s="1336"/>
      <c r="D57" s="1336"/>
      <c r="E57" s="1336"/>
      <c r="F57" s="1331"/>
      <c r="G57" s="1330"/>
      <c r="H57" s="1336"/>
      <c r="I57" s="1336"/>
      <c r="J57" s="1336"/>
      <c r="K57" s="1336"/>
      <c r="L57" s="1336"/>
      <c r="M57" s="1336"/>
      <c r="N57" s="1336"/>
      <c r="O57" s="1336"/>
      <c r="P57" s="1336"/>
      <c r="Q57" s="1331"/>
      <c r="R57" s="1330"/>
      <c r="S57" s="1336"/>
      <c r="T57" s="1336"/>
      <c r="U57" s="1336"/>
      <c r="V57" s="1331"/>
      <c r="W57" s="1612" t="str">
        <f t="array" ref="W57">IF(COUNTIF('申込シート①-1・２'!$D$68:$D$83,$AG$3)&lt;A57,"",INDEX('申込シート①-1・２'!$J$68:$J$83,SMALL(IF('申込シート①-1・２'!$D$68:$D$83=$AG$3,ROW($A$1:$A$16),""),A57)))</f>
        <v/>
      </c>
      <c r="X57" s="1613"/>
      <c r="Y57" s="1613"/>
      <c r="Z57" s="1613"/>
      <c r="AA57" s="1613"/>
      <c r="AB57" s="1613"/>
      <c r="AC57" s="1613" t="str">
        <f t="array" ref="AC57">IF(COUNTIF('申込シート①-1・２'!$D$68:$D$83,$AG$3)&lt;A57,"",INDEX('申込シート①-1・２'!$K$68:$K$83,SMALL(IF('申込シート①-1・２'!$D$68:$D$83=$AG$3,ROW($A$1:$A$16),""),A57)))</f>
        <v/>
      </c>
      <c r="AD57" s="1613"/>
      <c r="AE57" s="1613"/>
      <c r="AF57" s="1613"/>
      <c r="AG57" s="1616" t="s">
        <v>2491</v>
      </c>
      <c r="AH57" s="1330"/>
      <c r="AI57" s="1336"/>
      <c r="AJ57" s="1331"/>
      <c r="AK57" s="1576"/>
      <c r="AL57" s="1577"/>
      <c r="AM57" s="1577"/>
      <c r="AN57" s="1577"/>
      <c r="AO57" s="1577"/>
      <c r="AP57" s="1577"/>
      <c r="AQ57" s="1577"/>
      <c r="AR57" s="1578"/>
    </row>
    <row r="58" spans="1:44" s="66" customFormat="1" ht="13.5" customHeight="1">
      <c r="B58" s="1274"/>
      <c r="C58" s="1275"/>
      <c r="D58" s="1275"/>
      <c r="E58" s="1275"/>
      <c r="F58" s="1276"/>
      <c r="G58" s="1274"/>
      <c r="H58" s="1275"/>
      <c r="I58" s="1275"/>
      <c r="J58" s="1275"/>
      <c r="K58" s="1275"/>
      <c r="L58" s="1275"/>
      <c r="M58" s="1275"/>
      <c r="N58" s="1275"/>
      <c r="O58" s="1275"/>
      <c r="P58" s="1275"/>
      <c r="Q58" s="1276"/>
      <c r="R58" s="1274"/>
      <c r="S58" s="1275"/>
      <c r="T58" s="1275"/>
      <c r="U58" s="1275"/>
      <c r="V58" s="1276"/>
      <c r="W58" s="1614"/>
      <c r="X58" s="1615"/>
      <c r="Y58" s="1615"/>
      <c r="Z58" s="1615"/>
      <c r="AA58" s="1615"/>
      <c r="AB58" s="1615"/>
      <c r="AC58" s="1615"/>
      <c r="AD58" s="1615"/>
      <c r="AE58" s="1615"/>
      <c r="AF58" s="1615"/>
      <c r="AG58" s="1617"/>
      <c r="AH58" s="1274"/>
      <c r="AI58" s="1275"/>
      <c r="AJ58" s="1276"/>
      <c r="AK58" s="1579"/>
      <c r="AL58" s="1580"/>
      <c r="AM58" s="1580"/>
      <c r="AN58" s="1580"/>
      <c r="AO58" s="1580"/>
      <c r="AP58" s="1580"/>
      <c r="AQ58" s="1580"/>
      <c r="AR58" s="1581"/>
    </row>
    <row r="59" spans="1:44" s="66" customFormat="1" ht="14.25" customHeight="1">
      <c r="B59" s="1270" t="str">
        <f t="array" ref="B59">IF(COUNTIF('申込シート①-1・２'!$D$68:$D$83,$AG$3)&lt;A60,"",INDEX('申込シート①-1・２'!$D$68:$D$83,SMALL(IF('申込シート①-1・２'!$D$68:$D$83=$AG$3,ROW($A$1:$A$16),""),A60)))</f>
        <v/>
      </c>
      <c r="C59" s="1271"/>
      <c r="D59" s="1271"/>
      <c r="E59" s="1271"/>
      <c r="F59" s="1329"/>
      <c r="G59" s="1270" t="str">
        <f t="array" ref="G59">IF(COUNTIF('申込シート①-1・２'!$D$68:$D$83,$AG$3)&lt;A60,"",INDEX('申込シート①-1・２'!$G$68:$G$83,SMALL(IF('申込シート①-1・２'!$D$68:$D$83=$AG$3,ROW($A$1:$A$16),""),A60)))</f>
        <v/>
      </c>
      <c r="H59" s="1271"/>
      <c r="I59" s="1271"/>
      <c r="J59" s="1271"/>
      <c r="K59" s="1271"/>
      <c r="L59" s="1271"/>
      <c r="M59" s="1271"/>
      <c r="N59" s="1271"/>
      <c r="O59" s="1271"/>
      <c r="P59" s="1271"/>
      <c r="Q59" s="1329"/>
      <c r="R59" s="1270" t="str">
        <f t="array" ref="R59">IF(COUNTIF('申込シート①-1・２'!$D$68:$D$83,$AG$3)&lt;A60,"",INDEX('申込シート①-1・２'!$H$68:$H$83,SMALL(IF('申込シート①-1・２'!$D$68:$D$83=$AG$3,ROW($A$1:$A$16),""),A60)))</f>
        <v/>
      </c>
      <c r="S59" s="1271"/>
      <c r="T59" s="1271"/>
      <c r="U59" s="1271"/>
      <c r="V59" s="1329"/>
      <c r="W59" s="1282" t="str">
        <f t="array" ref="W59">IF(COUNTIF('申込シート①-1・２'!$D$68:$D$83,$AG$3)&lt;A60,"",INDEX('申込シート①-1・２'!$L$68:$L$83,SMALL(IF('申込シート①-1・２'!$D$68:$D$83=$AG$3,ROW($A$1:$A$16),""),A60)))</f>
        <v/>
      </c>
      <c r="X59" s="1283"/>
      <c r="Y59" s="1283"/>
      <c r="Z59" s="1283"/>
      <c r="AA59" s="1283"/>
      <c r="AB59" s="1283"/>
      <c r="AC59" s="1283" t="str">
        <f t="array" ref="AC59">IF(COUNTIF('申込シート①-1・２'!$D$68:$D$83,$AG$3)&lt;A60,"",INDEX('申込シート①-1・２'!$M$68:$M$83,SMALL(IF('申込シート①-1・２'!$D$68:$D$83=$AG$3,ROW($A$1:$A$16),""),A60)))</f>
        <v/>
      </c>
      <c r="AD59" s="1283"/>
      <c r="AE59" s="1283"/>
      <c r="AF59" s="1283"/>
      <c r="AG59" s="705"/>
      <c r="AH59" s="1270" t="str">
        <f t="array" ref="AH59">IF(COUNTIF('申込シート①-1・２'!$D$68:$D$83,$AG$3)&lt;A60,"",INDEX('申込シート①-1・２'!$N$68:$N$83,SMALL(IF('申込シート①-1・２'!$D$68:$D$83=$AG$3,ROW($A$1:$A$16),""),A60)))</f>
        <v/>
      </c>
      <c r="AI59" s="1271"/>
      <c r="AJ59" s="1329"/>
      <c r="AK59" s="1573"/>
      <c r="AL59" s="1574"/>
      <c r="AM59" s="1574"/>
      <c r="AN59" s="1574"/>
      <c r="AO59" s="1574"/>
      <c r="AP59" s="1574"/>
      <c r="AQ59" s="1574"/>
      <c r="AR59" s="1575"/>
    </row>
    <row r="60" spans="1:44" s="66" customFormat="1" ht="13.5" customHeight="1">
      <c r="A60" s="66">
        <v>16</v>
      </c>
      <c r="B60" s="1330"/>
      <c r="C60" s="1336"/>
      <c r="D60" s="1336"/>
      <c r="E60" s="1336"/>
      <c r="F60" s="1331"/>
      <c r="G60" s="1330"/>
      <c r="H60" s="1336"/>
      <c r="I60" s="1336"/>
      <c r="J60" s="1336"/>
      <c r="K60" s="1336"/>
      <c r="L60" s="1336"/>
      <c r="M60" s="1336"/>
      <c r="N60" s="1336"/>
      <c r="O60" s="1336"/>
      <c r="P60" s="1336"/>
      <c r="Q60" s="1331"/>
      <c r="R60" s="1330"/>
      <c r="S60" s="1336"/>
      <c r="T60" s="1336"/>
      <c r="U60" s="1336"/>
      <c r="V60" s="1331"/>
      <c r="W60" s="1612" t="str">
        <f t="array" ref="W60">IF(COUNTIF('申込シート①-1・２'!$D$68:$D$83,$AG$3)&lt;A60,"",INDEX('申込シート①-1・２'!$J$68:$J$83,SMALL(IF('申込シート①-1・２'!$D$68:$D$83=$AG$3,ROW($A$1:$A$16),""),A60)))</f>
        <v/>
      </c>
      <c r="X60" s="1613"/>
      <c r="Y60" s="1613"/>
      <c r="Z60" s="1613"/>
      <c r="AA60" s="1613"/>
      <c r="AB60" s="1613"/>
      <c r="AC60" s="1613" t="str">
        <f t="array" ref="AC60">IF(COUNTIF('申込シート①-1・２'!$D$68:$D$83,$AG$3)&lt;A60,"",INDEX('申込シート①-1・２'!$K$68:$K$83,SMALL(IF('申込シート①-1・２'!$D$68:$D$83=$AG$3,ROW($A$1:$A$16),""),A60)))</f>
        <v/>
      </c>
      <c r="AD60" s="1613"/>
      <c r="AE60" s="1613"/>
      <c r="AF60" s="1613"/>
      <c r="AG60" s="1616" t="s">
        <v>2491</v>
      </c>
      <c r="AH60" s="1330"/>
      <c r="AI60" s="1336"/>
      <c r="AJ60" s="1331"/>
      <c r="AK60" s="1576"/>
      <c r="AL60" s="1577"/>
      <c r="AM60" s="1577"/>
      <c r="AN60" s="1577"/>
      <c r="AO60" s="1577"/>
      <c r="AP60" s="1577"/>
      <c r="AQ60" s="1577"/>
      <c r="AR60" s="1578"/>
    </row>
    <row r="61" spans="1:44" s="66" customFormat="1" ht="13.5" customHeight="1">
      <c r="B61" s="1274"/>
      <c r="C61" s="1275"/>
      <c r="D61" s="1275"/>
      <c r="E61" s="1275"/>
      <c r="F61" s="1276"/>
      <c r="G61" s="1274"/>
      <c r="H61" s="1275"/>
      <c r="I61" s="1275"/>
      <c r="J61" s="1275"/>
      <c r="K61" s="1275"/>
      <c r="L61" s="1275"/>
      <c r="M61" s="1275"/>
      <c r="N61" s="1275"/>
      <c r="O61" s="1275"/>
      <c r="P61" s="1275"/>
      <c r="Q61" s="1276"/>
      <c r="R61" s="1274"/>
      <c r="S61" s="1275"/>
      <c r="T61" s="1275"/>
      <c r="U61" s="1275"/>
      <c r="V61" s="1276"/>
      <c r="W61" s="1614"/>
      <c r="X61" s="1615"/>
      <c r="Y61" s="1615"/>
      <c r="Z61" s="1615"/>
      <c r="AA61" s="1615"/>
      <c r="AB61" s="1615"/>
      <c r="AC61" s="1615"/>
      <c r="AD61" s="1615"/>
      <c r="AE61" s="1615"/>
      <c r="AF61" s="1615"/>
      <c r="AG61" s="1617"/>
      <c r="AH61" s="1274"/>
      <c r="AI61" s="1275"/>
      <c r="AJ61" s="1276"/>
      <c r="AK61" s="1579"/>
      <c r="AL61" s="1580"/>
      <c r="AM61" s="1580"/>
      <c r="AN61" s="1580"/>
      <c r="AO61" s="1580"/>
      <c r="AP61" s="1580"/>
      <c r="AQ61" s="1580"/>
      <c r="AR61" s="1581"/>
    </row>
    <row r="62" spans="1:44" ht="13.5" customHeight="1">
      <c r="B62" s="27"/>
      <c r="C62" s="27"/>
      <c r="D62" s="27"/>
      <c r="E62" s="27"/>
      <c r="F62" s="27"/>
      <c r="G62" s="27"/>
      <c r="H62" s="27"/>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124"/>
      <c r="AL62" s="124"/>
      <c r="AM62" s="124"/>
      <c r="AN62" s="124"/>
      <c r="AO62" s="124"/>
      <c r="AP62" s="124"/>
      <c r="AQ62" s="124"/>
      <c r="AR62" s="124"/>
    </row>
  </sheetData>
  <sheetProtection password="CC6F" sheet="1" objects="1" scenarios="1"/>
  <mergeCells count="195">
    <mergeCell ref="AK47:AR49"/>
    <mergeCell ref="AK53:AR55"/>
    <mergeCell ref="AK50:AR52"/>
    <mergeCell ref="AH53:AJ55"/>
    <mergeCell ref="AK17:AR19"/>
    <mergeCell ref="AG24:AG25"/>
    <mergeCell ref="AG54:AG55"/>
    <mergeCell ref="AC56:AF56"/>
    <mergeCell ref="AC59:AF59"/>
    <mergeCell ref="AC29:AF29"/>
    <mergeCell ref="AC32:AF32"/>
    <mergeCell ref="AC35:AF35"/>
    <mergeCell ref="AC38:AF38"/>
    <mergeCell ref="AC41:AF41"/>
    <mergeCell ref="AH47:AJ49"/>
    <mergeCell ref="AG48:AG49"/>
    <mergeCell ref="AG51:AG52"/>
    <mergeCell ref="AH50:AJ52"/>
    <mergeCell ref="AC50:AF50"/>
    <mergeCell ref="AG45:AG46"/>
    <mergeCell ref="AK56:AR58"/>
    <mergeCell ref="AK59:AR61"/>
    <mergeCell ref="AC47:AF47"/>
    <mergeCell ref="AC51:AF52"/>
    <mergeCell ref="W57:AB58"/>
    <mergeCell ref="AC57:AF58"/>
    <mergeCell ref="B59:F61"/>
    <mergeCell ref="G59:Q61"/>
    <mergeCell ref="R59:V61"/>
    <mergeCell ref="W59:AB59"/>
    <mergeCell ref="AH59:AJ61"/>
    <mergeCell ref="AG57:AG58"/>
    <mergeCell ref="AG60:AG61"/>
    <mergeCell ref="AH56:AJ58"/>
    <mergeCell ref="B47:F49"/>
    <mergeCell ref="G47:Q49"/>
    <mergeCell ref="R47:V49"/>
    <mergeCell ref="W47:AB47"/>
    <mergeCell ref="W51:AB52"/>
    <mergeCell ref="R50:V52"/>
    <mergeCell ref="W50:AB50"/>
    <mergeCell ref="W60:AB61"/>
    <mergeCell ref="AC60:AF61"/>
    <mergeCell ref="B56:F58"/>
    <mergeCell ref="G56:Q58"/>
    <mergeCell ref="R56:V58"/>
    <mergeCell ref="W56:AB56"/>
    <mergeCell ref="B53:F55"/>
    <mergeCell ref="G53:Q55"/>
    <mergeCell ref="R53:V55"/>
    <mergeCell ref="W53:AB53"/>
    <mergeCell ref="B50:F52"/>
    <mergeCell ref="G50:Q52"/>
    <mergeCell ref="W48:AB49"/>
    <mergeCell ref="AC48:AF49"/>
    <mergeCell ref="W54:AB55"/>
    <mergeCell ref="AC54:AF55"/>
    <mergeCell ref="AC53:AF53"/>
    <mergeCell ref="AK44:AR46"/>
    <mergeCell ref="W45:AB46"/>
    <mergeCell ref="B41:F43"/>
    <mergeCell ref="G41:Q43"/>
    <mergeCell ref="R41:V43"/>
    <mergeCell ref="W41:AB41"/>
    <mergeCell ref="AH41:AJ43"/>
    <mergeCell ref="AG42:AG43"/>
    <mergeCell ref="AK41:AR43"/>
    <mergeCell ref="AC44:AF44"/>
    <mergeCell ref="AC45:AF46"/>
    <mergeCell ref="W42:AB43"/>
    <mergeCell ref="AC42:AF43"/>
    <mergeCell ref="B44:F46"/>
    <mergeCell ref="G44:Q46"/>
    <mergeCell ref="R44:V46"/>
    <mergeCell ref="W44:AB44"/>
    <mergeCell ref="AH44:AJ46"/>
    <mergeCell ref="W36:AB37"/>
    <mergeCell ref="AC36:AF37"/>
    <mergeCell ref="B38:F40"/>
    <mergeCell ref="G38:Q40"/>
    <mergeCell ref="R38:V40"/>
    <mergeCell ref="W38:AB38"/>
    <mergeCell ref="AC39:AF40"/>
    <mergeCell ref="AH38:AJ40"/>
    <mergeCell ref="AK38:AR40"/>
    <mergeCell ref="W39:AB40"/>
    <mergeCell ref="B35:F37"/>
    <mergeCell ref="G35:Q37"/>
    <mergeCell ref="R35:V37"/>
    <mergeCell ref="W35:AB35"/>
    <mergeCell ref="AH35:AJ37"/>
    <mergeCell ref="AG36:AG37"/>
    <mergeCell ref="AG39:AG40"/>
    <mergeCell ref="AK35:AR37"/>
    <mergeCell ref="AK29:AR31"/>
    <mergeCell ref="AC27:AF28"/>
    <mergeCell ref="AK23:AR25"/>
    <mergeCell ref="AH23:AJ25"/>
    <mergeCell ref="B26:F28"/>
    <mergeCell ref="G26:Q28"/>
    <mergeCell ref="W27:AB28"/>
    <mergeCell ref="B32:F34"/>
    <mergeCell ref="G32:Q34"/>
    <mergeCell ref="R32:V34"/>
    <mergeCell ref="W32:AB32"/>
    <mergeCell ref="AH32:AJ34"/>
    <mergeCell ref="AK32:AR34"/>
    <mergeCell ref="W33:AB34"/>
    <mergeCell ref="AG33:AG34"/>
    <mergeCell ref="AC33:AF34"/>
    <mergeCell ref="B29:F31"/>
    <mergeCell ref="G29:Q31"/>
    <mergeCell ref="R29:V31"/>
    <mergeCell ref="W29:AB29"/>
    <mergeCell ref="AH29:AJ31"/>
    <mergeCell ref="AG27:AG28"/>
    <mergeCell ref="AG30:AG31"/>
    <mergeCell ref="W30:AB31"/>
    <mergeCell ref="AC30:AF31"/>
    <mergeCell ref="AH26:AJ28"/>
    <mergeCell ref="B23:F25"/>
    <mergeCell ref="G23:Q25"/>
    <mergeCell ref="R20:V22"/>
    <mergeCell ref="W20:AB20"/>
    <mergeCell ref="B20:F22"/>
    <mergeCell ref="G20:Q22"/>
    <mergeCell ref="R23:V25"/>
    <mergeCell ref="W23:AB23"/>
    <mergeCell ref="AK26:AR28"/>
    <mergeCell ref="AC26:AF26"/>
    <mergeCell ref="W24:AB25"/>
    <mergeCell ref="AC24:AF25"/>
    <mergeCell ref="AC23:AF23"/>
    <mergeCell ref="AH20:AJ22"/>
    <mergeCell ref="AK20:AR22"/>
    <mergeCell ref="R26:V28"/>
    <mergeCell ref="W26:AB26"/>
    <mergeCell ref="W21:AB22"/>
    <mergeCell ref="AK14:AR16"/>
    <mergeCell ref="W15:AB16"/>
    <mergeCell ref="AC15:AF16"/>
    <mergeCell ref="B17:F19"/>
    <mergeCell ref="G17:Q19"/>
    <mergeCell ref="R17:V19"/>
    <mergeCell ref="W17:AB17"/>
    <mergeCell ref="AH17:AJ19"/>
    <mergeCell ref="AH14:AJ16"/>
    <mergeCell ref="AG15:AG16"/>
    <mergeCell ref="B14:F16"/>
    <mergeCell ref="G14:Q16"/>
    <mergeCell ref="R14:V16"/>
    <mergeCell ref="W14:AB14"/>
    <mergeCell ref="AG21:AG22"/>
    <mergeCell ref="AC17:AF17"/>
    <mergeCell ref="AC20:AF20"/>
    <mergeCell ref="AC14:AF14"/>
    <mergeCell ref="AC18:AF19"/>
    <mergeCell ref="W18:AB19"/>
    <mergeCell ref="AC21:AF22"/>
    <mergeCell ref="AG7:AR7"/>
    <mergeCell ref="AG8:AR8"/>
    <mergeCell ref="B12:F13"/>
    <mergeCell ref="G12:Q12"/>
    <mergeCell ref="R12:V13"/>
    <mergeCell ref="W12:AG12"/>
    <mergeCell ref="AH12:AJ13"/>
    <mergeCell ref="AQ10:AR10"/>
    <mergeCell ref="AK12:AR12"/>
    <mergeCell ref="G13:Q13"/>
    <mergeCell ref="W13:AG13"/>
    <mergeCell ref="AK13:AR13"/>
    <mergeCell ref="C1:F1"/>
    <mergeCell ref="B3:H3"/>
    <mergeCell ref="I3:W3"/>
    <mergeCell ref="B4:H4"/>
    <mergeCell ref="I4:Z4"/>
    <mergeCell ref="AA4:AF4"/>
    <mergeCell ref="AG4:AR4"/>
    <mergeCell ref="B2:AQ2"/>
    <mergeCell ref="AG18:AG19"/>
    <mergeCell ref="B9:H9"/>
    <mergeCell ref="I9:AR9"/>
    <mergeCell ref="B10:H10"/>
    <mergeCell ref="I10:X10"/>
    <mergeCell ref="Y10:Z10"/>
    <mergeCell ref="AA10:AF10"/>
    <mergeCell ref="AG10:AP10"/>
    <mergeCell ref="B5:H5"/>
    <mergeCell ref="I5:AF5"/>
    <mergeCell ref="AG5:AR5"/>
    <mergeCell ref="B6:H8"/>
    <mergeCell ref="I6:Z6"/>
    <mergeCell ref="AA6:AF6"/>
    <mergeCell ref="AG6:AR6"/>
    <mergeCell ref="I7:AF8"/>
  </mergeCells>
  <phoneticPr fontId="4"/>
  <printOptions horizontalCentered="1"/>
  <pageMargins left="0.39370078740157483" right="0.19685039370078741" top="0.59055118110236227" bottom="0.39370078740157483" header="0.51181102362204722" footer="0.51181102362204722"/>
  <pageSetup paperSize="9" scale="95"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sheetPr>
    <pageSetUpPr fitToPage="1"/>
  </sheetPr>
  <dimension ref="A1:AS62"/>
  <sheetViews>
    <sheetView showGridLines="0" showZeros="0" zoomScaleNormal="100" workbookViewId="0">
      <selection activeCell="AG8" sqref="AG8:AR8"/>
    </sheetView>
  </sheetViews>
  <sheetFormatPr defaultRowHeight="16.5" customHeight="1"/>
  <cols>
    <col min="1" max="1" width="2.875" style="21" customWidth="1"/>
    <col min="2" max="4" width="2.5" style="21" customWidth="1"/>
    <col min="5" max="5" width="3" style="21" customWidth="1"/>
    <col min="6" max="8" width="2.5" style="21" customWidth="1"/>
    <col min="9" max="19" width="1.25" style="21" customWidth="1"/>
    <col min="20" max="20" width="1" style="21" customWidth="1"/>
    <col min="21" max="21" width="1.25" style="21" customWidth="1"/>
    <col min="22" max="22" width="0.625" style="21" customWidth="1"/>
    <col min="23" max="24" width="1.25" style="21" customWidth="1"/>
    <col min="25" max="35" width="2.5" style="21" customWidth="1"/>
    <col min="36" max="36" width="0.875" style="21" customWidth="1"/>
    <col min="37" max="40" width="2.5" style="21" customWidth="1"/>
    <col min="41" max="41" width="1.75" style="21" customWidth="1"/>
    <col min="42" max="42" width="2" style="21" customWidth="1"/>
    <col min="43" max="43" width="1.75" style="21" customWidth="1"/>
    <col min="44" max="44" width="13.625" style="21" customWidth="1"/>
    <col min="45" max="45" width="1.625" style="21" customWidth="1"/>
    <col min="46" max="49" width="3" style="21" customWidth="1"/>
    <col min="50" max="16384" width="9" style="21"/>
  </cols>
  <sheetData>
    <row r="1" spans="1:45" s="66" customFormat="1" ht="16.5" customHeight="1">
      <c r="B1" s="63"/>
      <c r="C1" s="1639" t="s">
        <v>858</v>
      </c>
      <c r="D1" s="1440"/>
      <c r="E1" s="1440"/>
      <c r="F1" s="1441"/>
      <c r="G1" s="64"/>
      <c r="H1" s="65"/>
      <c r="AK1" s="67" t="s">
        <v>800</v>
      </c>
      <c r="AL1" s="67"/>
      <c r="AM1" s="67"/>
      <c r="AN1" s="67"/>
      <c r="AO1" s="67"/>
      <c r="AP1" s="67"/>
      <c r="AQ1" s="67"/>
      <c r="AR1" s="67"/>
    </row>
    <row r="2" spans="1:45" ht="26.25" customHeight="1">
      <c r="A2" s="66"/>
      <c r="B2" s="1611" t="s">
        <v>2597</v>
      </c>
      <c r="C2" s="1611"/>
      <c r="D2" s="1611"/>
      <c r="E2" s="1611"/>
      <c r="F2" s="1611"/>
      <c r="G2" s="1611"/>
      <c r="H2" s="1611"/>
      <c r="I2" s="1611"/>
      <c r="J2" s="1611"/>
      <c r="K2" s="1611"/>
      <c r="L2" s="1611"/>
      <c r="M2" s="1611"/>
      <c r="N2" s="1611"/>
      <c r="O2" s="1611"/>
      <c r="P2" s="1611"/>
      <c r="Q2" s="1611"/>
      <c r="R2" s="1611"/>
      <c r="S2" s="1611"/>
      <c r="T2" s="1611"/>
      <c r="U2" s="1611"/>
      <c r="V2" s="1611"/>
      <c r="W2" s="1611"/>
      <c r="X2" s="1611"/>
      <c r="Y2" s="1611"/>
      <c r="Z2" s="1611"/>
      <c r="AA2" s="1611"/>
      <c r="AB2" s="1611"/>
      <c r="AC2" s="1611"/>
      <c r="AD2" s="1611"/>
      <c r="AE2" s="1611"/>
      <c r="AF2" s="1611"/>
      <c r="AG2" s="1611"/>
      <c r="AH2" s="1611"/>
      <c r="AI2" s="1611"/>
      <c r="AJ2" s="1611"/>
      <c r="AK2" s="1611"/>
      <c r="AL2" s="1611"/>
      <c r="AM2" s="1611"/>
      <c r="AN2" s="1611"/>
      <c r="AO2" s="1611"/>
      <c r="AP2" s="1611"/>
      <c r="AQ2" s="1611"/>
      <c r="AR2" s="458" t="s">
        <v>2507</v>
      </c>
      <c r="AS2" s="457"/>
    </row>
    <row r="3" spans="1:45" ht="16.5" customHeight="1">
      <c r="B3" s="1638" t="s">
        <v>787</v>
      </c>
      <c r="C3" s="1638"/>
      <c r="D3" s="1638"/>
      <c r="E3" s="1638"/>
      <c r="F3" s="1638"/>
      <c r="G3" s="1638"/>
      <c r="H3" s="1638"/>
      <c r="I3" s="1592">
        <f>農鑑⑨全体!I3</f>
        <v>0</v>
      </c>
      <c r="J3" s="1593"/>
      <c r="K3" s="1593"/>
      <c r="L3" s="1593"/>
      <c r="M3" s="1593"/>
      <c r="N3" s="1593"/>
      <c r="O3" s="1593"/>
      <c r="P3" s="1593"/>
      <c r="Q3" s="1593"/>
      <c r="R3" s="1593"/>
      <c r="S3" s="1593"/>
      <c r="T3" s="1593"/>
      <c r="U3" s="1593"/>
      <c r="V3" s="1593"/>
      <c r="W3" s="1594"/>
      <c r="X3" s="60"/>
      <c r="Y3" s="61"/>
      <c r="Z3" s="61"/>
      <c r="AA3" s="61"/>
      <c r="AB3" s="61"/>
      <c r="AC3" s="61"/>
      <c r="AD3" s="61"/>
      <c r="AE3" s="61"/>
      <c r="AF3" s="61"/>
      <c r="AG3" s="717" t="s">
        <v>1191</v>
      </c>
      <c r="AH3" s="61"/>
      <c r="AI3" s="61"/>
      <c r="AJ3" s="61"/>
      <c r="AK3" s="61"/>
      <c r="AL3" s="61"/>
      <c r="AM3" s="61"/>
      <c r="AN3" s="61"/>
      <c r="AO3" s="61"/>
      <c r="AP3" s="61"/>
      <c r="AQ3" s="61"/>
      <c r="AR3" s="61"/>
    </row>
    <row r="4" spans="1:45" ht="16.5" customHeight="1">
      <c r="B4" s="1638" t="s">
        <v>813</v>
      </c>
      <c r="C4" s="1638"/>
      <c r="D4" s="1638"/>
      <c r="E4" s="1638"/>
      <c r="F4" s="1638"/>
      <c r="G4" s="1638"/>
      <c r="H4" s="1638"/>
      <c r="I4" s="1592" t="str">
        <f>農鑑⑨全体!I4</f>
        <v/>
      </c>
      <c r="J4" s="1593"/>
      <c r="K4" s="1593"/>
      <c r="L4" s="1593"/>
      <c r="M4" s="1593"/>
      <c r="N4" s="1593"/>
      <c r="O4" s="1593"/>
      <c r="P4" s="1593"/>
      <c r="Q4" s="1593"/>
      <c r="R4" s="1593"/>
      <c r="S4" s="1593"/>
      <c r="T4" s="1593"/>
      <c r="U4" s="1593"/>
      <c r="V4" s="1593"/>
      <c r="W4" s="1593"/>
      <c r="X4" s="1593"/>
      <c r="Y4" s="1593"/>
      <c r="Z4" s="1594"/>
      <c r="AA4" s="1637" t="s">
        <v>788</v>
      </c>
      <c r="AB4" s="1637"/>
      <c r="AC4" s="1637"/>
      <c r="AD4" s="1637"/>
      <c r="AE4" s="1637"/>
      <c r="AF4" s="1637"/>
      <c r="AG4" s="1592" t="str">
        <f>農鑑⑨全体!AG4</f>
        <v/>
      </c>
      <c r="AH4" s="1593"/>
      <c r="AI4" s="1593"/>
      <c r="AJ4" s="1593"/>
      <c r="AK4" s="1593"/>
      <c r="AL4" s="1593"/>
      <c r="AM4" s="1593"/>
      <c r="AN4" s="1593"/>
      <c r="AO4" s="1593"/>
      <c r="AP4" s="1593"/>
      <c r="AQ4" s="1593"/>
      <c r="AR4" s="1594"/>
    </row>
    <row r="5" spans="1:45" ht="15" customHeight="1">
      <c r="B5" s="1290" t="s">
        <v>133</v>
      </c>
      <c r="C5" s="1291"/>
      <c r="D5" s="1291"/>
      <c r="E5" s="1291"/>
      <c r="F5" s="1291"/>
      <c r="G5" s="1291"/>
      <c r="H5" s="1292"/>
      <c r="I5" s="1592">
        <f>農鑑⑨全体!I5</f>
        <v>0</v>
      </c>
      <c r="J5" s="1593"/>
      <c r="K5" s="1593"/>
      <c r="L5" s="1593"/>
      <c r="M5" s="1593"/>
      <c r="N5" s="1593"/>
      <c r="O5" s="1593"/>
      <c r="P5" s="1593"/>
      <c r="Q5" s="1593"/>
      <c r="R5" s="1593"/>
      <c r="S5" s="1593"/>
      <c r="T5" s="1593"/>
      <c r="U5" s="1593"/>
      <c r="V5" s="1593"/>
      <c r="W5" s="1593"/>
      <c r="X5" s="1593"/>
      <c r="Y5" s="1593"/>
      <c r="Z5" s="1593"/>
      <c r="AA5" s="1593"/>
      <c r="AB5" s="1593"/>
      <c r="AC5" s="1593"/>
      <c r="AD5" s="1593"/>
      <c r="AE5" s="1593"/>
      <c r="AF5" s="1594"/>
      <c r="AG5" s="1621" t="s">
        <v>134</v>
      </c>
      <c r="AH5" s="1622"/>
      <c r="AI5" s="1623"/>
      <c r="AJ5" s="1623"/>
      <c r="AK5" s="1623"/>
      <c r="AL5" s="1623"/>
      <c r="AM5" s="1623"/>
      <c r="AN5" s="1623"/>
      <c r="AO5" s="1623"/>
      <c r="AP5" s="1623"/>
      <c r="AQ5" s="1623"/>
      <c r="AR5" s="1624"/>
    </row>
    <row r="6" spans="1:45" ht="16.5" customHeight="1">
      <c r="B6" s="1401" t="s">
        <v>789</v>
      </c>
      <c r="C6" s="1402"/>
      <c r="D6" s="1402"/>
      <c r="E6" s="1402"/>
      <c r="F6" s="1402"/>
      <c r="G6" s="1402"/>
      <c r="H6" s="1403"/>
      <c r="I6" s="1628" t="str">
        <f>農鑑⑨全体!I6</f>
        <v>全日制課程</v>
      </c>
      <c r="J6" s="1629"/>
      <c r="K6" s="1629"/>
      <c r="L6" s="1629"/>
      <c r="M6" s="1629"/>
      <c r="N6" s="1629"/>
      <c r="O6" s="1629"/>
      <c r="P6" s="1629"/>
      <c r="Q6" s="1629"/>
      <c r="R6" s="1629"/>
      <c r="S6" s="1629"/>
      <c r="T6" s="1629"/>
      <c r="U6" s="1629"/>
      <c r="V6" s="1629"/>
      <c r="W6" s="1629"/>
      <c r="X6" s="1629"/>
      <c r="Y6" s="1629"/>
      <c r="Z6" s="1629"/>
      <c r="AA6" s="1629"/>
      <c r="AB6" s="1629"/>
      <c r="AC6" s="1629"/>
      <c r="AD6" s="1629"/>
      <c r="AE6" s="1629"/>
      <c r="AF6" s="1636"/>
      <c r="AG6" s="1625" t="str">
        <f>農鑑⑨全体!AG6</f>
        <v/>
      </c>
      <c r="AH6" s="1626"/>
      <c r="AI6" s="1626"/>
      <c r="AJ6" s="1626"/>
      <c r="AK6" s="1626"/>
      <c r="AL6" s="1626"/>
      <c r="AM6" s="1626"/>
      <c r="AN6" s="1626"/>
      <c r="AO6" s="1626"/>
      <c r="AP6" s="1626"/>
      <c r="AQ6" s="1626"/>
      <c r="AR6" s="1627"/>
    </row>
    <row r="7" spans="1:45" ht="15" customHeight="1">
      <c r="B7" s="1401"/>
      <c r="C7" s="1402"/>
      <c r="D7" s="1402"/>
      <c r="E7" s="1402"/>
      <c r="F7" s="1402"/>
      <c r="G7" s="1402"/>
      <c r="H7" s="1403"/>
      <c r="I7" s="1264" t="str">
        <f>農鑑⑨全体!I7</f>
        <v/>
      </c>
      <c r="J7" s="1265"/>
      <c r="K7" s="1265"/>
      <c r="L7" s="1265"/>
      <c r="M7" s="1265"/>
      <c r="N7" s="1265"/>
      <c r="O7" s="1265"/>
      <c r="P7" s="1265"/>
      <c r="Q7" s="1265"/>
      <c r="R7" s="1265"/>
      <c r="S7" s="1265"/>
      <c r="T7" s="1265"/>
      <c r="U7" s="1265"/>
      <c r="V7" s="1265"/>
      <c r="W7" s="1265"/>
      <c r="X7" s="1265"/>
      <c r="Y7" s="1265"/>
      <c r="Z7" s="1265"/>
      <c r="AA7" s="1265"/>
      <c r="AB7" s="1265"/>
      <c r="AC7" s="1265"/>
      <c r="AD7" s="1265"/>
      <c r="AE7" s="1265"/>
      <c r="AF7" s="1266"/>
      <c r="AG7" s="1621" t="s">
        <v>135</v>
      </c>
      <c r="AH7" s="1622"/>
      <c r="AI7" s="1623"/>
      <c r="AJ7" s="1623"/>
      <c r="AK7" s="1623"/>
      <c r="AL7" s="1623"/>
      <c r="AM7" s="1623"/>
      <c r="AN7" s="1623"/>
      <c r="AO7" s="1623"/>
      <c r="AP7" s="1623"/>
      <c r="AQ7" s="1623"/>
      <c r="AR7" s="1624"/>
    </row>
    <row r="8" spans="1:45" ht="13.5" customHeight="1">
      <c r="B8" s="1293"/>
      <c r="C8" s="1294"/>
      <c r="D8" s="1294"/>
      <c r="E8" s="1294"/>
      <c r="F8" s="1294"/>
      <c r="G8" s="1294"/>
      <c r="H8" s="1295"/>
      <c r="I8" s="1267"/>
      <c r="J8" s="1268"/>
      <c r="K8" s="1268"/>
      <c r="L8" s="1268"/>
      <c r="M8" s="1268"/>
      <c r="N8" s="1268"/>
      <c r="O8" s="1268"/>
      <c r="P8" s="1268"/>
      <c r="Q8" s="1268"/>
      <c r="R8" s="1268"/>
      <c r="S8" s="1268"/>
      <c r="T8" s="1268"/>
      <c r="U8" s="1268"/>
      <c r="V8" s="1268"/>
      <c r="W8" s="1268"/>
      <c r="X8" s="1268"/>
      <c r="Y8" s="1268"/>
      <c r="Z8" s="1268"/>
      <c r="AA8" s="1268"/>
      <c r="AB8" s="1268"/>
      <c r="AC8" s="1268"/>
      <c r="AD8" s="1268"/>
      <c r="AE8" s="1268"/>
      <c r="AF8" s="1269"/>
      <c r="AG8" s="1625" t="str">
        <f>農鑑⑨全体!AG8</f>
        <v/>
      </c>
      <c r="AH8" s="1626"/>
      <c r="AI8" s="1626"/>
      <c r="AJ8" s="1626"/>
      <c r="AK8" s="1626"/>
      <c r="AL8" s="1626"/>
      <c r="AM8" s="1626"/>
      <c r="AN8" s="1626"/>
      <c r="AO8" s="1626"/>
      <c r="AP8" s="1626"/>
      <c r="AQ8" s="1626"/>
      <c r="AR8" s="1627"/>
    </row>
    <row r="9" spans="1:45" ht="21.75" customHeight="1">
      <c r="B9" s="1256" t="s">
        <v>815</v>
      </c>
      <c r="C9" s="1631"/>
      <c r="D9" s="1631"/>
      <c r="E9" s="1631"/>
      <c r="F9" s="1631"/>
      <c r="G9" s="1631"/>
      <c r="H9" s="1632"/>
      <c r="I9" s="1633" t="str">
        <f>農鑑⑨全体!I9</f>
        <v/>
      </c>
      <c r="J9" s="1634"/>
      <c r="K9" s="1634"/>
      <c r="L9" s="1634"/>
      <c r="M9" s="1634"/>
      <c r="N9" s="1634"/>
      <c r="O9" s="1634"/>
      <c r="P9" s="1634"/>
      <c r="Q9" s="1634"/>
      <c r="R9" s="1634"/>
      <c r="S9" s="1634"/>
      <c r="T9" s="1634"/>
      <c r="U9" s="1634"/>
      <c r="V9" s="1634"/>
      <c r="W9" s="1634"/>
      <c r="X9" s="1634"/>
      <c r="Y9" s="1634"/>
      <c r="Z9" s="1634"/>
      <c r="AA9" s="1634"/>
      <c r="AB9" s="1634"/>
      <c r="AC9" s="1634"/>
      <c r="AD9" s="1634"/>
      <c r="AE9" s="1634"/>
      <c r="AF9" s="1634"/>
      <c r="AG9" s="1634"/>
      <c r="AH9" s="1634"/>
      <c r="AI9" s="1634"/>
      <c r="AJ9" s="1634"/>
      <c r="AK9" s="1634"/>
      <c r="AL9" s="1634"/>
      <c r="AM9" s="1634"/>
      <c r="AN9" s="1634"/>
      <c r="AO9" s="1634"/>
      <c r="AP9" s="1634"/>
      <c r="AQ9" s="1634"/>
      <c r="AR9" s="1635"/>
    </row>
    <row r="10" spans="1:45" ht="22.5" customHeight="1">
      <c r="B10" s="1256" t="s">
        <v>790</v>
      </c>
      <c r="C10" s="1257"/>
      <c r="D10" s="1257"/>
      <c r="E10" s="1257"/>
      <c r="F10" s="1257"/>
      <c r="G10" s="1257"/>
      <c r="H10" s="1258"/>
      <c r="I10" s="1592" t="str">
        <f>農鑑⑨全体!I10</f>
        <v xml:space="preserve">  </v>
      </c>
      <c r="J10" s="1593"/>
      <c r="K10" s="1593"/>
      <c r="L10" s="1593"/>
      <c r="M10" s="1593"/>
      <c r="N10" s="1593"/>
      <c r="O10" s="1593"/>
      <c r="P10" s="1593"/>
      <c r="Q10" s="1593"/>
      <c r="R10" s="1593"/>
      <c r="S10" s="1593"/>
      <c r="T10" s="1593"/>
      <c r="U10" s="1593"/>
      <c r="V10" s="1593"/>
      <c r="W10" s="1593"/>
      <c r="X10" s="1593"/>
      <c r="Y10" s="1593"/>
      <c r="Z10" s="1594"/>
      <c r="AA10" s="1618" t="s">
        <v>817</v>
      </c>
      <c r="AB10" s="1619"/>
      <c r="AC10" s="1619"/>
      <c r="AD10" s="1619"/>
      <c r="AE10" s="1619"/>
      <c r="AF10" s="1620"/>
      <c r="AG10" s="1592" t="str">
        <f>農鑑⑨全体!AG10</f>
        <v xml:space="preserve">  </v>
      </c>
      <c r="AH10" s="1593"/>
      <c r="AI10" s="1593"/>
      <c r="AJ10" s="1593"/>
      <c r="AK10" s="1593"/>
      <c r="AL10" s="1593"/>
      <c r="AM10" s="1593"/>
      <c r="AN10" s="1593"/>
      <c r="AO10" s="1593"/>
      <c r="AP10" s="1593"/>
      <c r="AQ10" s="1593" t="s">
        <v>1014</v>
      </c>
      <c r="AR10" s="1594"/>
    </row>
    <row r="11" spans="1:45" ht="9.75" customHeight="1">
      <c r="B11" s="68"/>
      <c r="C11" s="28"/>
      <c r="D11" s="28"/>
      <c r="E11" s="68"/>
      <c r="F11" s="68"/>
      <c r="G11" s="68"/>
      <c r="H11" s="68"/>
      <c r="I11" s="28"/>
      <c r="J11" s="28"/>
      <c r="K11" s="28"/>
      <c r="L11" s="28"/>
      <c r="M11" s="28"/>
      <c r="N11" s="28"/>
      <c r="O11" s="28"/>
      <c r="P11" s="28"/>
      <c r="Q11" s="28"/>
      <c r="R11" s="28"/>
      <c r="S11" s="28"/>
      <c r="T11" s="28"/>
      <c r="U11" s="28"/>
      <c r="V11" s="28"/>
      <c r="W11" s="28"/>
      <c r="X11" s="28"/>
      <c r="Y11" s="68"/>
      <c r="Z11" s="68"/>
      <c r="AA11" s="68"/>
      <c r="AB11" s="68"/>
      <c r="AC11" s="68"/>
      <c r="AD11" s="68"/>
      <c r="AE11" s="68"/>
      <c r="AF11" s="68"/>
      <c r="AG11" s="28"/>
      <c r="AH11" s="28"/>
      <c r="AI11" s="28"/>
      <c r="AJ11" s="28"/>
      <c r="AK11" s="28"/>
      <c r="AL11" s="28"/>
      <c r="AM11" s="28"/>
      <c r="AN11" s="28"/>
      <c r="AO11" s="28"/>
      <c r="AP11" s="28"/>
      <c r="AQ11" s="68"/>
      <c r="AR11" s="68"/>
    </row>
    <row r="12" spans="1:45" ht="14.25" customHeight="1">
      <c r="B12" s="1374" t="s">
        <v>2594</v>
      </c>
      <c r="C12" s="1291"/>
      <c r="D12" s="1291"/>
      <c r="E12" s="1291"/>
      <c r="F12" s="1292"/>
      <c r="G12" s="1290" t="s">
        <v>909</v>
      </c>
      <c r="H12" s="1291"/>
      <c r="I12" s="1291"/>
      <c r="J12" s="1291"/>
      <c r="K12" s="1291"/>
      <c r="L12" s="1291"/>
      <c r="M12" s="1291"/>
      <c r="N12" s="1291"/>
      <c r="O12" s="1291"/>
      <c r="P12" s="1291"/>
      <c r="Q12" s="1292"/>
      <c r="R12" s="1290" t="s">
        <v>1156</v>
      </c>
      <c r="S12" s="1291"/>
      <c r="T12" s="1291"/>
      <c r="U12" s="1291"/>
      <c r="V12" s="1292"/>
      <c r="W12" s="1290" t="s">
        <v>136</v>
      </c>
      <c r="X12" s="1291"/>
      <c r="Y12" s="1291"/>
      <c r="Z12" s="1291"/>
      <c r="AA12" s="1291"/>
      <c r="AB12" s="1291"/>
      <c r="AC12" s="1291"/>
      <c r="AD12" s="1291"/>
      <c r="AE12" s="1291"/>
      <c r="AF12" s="1291"/>
      <c r="AG12" s="1292"/>
      <c r="AH12" s="1290" t="s">
        <v>738</v>
      </c>
      <c r="AI12" s="1291"/>
      <c r="AJ12" s="1292"/>
      <c r="AK12" s="1290" t="s">
        <v>855</v>
      </c>
      <c r="AL12" s="1291"/>
      <c r="AM12" s="1291"/>
      <c r="AN12" s="1291"/>
      <c r="AO12" s="1291"/>
      <c r="AP12" s="1291"/>
      <c r="AQ12" s="1291"/>
      <c r="AR12" s="1292"/>
    </row>
    <row r="13" spans="1:45" ht="14.25" customHeight="1">
      <c r="B13" s="1293"/>
      <c r="C13" s="1294"/>
      <c r="D13" s="1294"/>
      <c r="E13" s="1294"/>
      <c r="F13" s="1295"/>
      <c r="G13" s="1401" t="s">
        <v>910</v>
      </c>
      <c r="H13" s="1402"/>
      <c r="I13" s="1402"/>
      <c r="J13" s="1402"/>
      <c r="K13" s="1402"/>
      <c r="L13" s="1402"/>
      <c r="M13" s="1402"/>
      <c r="N13" s="1402"/>
      <c r="O13" s="1402"/>
      <c r="P13" s="1402"/>
      <c r="Q13" s="1403"/>
      <c r="R13" s="1293"/>
      <c r="S13" s="1294"/>
      <c r="T13" s="1294"/>
      <c r="U13" s="1294"/>
      <c r="V13" s="1295"/>
      <c r="W13" s="1401" t="s">
        <v>911</v>
      </c>
      <c r="X13" s="1402"/>
      <c r="Y13" s="1402"/>
      <c r="Z13" s="1402"/>
      <c r="AA13" s="1402"/>
      <c r="AB13" s="1402"/>
      <c r="AC13" s="1402"/>
      <c r="AD13" s="1402"/>
      <c r="AE13" s="1402"/>
      <c r="AF13" s="1402"/>
      <c r="AG13" s="1403"/>
      <c r="AH13" s="1293"/>
      <c r="AI13" s="1294"/>
      <c r="AJ13" s="1295"/>
      <c r="AK13" s="1293" t="s">
        <v>1017</v>
      </c>
      <c r="AL13" s="1294"/>
      <c r="AM13" s="1294"/>
      <c r="AN13" s="1294"/>
      <c r="AO13" s="1294"/>
      <c r="AP13" s="1294"/>
      <c r="AQ13" s="1294"/>
      <c r="AR13" s="1295"/>
    </row>
    <row r="14" spans="1:45" s="66" customFormat="1" ht="14.25" customHeight="1">
      <c r="B14" s="1270" t="str">
        <f t="array" ref="B14">IF(COUNTIF('申込シート①-1・２'!$D$68:$D$83,$AG$3)&lt;A15,"",INDEX('申込シート①-1・２'!$D$68:$D$83,SMALL(IF('申込シート①-1・２'!$D$68:$D$83=$AG$3,ROW($A$1:$A$16),""),A15)))</f>
        <v/>
      </c>
      <c r="C14" s="1271"/>
      <c r="D14" s="1271"/>
      <c r="E14" s="1271"/>
      <c r="F14" s="1329"/>
      <c r="G14" s="1270" t="str">
        <f t="array" ref="G14">IF(COUNTIF('申込シート①-1・２'!$D$68:$D$83,$AG$3)&lt;A15,"",INDEX('申込シート①-1・２'!$G$68:$G$83,SMALL(IF('申込シート①-1・２'!$D$68:$D$83=$AG$3,ROW($A$1:$A$16),""),A15)))</f>
        <v/>
      </c>
      <c r="H14" s="1271"/>
      <c r="I14" s="1271"/>
      <c r="J14" s="1271"/>
      <c r="K14" s="1271"/>
      <c r="L14" s="1271"/>
      <c r="M14" s="1271"/>
      <c r="N14" s="1271"/>
      <c r="O14" s="1271"/>
      <c r="P14" s="1271"/>
      <c r="Q14" s="1329"/>
      <c r="R14" s="1270" t="str">
        <f t="array" ref="R14">IF(COUNTIF('申込シート①-1・２'!$D$68:$D$83,$AG$3)&lt;A15,"",INDEX('申込シート①-1・２'!$H$68:$H$83,SMALL(IF('申込シート①-1・２'!$D$68:$D$83=$AG$3,ROW($A$1:$A$16),""),A15)))</f>
        <v/>
      </c>
      <c r="S14" s="1271"/>
      <c r="T14" s="1271"/>
      <c r="U14" s="1271"/>
      <c r="V14" s="1329"/>
      <c r="W14" s="1282" t="str">
        <f t="array" ref="W14">IF(COUNTIF('申込シート①-1・２'!$D$68:$D$83,$AG$3)&lt;A15,"",INDEX('申込シート①-1・２'!$L$68:$L$83,SMALL(IF('申込シート①-1・２'!$D$68:$D$83=$AG$3,ROW($A$1:$A$16),""),A15)))</f>
        <v/>
      </c>
      <c r="X14" s="1283"/>
      <c r="Y14" s="1283"/>
      <c r="Z14" s="1283"/>
      <c r="AA14" s="1283"/>
      <c r="AB14" s="1283"/>
      <c r="AC14" s="1283" t="str">
        <f t="array" ref="AC14">IF(COUNTIF('申込シート①-1・２'!$D$68:$D$83,$AG$3)&lt;A15,"",INDEX('申込シート①-1・２'!$M$68:$M$83,SMALL(IF('申込シート①-1・２'!$D$68:$D$83=$AG$3,ROW($A$1:$A$16),""),A15)))</f>
        <v/>
      </c>
      <c r="AD14" s="1283"/>
      <c r="AE14" s="1283"/>
      <c r="AF14" s="1283"/>
      <c r="AG14" s="705"/>
      <c r="AH14" s="1270" t="str">
        <f t="array" ref="AH14">IF(COUNTIF('申込シート①-1・２'!$D$68:$D$83,$AG$3)&lt;A15,"",INDEX('申込シート①-1・２'!$N$68:$N$83,SMALL(IF('申込シート①-1・２'!$D$68:$D$83=$AG$3,ROW($A$1:$A$16),""),A15)))</f>
        <v/>
      </c>
      <c r="AI14" s="1271"/>
      <c r="AJ14" s="1329"/>
      <c r="AK14" s="1573"/>
      <c r="AL14" s="1574"/>
      <c r="AM14" s="1574"/>
      <c r="AN14" s="1574"/>
      <c r="AO14" s="1574"/>
      <c r="AP14" s="1574"/>
      <c r="AQ14" s="1574"/>
      <c r="AR14" s="1575"/>
    </row>
    <row r="15" spans="1:45" s="66" customFormat="1" ht="13.5" customHeight="1">
      <c r="A15" s="66">
        <v>1</v>
      </c>
      <c r="B15" s="1330"/>
      <c r="C15" s="1336"/>
      <c r="D15" s="1336"/>
      <c r="E15" s="1336"/>
      <c r="F15" s="1331"/>
      <c r="G15" s="1330"/>
      <c r="H15" s="1336"/>
      <c r="I15" s="1336"/>
      <c r="J15" s="1336"/>
      <c r="K15" s="1336"/>
      <c r="L15" s="1336"/>
      <c r="M15" s="1336"/>
      <c r="N15" s="1336"/>
      <c r="O15" s="1336"/>
      <c r="P15" s="1336"/>
      <c r="Q15" s="1331"/>
      <c r="R15" s="1330"/>
      <c r="S15" s="1336"/>
      <c r="T15" s="1336"/>
      <c r="U15" s="1336"/>
      <c r="V15" s="1331"/>
      <c r="W15" s="1612" t="str">
        <f t="array" ref="W15">IF(COUNTIF('申込シート①-1・２'!$D$68:$D$83,$AG$3)&lt;A15,"",INDEX('申込シート①-1・２'!$J$68:$J$83,SMALL(IF('申込シート①-1・２'!$D$68:$D$83=$AG$3,ROW($A$1:$A$16),""),A15)))</f>
        <v/>
      </c>
      <c r="X15" s="1613"/>
      <c r="Y15" s="1613"/>
      <c r="Z15" s="1613"/>
      <c r="AA15" s="1613"/>
      <c r="AB15" s="1613"/>
      <c r="AC15" s="1613" t="str">
        <f t="array" ref="AC15">IF(COUNTIF('申込シート①-1・２'!$D$68:$D$83,$AG$3)&lt;A15,"",INDEX('申込シート①-1・２'!$K$68:$K$83,SMALL(IF('申込シート①-1・２'!$D$68:$D$83=$AG$3,ROW($A$1:$A$16),""),A15)))</f>
        <v/>
      </c>
      <c r="AD15" s="1613"/>
      <c r="AE15" s="1613"/>
      <c r="AF15" s="1613"/>
      <c r="AG15" s="1616" t="s">
        <v>2491</v>
      </c>
      <c r="AH15" s="1330"/>
      <c r="AI15" s="1336"/>
      <c r="AJ15" s="1331"/>
      <c r="AK15" s="1576"/>
      <c r="AL15" s="1577"/>
      <c r="AM15" s="1577"/>
      <c r="AN15" s="1577"/>
      <c r="AO15" s="1577"/>
      <c r="AP15" s="1577"/>
      <c r="AQ15" s="1577"/>
      <c r="AR15" s="1578"/>
    </row>
    <row r="16" spans="1:45" s="66" customFormat="1" ht="13.5" customHeight="1">
      <c r="B16" s="1274"/>
      <c r="C16" s="1275"/>
      <c r="D16" s="1275"/>
      <c r="E16" s="1275"/>
      <c r="F16" s="1276"/>
      <c r="G16" s="1274"/>
      <c r="H16" s="1275"/>
      <c r="I16" s="1275"/>
      <c r="J16" s="1275"/>
      <c r="K16" s="1275"/>
      <c r="L16" s="1275"/>
      <c r="M16" s="1275"/>
      <c r="N16" s="1275"/>
      <c r="O16" s="1275"/>
      <c r="P16" s="1275"/>
      <c r="Q16" s="1276"/>
      <c r="R16" s="1274"/>
      <c r="S16" s="1275"/>
      <c r="T16" s="1275"/>
      <c r="U16" s="1275"/>
      <c r="V16" s="1276"/>
      <c r="W16" s="1614"/>
      <c r="X16" s="1615"/>
      <c r="Y16" s="1615"/>
      <c r="Z16" s="1615"/>
      <c r="AA16" s="1615"/>
      <c r="AB16" s="1615"/>
      <c r="AC16" s="1615"/>
      <c r="AD16" s="1615"/>
      <c r="AE16" s="1615"/>
      <c r="AF16" s="1615"/>
      <c r="AG16" s="1617"/>
      <c r="AH16" s="1274"/>
      <c r="AI16" s="1275"/>
      <c r="AJ16" s="1276"/>
      <c r="AK16" s="1579"/>
      <c r="AL16" s="1580"/>
      <c r="AM16" s="1580"/>
      <c r="AN16" s="1580"/>
      <c r="AO16" s="1580"/>
      <c r="AP16" s="1580"/>
      <c r="AQ16" s="1580"/>
      <c r="AR16" s="1581"/>
    </row>
    <row r="17" spans="1:44" s="66" customFormat="1" ht="14.25" customHeight="1">
      <c r="B17" s="1270" t="str">
        <f t="array" ref="B17">IF(COUNTIF('申込シート①-1・２'!$D$68:$D$83,$AG$3)&lt;A18,"",INDEX('申込シート①-1・２'!$D$68:$D$83,SMALL(IF('申込シート①-1・２'!$D$68:$D$83=$AG$3,ROW($A$1:$A$16),""),A18)))</f>
        <v/>
      </c>
      <c r="C17" s="1271"/>
      <c r="D17" s="1271"/>
      <c r="E17" s="1271"/>
      <c r="F17" s="1329"/>
      <c r="G17" s="1270" t="str">
        <f t="array" ref="G17">IF(COUNTIF('申込シート①-1・２'!$D$68:$D$83,$AG$3)&lt;A18,"",INDEX('申込シート①-1・２'!$G$68:$G$83,SMALL(IF('申込シート①-1・２'!$D$68:$D$83=$AG$3,ROW($A$1:$A$16),""),A18)))</f>
        <v/>
      </c>
      <c r="H17" s="1271"/>
      <c r="I17" s="1271"/>
      <c r="J17" s="1271"/>
      <c r="K17" s="1271"/>
      <c r="L17" s="1271"/>
      <c r="M17" s="1271"/>
      <c r="N17" s="1271"/>
      <c r="O17" s="1271"/>
      <c r="P17" s="1271"/>
      <c r="Q17" s="1329"/>
      <c r="R17" s="1270" t="str">
        <f t="array" ref="R17">IF(COUNTIF('申込シート①-1・２'!$D$68:$D$83,$AG$3)&lt;A18,"",INDEX('申込シート①-1・２'!$H$68:$H$83,SMALL(IF('申込シート①-1・２'!$D$68:$D$83=$AG$3,ROW($A$1:$A$16),""),A18)))</f>
        <v/>
      </c>
      <c r="S17" s="1271"/>
      <c r="T17" s="1271"/>
      <c r="U17" s="1271"/>
      <c r="V17" s="1329"/>
      <c r="W17" s="1282" t="str">
        <f t="array" ref="W17">IF(COUNTIF('申込シート①-1・２'!$D$68:$D$83,$AG$3)&lt;A18,"",INDEX('申込シート①-1・２'!$L$68:$L$83,SMALL(IF('申込シート①-1・２'!$D$68:$D$83=$AG$3,ROW($A$1:$A$16),""),A18)))</f>
        <v/>
      </c>
      <c r="X17" s="1283"/>
      <c r="Y17" s="1283"/>
      <c r="Z17" s="1283"/>
      <c r="AA17" s="1283"/>
      <c r="AB17" s="1283"/>
      <c r="AC17" s="1283" t="str">
        <f t="array" ref="AC17">IF(COUNTIF('申込シート①-1・２'!$D$68:$D$83,$AG$3)&lt;A18,"",INDEX('申込シート①-1・２'!$M$68:$M$83,SMALL(IF('申込シート①-1・２'!$D$68:$D$83=$AG$3,ROW($A$1:$A$16),""),A18)))</f>
        <v/>
      </c>
      <c r="AD17" s="1283"/>
      <c r="AE17" s="1283"/>
      <c r="AF17" s="1283"/>
      <c r="AG17" s="705"/>
      <c r="AH17" s="1270" t="str">
        <f t="array" ref="AH17">IF(COUNTIF('申込シート①-1・２'!$D$68:$D$83,$AG$3)&lt;A18,"",INDEX('申込シート①-1・２'!$N$68:$N$83,SMALL(IF('申込シート①-1・２'!$D$68:$D$83=$AG$3,ROW($A$1:$A$16),""),A18)))</f>
        <v/>
      </c>
      <c r="AI17" s="1271"/>
      <c r="AJ17" s="1329"/>
      <c r="AK17" s="1573"/>
      <c r="AL17" s="1574"/>
      <c r="AM17" s="1574"/>
      <c r="AN17" s="1574"/>
      <c r="AO17" s="1574"/>
      <c r="AP17" s="1574"/>
      <c r="AQ17" s="1574"/>
      <c r="AR17" s="1575"/>
    </row>
    <row r="18" spans="1:44" s="66" customFormat="1" ht="13.5" customHeight="1">
      <c r="A18" s="66">
        <v>2</v>
      </c>
      <c r="B18" s="1330"/>
      <c r="C18" s="1336"/>
      <c r="D18" s="1336"/>
      <c r="E18" s="1336"/>
      <c r="F18" s="1331"/>
      <c r="G18" s="1330"/>
      <c r="H18" s="1336"/>
      <c r="I18" s="1336"/>
      <c r="J18" s="1336"/>
      <c r="K18" s="1336"/>
      <c r="L18" s="1336"/>
      <c r="M18" s="1336"/>
      <c r="N18" s="1336"/>
      <c r="O18" s="1336"/>
      <c r="P18" s="1336"/>
      <c r="Q18" s="1331"/>
      <c r="R18" s="1330"/>
      <c r="S18" s="1336"/>
      <c r="T18" s="1336"/>
      <c r="U18" s="1336"/>
      <c r="V18" s="1331"/>
      <c r="W18" s="1612" t="str">
        <f t="array" ref="W18">IF(COUNTIF('申込シート①-1・２'!$D$68:$D$83,$AG$3)&lt;A18,"",INDEX('申込シート①-1・２'!$J$68:$J$83,SMALL(IF('申込シート①-1・２'!$D$68:$D$83=$AG$3,ROW($A$1:$A$16),""),A18)))</f>
        <v/>
      </c>
      <c r="X18" s="1613"/>
      <c r="Y18" s="1613"/>
      <c r="Z18" s="1613"/>
      <c r="AA18" s="1613"/>
      <c r="AB18" s="1613"/>
      <c r="AC18" s="1613" t="str">
        <f t="array" ref="AC18">IF(COUNTIF('申込シート①-1・２'!$D$68:$D$83,$AG$3)&lt;A18,"",INDEX('申込シート①-1・２'!$K$68:$K$83,SMALL(IF('申込シート①-1・２'!$D$68:$D$83=$AG$3,ROW($A$1:$A$16),""),A18)))</f>
        <v/>
      </c>
      <c r="AD18" s="1613"/>
      <c r="AE18" s="1613"/>
      <c r="AF18" s="1613"/>
      <c r="AG18" s="1616" t="s">
        <v>2491</v>
      </c>
      <c r="AH18" s="1330"/>
      <c r="AI18" s="1336"/>
      <c r="AJ18" s="1331"/>
      <c r="AK18" s="1576"/>
      <c r="AL18" s="1577"/>
      <c r="AM18" s="1577"/>
      <c r="AN18" s="1577"/>
      <c r="AO18" s="1577"/>
      <c r="AP18" s="1577"/>
      <c r="AQ18" s="1577"/>
      <c r="AR18" s="1578"/>
    </row>
    <row r="19" spans="1:44" s="66" customFormat="1" ht="13.5" customHeight="1">
      <c r="B19" s="1274"/>
      <c r="C19" s="1275"/>
      <c r="D19" s="1275"/>
      <c r="E19" s="1275"/>
      <c r="F19" s="1276"/>
      <c r="G19" s="1274"/>
      <c r="H19" s="1275"/>
      <c r="I19" s="1275"/>
      <c r="J19" s="1275"/>
      <c r="K19" s="1275"/>
      <c r="L19" s="1275"/>
      <c r="M19" s="1275"/>
      <c r="N19" s="1275"/>
      <c r="O19" s="1275"/>
      <c r="P19" s="1275"/>
      <c r="Q19" s="1276"/>
      <c r="R19" s="1274"/>
      <c r="S19" s="1275"/>
      <c r="T19" s="1275"/>
      <c r="U19" s="1275"/>
      <c r="V19" s="1276"/>
      <c r="W19" s="1614"/>
      <c r="X19" s="1615"/>
      <c r="Y19" s="1615"/>
      <c r="Z19" s="1615"/>
      <c r="AA19" s="1615"/>
      <c r="AB19" s="1615"/>
      <c r="AC19" s="1615"/>
      <c r="AD19" s="1615"/>
      <c r="AE19" s="1615"/>
      <c r="AF19" s="1615"/>
      <c r="AG19" s="1617"/>
      <c r="AH19" s="1274"/>
      <c r="AI19" s="1275"/>
      <c r="AJ19" s="1276"/>
      <c r="AK19" s="1579"/>
      <c r="AL19" s="1580"/>
      <c r="AM19" s="1580"/>
      <c r="AN19" s="1580"/>
      <c r="AO19" s="1580"/>
      <c r="AP19" s="1580"/>
      <c r="AQ19" s="1580"/>
      <c r="AR19" s="1581"/>
    </row>
    <row r="20" spans="1:44" s="66" customFormat="1" ht="14.25" customHeight="1">
      <c r="B20" s="1270" t="str">
        <f t="array" ref="B20">IF(COUNTIF('申込シート①-1・２'!$D$68:$D$83,$AG$3)&lt;A21,"",INDEX('申込シート①-1・２'!$D$68:$D$83,SMALL(IF('申込シート①-1・２'!$D$68:$D$83=$AG$3,ROW($A$1:$A$16),""),A21)))</f>
        <v/>
      </c>
      <c r="C20" s="1271"/>
      <c r="D20" s="1271"/>
      <c r="E20" s="1271"/>
      <c r="F20" s="1329"/>
      <c r="G20" s="1270" t="str">
        <f t="array" ref="G20">IF(COUNTIF('申込シート①-1・２'!$D$68:$D$83,$AG$3)&lt;A21,"",INDEX('申込シート①-1・２'!$G$68:$G$83,SMALL(IF('申込シート①-1・２'!$D$68:$D$83=$AG$3,ROW($A$1:$A$16),""),A21)))</f>
        <v/>
      </c>
      <c r="H20" s="1271"/>
      <c r="I20" s="1271"/>
      <c r="J20" s="1271"/>
      <c r="K20" s="1271"/>
      <c r="L20" s="1271"/>
      <c r="M20" s="1271"/>
      <c r="N20" s="1271"/>
      <c r="O20" s="1271"/>
      <c r="P20" s="1271"/>
      <c r="Q20" s="1329"/>
      <c r="R20" s="1270" t="str">
        <f t="array" ref="R20">IF(COUNTIF('申込シート①-1・２'!$D$68:$D$83,$AG$3)&lt;A21,"",INDEX('申込シート①-1・２'!$H$68:$H$83,SMALL(IF('申込シート①-1・２'!$D$68:$D$83=$AG$3,ROW($A$1:$A$16),""),A21)))</f>
        <v/>
      </c>
      <c r="S20" s="1271"/>
      <c r="T20" s="1271"/>
      <c r="U20" s="1271"/>
      <c r="V20" s="1329"/>
      <c r="W20" s="1282" t="str">
        <f t="array" ref="W20">IF(COUNTIF('申込シート①-1・２'!$D$68:$D$83,$AG$3)&lt;A21,"",INDEX('申込シート①-1・２'!$L$68:$L$83,SMALL(IF('申込シート①-1・２'!$D$68:$D$83=$AG$3,ROW($A$1:$A$16),""),A21)))</f>
        <v/>
      </c>
      <c r="X20" s="1283"/>
      <c r="Y20" s="1283"/>
      <c r="Z20" s="1283"/>
      <c r="AA20" s="1283"/>
      <c r="AB20" s="1283"/>
      <c r="AC20" s="1283" t="str">
        <f t="array" ref="AC20">IF(COUNTIF('申込シート①-1・２'!$D$68:$D$83,$AG$3)&lt;A21,"",INDEX('申込シート①-1・２'!$M$68:$M$83,SMALL(IF('申込シート①-1・２'!$D$68:$D$83=$AG$3,ROW($A$1:$A$16),""),A21)))</f>
        <v/>
      </c>
      <c r="AD20" s="1283"/>
      <c r="AE20" s="1283"/>
      <c r="AF20" s="1283"/>
      <c r="AG20" s="705"/>
      <c r="AH20" s="1270" t="str">
        <f t="array" ref="AH20">IF(COUNTIF('申込シート①-1・２'!$D$68:$D$83,$AG$3)&lt;A21,"",INDEX('申込シート①-1・２'!$N$68:$N$83,SMALL(IF('申込シート①-1・２'!$D$68:$D$83=$AG$3,ROW($A$1:$A$16),""),A21)))</f>
        <v/>
      </c>
      <c r="AI20" s="1271"/>
      <c r="AJ20" s="1329"/>
      <c r="AK20" s="1573"/>
      <c r="AL20" s="1574"/>
      <c r="AM20" s="1574"/>
      <c r="AN20" s="1574"/>
      <c r="AO20" s="1574"/>
      <c r="AP20" s="1574"/>
      <c r="AQ20" s="1574"/>
      <c r="AR20" s="1575"/>
    </row>
    <row r="21" spans="1:44" s="66" customFormat="1" ht="13.5" customHeight="1">
      <c r="A21" s="66">
        <v>3</v>
      </c>
      <c r="B21" s="1330"/>
      <c r="C21" s="1336"/>
      <c r="D21" s="1336"/>
      <c r="E21" s="1336"/>
      <c r="F21" s="1331"/>
      <c r="G21" s="1330"/>
      <c r="H21" s="1336"/>
      <c r="I21" s="1336"/>
      <c r="J21" s="1336"/>
      <c r="K21" s="1336"/>
      <c r="L21" s="1336"/>
      <c r="M21" s="1336"/>
      <c r="N21" s="1336"/>
      <c r="O21" s="1336"/>
      <c r="P21" s="1336"/>
      <c r="Q21" s="1331"/>
      <c r="R21" s="1330"/>
      <c r="S21" s="1336"/>
      <c r="T21" s="1336"/>
      <c r="U21" s="1336"/>
      <c r="V21" s="1331"/>
      <c r="W21" s="1612" t="str">
        <f t="array" ref="W21">IF(COUNTIF('申込シート①-1・２'!$D$68:$D$83,$AG$3)&lt;A21,"",INDEX('申込シート①-1・２'!$J$68:$J$83,SMALL(IF('申込シート①-1・２'!$D$68:$D$83=$AG$3,ROW($A$1:$A$16),""),A21)))</f>
        <v/>
      </c>
      <c r="X21" s="1613"/>
      <c r="Y21" s="1613"/>
      <c r="Z21" s="1613"/>
      <c r="AA21" s="1613"/>
      <c r="AB21" s="1613"/>
      <c r="AC21" s="1613" t="str">
        <f t="array" ref="AC21">IF(COUNTIF('申込シート①-1・２'!$D$68:$D$83,$AG$3)&lt;A21,"",INDEX('申込シート①-1・２'!$K$68:$K$83,SMALL(IF('申込シート①-1・２'!$D$68:$D$83=$AG$3,ROW($A$1:$A$16),""),A21)))</f>
        <v/>
      </c>
      <c r="AD21" s="1613"/>
      <c r="AE21" s="1613"/>
      <c r="AF21" s="1613"/>
      <c r="AG21" s="1616" t="s">
        <v>2491</v>
      </c>
      <c r="AH21" s="1330"/>
      <c r="AI21" s="1336"/>
      <c r="AJ21" s="1331"/>
      <c r="AK21" s="1576"/>
      <c r="AL21" s="1577"/>
      <c r="AM21" s="1577"/>
      <c r="AN21" s="1577"/>
      <c r="AO21" s="1577"/>
      <c r="AP21" s="1577"/>
      <c r="AQ21" s="1577"/>
      <c r="AR21" s="1578"/>
    </row>
    <row r="22" spans="1:44" s="66" customFormat="1" ht="13.5" customHeight="1">
      <c r="B22" s="1274"/>
      <c r="C22" s="1275"/>
      <c r="D22" s="1275"/>
      <c r="E22" s="1275"/>
      <c r="F22" s="1276"/>
      <c r="G22" s="1274"/>
      <c r="H22" s="1275"/>
      <c r="I22" s="1275"/>
      <c r="J22" s="1275"/>
      <c r="K22" s="1275"/>
      <c r="L22" s="1275"/>
      <c r="M22" s="1275"/>
      <c r="N22" s="1275"/>
      <c r="O22" s="1275"/>
      <c r="P22" s="1275"/>
      <c r="Q22" s="1276"/>
      <c r="R22" s="1274"/>
      <c r="S22" s="1275"/>
      <c r="T22" s="1275"/>
      <c r="U22" s="1275"/>
      <c r="V22" s="1276"/>
      <c r="W22" s="1614"/>
      <c r="X22" s="1615"/>
      <c r="Y22" s="1615"/>
      <c r="Z22" s="1615"/>
      <c r="AA22" s="1615"/>
      <c r="AB22" s="1615"/>
      <c r="AC22" s="1615"/>
      <c r="AD22" s="1615"/>
      <c r="AE22" s="1615"/>
      <c r="AF22" s="1615"/>
      <c r="AG22" s="1617"/>
      <c r="AH22" s="1274"/>
      <c r="AI22" s="1275"/>
      <c r="AJ22" s="1276"/>
      <c r="AK22" s="1579"/>
      <c r="AL22" s="1580"/>
      <c r="AM22" s="1580"/>
      <c r="AN22" s="1580"/>
      <c r="AO22" s="1580"/>
      <c r="AP22" s="1580"/>
      <c r="AQ22" s="1580"/>
      <c r="AR22" s="1581"/>
    </row>
    <row r="23" spans="1:44" s="66" customFormat="1" ht="14.25" customHeight="1">
      <c r="B23" s="1270" t="str">
        <f t="array" ref="B23">IF(COUNTIF('申込シート①-1・２'!$D$68:$D$83,$AG$3)&lt;A24,"",INDEX('申込シート①-1・２'!$D$68:$D$83,SMALL(IF('申込シート①-1・２'!$D$68:$D$83=$AG$3,ROW($A$1:$A$16),""),A24)))</f>
        <v/>
      </c>
      <c r="C23" s="1271"/>
      <c r="D23" s="1271"/>
      <c r="E23" s="1271"/>
      <c r="F23" s="1329"/>
      <c r="G23" s="1270" t="str">
        <f t="array" ref="G23">IF(COUNTIF('申込シート①-1・２'!$D$68:$D$83,$AG$3)&lt;A24,"",INDEX('申込シート①-1・２'!$G$68:$G$83,SMALL(IF('申込シート①-1・２'!$D$68:$D$83=$AG$3,ROW($A$1:$A$16),""),A24)))</f>
        <v/>
      </c>
      <c r="H23" s="1271"/>
      <c r="I23" s="1271"/>
      <c r="J23" s="1271"/>
      <c r="K23" s="1271"/>
      <c r="L23" s="1271"/>
      <c r="M23" s="1271"/>
      <c r="N23" s="1271"/>
      <c r="O23" s="1271"/>
      <c r="P23" s="1271"/>
      <c r="Q23" s="1329"/>
      <c r="R23" s="1270" t="str">
        <f t="array" ref="R23">IF(COUNTIF('申込シート①-1・２'!$D$68:$D$83,$AG$3)&lt;A24,"",INDEX('申込シート①-1・２'!$H$68:$H$83,SMALL(IF('申込シート①-1・２'!$D$68:$D$83=$AG$3,ROW($A$1:$A$16),""),A24)))</f>
        <v/>
      </c>
      <c r="S23" s="1271"/>
      <c r="T23" s="1271"/>
      <c r="U23" s="1271"/>
      <c r="V23" s="1329"/>
      <c r="W23" s="1282" t="str">
        <f t="array" ref="W23">IF(COUNTIF('申込シート①-1・２'!$D$68:$D$83,$AG$3)&lt;A24,"",INDEX('申込シート①-1・２'!$L$68:$L$83,SMALL(IF('申込シート①-1・２'!$D$68:$D$83=$AG$3,ROW($A$1:$A$16),""),A24)))</f>
        <v/>
      </c>
      <c r="X23" s="1283"/>
      <c r="Y23" s="1283"/>
      <c r="Z23" s="1283"/>
      <c r="AA23" s="1283"/>
      <c r="AB23" s="1283"/>
      <c r="AC23" s="1283" t="str">
        <f t="array" ref="AC23">IF(COUNTIF('申込シート①-1・２'!$D$68:$D$83,$AG$3)&lt;A24,"",INDEX('申込シート①-1・２'!$M$68:$M$83,SMALL(IF('申込シート①-1・２'!$D$68:$D$83=$AG$3,ROW($A$1:$A$16),""),A24)))</f>
        <v/>
      </c>
      <c r="AD23" s="1283"/>
      <c r="AE23" s="1283"/>
      <c r="AF23" s="1283"/>
      <c r="AG23" s="705"/>
      <c r="AH23" s="1270" t="str">
        <f t="array" ref="AH23">IF(COUNTIF('申込シート①-1・２'!$D$68:$D$83,$AG$3)&lt;A24,"",INDEX('申込シート①-1・２'!$N$68:$N$83,SMALL(IF('申込シート①-1・２'!$D$68:$D$83=$AG$3,ROW($A$1:$A$16),""),A24)))</f>
        <v/>
      </c>
      <c r="AI23" s="1271"/>
      <c r="AJ23" s="1329"/>
      <c r="AK23" s="1573"/>
      <c r="AL23" s="1574"/>
      <c r="AM23" s="1574"/>
      <c r="AN23" s="1574"/>
      <c r="AO23" s="1574"/>
      <c r="AP23" s="1574"/>
      <c r="AQ23" s="1574"/>
      <c r="AR23" s="1575"/>
    </row>
    <row r="24" spans="1:44" s="66" customFormat="1" ht="13.5" customHeight="1">
      <c r="A24" s="66">
        <v>4</v>
      </c>
      <c r="B24" s="1330"/>
      <c r="C24" s="1336"/>
      <c r="D24" s="1336"/>
      <c r="E24" s="1336"/>
      <c r="F24" s="1331"/>
      <c r="G24" s="1330"/>
      <c r="H24" s="1336"/>
      <c r="I24" s="1336"/>
      <c r="J24" s="1336"/>
      <c r="K24" s="1336"/>
      <c r="L24" s="1336"/>
      <c r="M24" s="1336"/>
      <c r="N24" s="1336"/>
      <c r="O24" s="1336"/>
      <c r="P24" s="1336"/>
      <c r="Q24" s="1331"/>
      <c r="R24" s="1330"/>
      <c r="S24" s="1336"/>
      <c r="T24" s="1336"/>
      <c r="U24" s="1336"/>
      <c r="V24" s="1331"/>
      <c r="W24" s="1612" t="str">
        <f t="array" ref="W24">IF(COUNTIF('申込シート①-1・２'!$D$68:$D$83,$AG$3)&lt;A24,"",INDEX('申込シート①-1・２'!$J$68:$J$83,SMALL(IF('申込シート①-1・２'!$D$68:$D$83=$AG$3,ROW($A$1:$A$16),""),A24)))</f>
        <v/>
      </c>
      <c r="X24" s="1613"/>
      <c r="Y24" s="1613"/>
      <c r="Z24" s="1613"/>
      <c r="AA24" s="1613"/>
      <c r="AB24" s="1613"/>
      <c r="AC24" s="1613" t="str">
        <f t="array" ref="AC24">IF(COUNTIF('申込シート①-1・２'!$D$68:$D$83,$AG$3)&lt;A24,"",INDEX('申込シート①-1・２'!$K$68:$K$83,SMALL(IF('申込シート①-1・２'!$D$68:$D$83=$AG$3,ROW($A$1:$A$16),""),A24)))</f>
        <v/>
      </c>
      <c r="AD24" s="1613"/>
      <c r="AE24" s="1613"/>
      <c r="AF24" s="1613"/>
      <c r="AG24" s="1616" t="s">
        <v>2491</v>
      </c>
      <c r="AH24" s="1330"/>
      <c r="AI24" s="1336"/>
      <c r="AJ24" s="1331"/>
      <c r="AK24" s="1576"/>
      <c r="AL24" s="1577"/>
      <c r="AM24" s="1577"/>
      <c r="AN24" s="1577"/>
      <c r="AO24" s="1577"/>
      <c r="AP24" s="1577"/>
      <c r="AQ24" s="1577"/>
      <c r="AR24" s="1578"/>
    </row>
    <row r="25" spans="1:44" s="66" customFormat="1" ht="13.5" customHeight="1">
      <c r="B25" s="1274"/>
      <c r="C25" s="1275"/>
      <c r="D25" s="1275"/>
      <c r="E25" s="1275"/>
      <c r="F25" s="1276"/>
      <c r="G25" s="1274"/>
      <c r="H25" s="1275"/>
      <c r="I25" s="1275"/>
      <c r="J25" s="1275"/>
      <c r="K25" s="1275"/>
      <c r="L25" s="1275"/>
      <c r="M25" s="1275"/>
      <c r="N25" s="1275"/>
      <c r="O25" s="1275"/>
      <c r="P25" s="1275"/>
      <c r="Q25" s="1276"/>
      <c r="R25" s="1274"/>
      <c r="S25" s="1275"/>
      <c r="T25" s="1275"/>
      <c r="U25" s="1275"/>
      <c r="V25" s="1276"/>
      <c r="W25" s="1614"/>
      <c r="X25" s="1615"/>
      <c r="Y25" s="1615"/>
      <c r="Z25" s="1615"/>
      <c r="AA25" s="1615"/>
      <c r="AB25" s="1615"/>
      <c r="AC25" s="1615"/>
      <c r="AD25" s="1615"/>
      <c r="AE25" s="1615"/>
      <c r="AF25" s="1615"/>
      <c r="AG25" s="1617"/>
      <c r="AH25" s="1274"/>
      <c r="AI25" s="1275"/>
      <c r="AJ25" s="1276"/>
      <c r="AK25" s="1579"/>
      <c r="AL25" s="1580"/>
      <c r="AM25" s="1580"/>
      <c r="AN25" s="1580"/>
      <c r="AO25" s="1580"/>
      <c r="AP25" s="1580"/>
      <c r="AQ25" s="1580"/>
      <c r="AR25" s="1581"/>
    </row>
    <row r="26" spans="1:44" s="66" customFormat="1" ht="14.25" customHeight="1">
      <c r="B26" s="1270" t="str">
        <f t="array" ref="B26">IF(COUNTIF('申込シート①-1・２'!$D$68:$D$83,$AG$3)&lt;A27,"",INDEX('申込シート①-1・２'!$D$68:$D$83,SMALL(IF('申込シート①-1・２'!$D$68:$D$83=$AG$3,ROW($A$1:$A$16),""),A27)))</f>
        <v/>
      </c>
      <c r="C26" s="1271"/>
      <c r="D26" s="1271"/>
      <c r="E26" s="1271"/>
      <c r="F26" s="1329"/>
      <c r="G26" s="1270" t="str">
        <f t="array" ref="G26">IF(COUNTIF('申込シート①-1・２'!$D$68:$D$83,$AG$3)&lt;A27,"",INDEX('申込シート①-1・２'!$G$68:$G$83,SMALL(IF('申込シート①-1・２'!$D$68:$D$83=$AG$3,ROW($A$1:$A$16),""),A27)))</f>
        <v/>
      </c>
      <c r="H26" s="1271"/>
      <c r="I26" s="1271"/>
      <c r="J26" s="1271"/>
      <c r="K26" s="1271"/>
      <c r="L26" s="1271"/>
      <c r="M26" s="1271"/>
      <c r="N26" s="1271"/>
      <c r="O26" s="1271"/>
      <c r="P26" s="1271"/>
      <c r="Q26" s="1329"/>
      <c r="R26" s="1270" t="str">
        <f t="array" ref="R26">IF(COUNTIF('申込シート①-1・２'!$D$68:$D$83,$AG$3)&lt;A27,"",INDEX('申込シート①-1・２'!$H$68:$H$83,SMALL(IF('申込シート①-1・２'!$D$68:$D$83=$AG$3,ROW($A$1:$A$16),""),A27)))</f>
        <v/>
      </c>
      <c r="S26" s="1271"/>
      <c r="T26" s="1271"/>
      <c r="U26" s="1271"/>
      <c r="V26" s="1329"/>
      <c r="W26" s="1282" t="str">
        <f t="array" ref="W26">IF(COUNTIF('申込シート①-1・２'!$D$68:$D$83,$AG$3)&lt;A27,"",INDEX('申込シート①-1・２'!$L$68:$L$83,SMALL(IF('申込シート①-1・２'!$D$68:$D$83=$AG$3,ROW($A$1:$A$16),""),A27)))</f>
        <v/>
      </c>
      <c r="X26" s="1283"/>
      <c r="Y26" s="1283"/>
      <c r="Z26" s="1283"/>
      <c r="AA26" s="1283"/>
      <c r="AB26" s="1283"/>
      <c r="AC26" s="1283" t="str">
        <f t="array" ref="AC26">IF(COUNTIF('申込シート①-1・２'!$D$68:$D$83,$AG$3)&lt;A27,"",INDEX('申込シート①-1・２'!$M$68:$M$83,SMALL(IF('申込シート①-1・２'!$D$68:$D$83=$AG$3,ROW($A$1:$A$16),""),A27)))</f>
        <v/>
      </c>
      <c r="AD26" s="1283"/>
      <c r="AE26" s="1283"/>
      <c r="AF26" s="1283"/>
      <c r="AG26" s="705"/>
      <c r="AH26" s="1270" t="str">
        <f t="array" ref="AH26">IF(COUNTIF('申込シート①-1・２'!$D$68:$D$83,$AG$3)&lt;A27,"",INDEX('申込シート①-1・２'!$N$68:$N$83,SMALL(IF('申込シート①-1・２'!$D$68:$D$83=$AG$3,ROW($A$1:$A$16),""),A27)))</f>
        <v/>
      </c>
      <c r="AI26" s="1271"/>
      <c r="AJ26" s="1329"/>
      <c r="AK26" s="1573"/>
      <c r="AL26" s="1574"/>
      <c r="AM26" s="1574"/>
      <c r="AN26" s="1574"/>
      <c r="AO26" s="1574"/>
      <c r="AP26" s="1574"/>
      <c r="AQ26" s="1574"/>
      <c r="AR26" s="1575"/>
    </row>
    <row r="27" spans="1:44" s="66" customFormat="1" ht="13.5" customHeight="1">
      <c r="A27" s="66">
        <v>5</v>
      </c>
      <c r="B27" s="1330"/>
      <c r="C27" s="1336"/>
      <c r="D27" s="1336"/>
      <c r="E27" s="1336"/>
      <c r="F27" s="1331"/>
      <c r="G27" s="1330"/>
      <c r="H27" s="1336"/>
      <c r="I27" s="1336"/>
      <c r="J27" s="1336"/>
      <c r="K27" s="1336"/>
      <c r="L27" s="1336"/>
      <c r="M27" s="1336"/>
      <c r="N27" s="1336"/>
      <c r="O27" s="1336"/>
      <c r="P27" s="1336"/>
      <c r="Q27" s="1331"/>
      <c r="R27" s="1330"/>
      <c r="S27" s="1336"/>
      <c r="T27" s="1336"/>
      <c r="U27" s="1336"/>
      <c r="V27" s="1331"/>
      <c r="W27" s="1612" t="str">
        <f t="array" ref="W27">IF(COUNTIF('申込シート①-1・２'!$D$68:$D$83,$AG$3)&lt;A27,"",INDEX('申込シート①-1・２'!$J$68:$J$83,SMALL(IF('申込シート①-1・２'!$D$68:$D$83=$AG$3,ROW($A$1:$A$16),""),A27)))</f>
        <v/>
      </c>
      <c r="X27" s="1613"/>
      <c r="Y27" s="1613"/>
      <c r="Z27" s="1613"/>
      <c r="AA27" s="1613"/>
      <c r="AB27" s="1613"/>
      <c r="AC27" s="1613" t="str">
        <f t="array" ref="AC27">IF(COUNTIF('申込シート①-1・２'!$D$68:$D$83,$AG$3)&lt;A27,"",INDEX('申込シート①-1・２'!$K$68:$K$83,SMALL(IF('申込シート①-1・２'!$D$68:$D$83=$AG$3,ROW($A$1:$A$16),""),A27)))</f>
        <v/>
      </c>
      <c r="AD27" s="1613"/>
      <c r="AE27" s="1613"/>
      <c r="AF27" s="1613"/>
      <c r="AG27" s="1616" t="s">
        <v>2491</v>
      </c>
      <c r="AH27" s="1330"/>
      <c r="AI27" s="1336"/>
      <c r="AJ27" s="1331"/>
      <c r="AK27" s="1576"/>
      <c r="AL27" s="1577"/>
      <c r="AM27" s="1577"/>
      <c r="AN27" s="1577"/>
      <c r="AO27" s="1577"/>
      <c r="AP27" s="1577"/>
      <c r="AQ27" s="1577"/>
      <c r="AR27" s="1578"/>
    </row>
    <row r="28" spans="1:44" s="66" customFormat="1" ht="13.5" customHeight="1">
      <c r="B28" s="1274"/>
      <c r="C28" s="1275"/>
      <c r="D28" s="1275"/>
      <c r="E28" s="1275"/>
      <c r="F28" s="1276"/>
      <c r="G28" s="1274"/>
      <c r="H28" s="1275"/>
      <c r="I28" s="1275"/>
      <c r="J28" s="1275"/>
      <c r="K28" s="1275"/>
      <c r="L28" s="1275"/>
      <c r="M28" s="1275"/>
      <c r="N28" s="1275"/>
      <c r="O28" s="1275"/>
      <c r="P28" s="1275"/>
      <c r="Q28" s="1276"/>
      <c r="R28" s="1274"/>
      <c r="S28" s="1275"/>
      <c r="T28" s="1275"/>
      <c r="U28" s="1275"/>
      <c r="V28" s="1276"/>
      <c r="W28" s="1614"/>
      <c r="X28" s="1615"/>
      <c r="Y28" s="1615"/>
      <c r="Z28" s="1615"/>
      <c r="AA28" s="1615"/>
      <c r="AB28" s="1615"/>
      <c r="AC28" s="1615"/>
      <c r="AD28" s="1615"/>
      <c r="AE28" s="1615"/>
      <c r="AF28" s="1615"/>
      <c r="AG28" s="1617"/>
      <c r="AH28" s="1274"/>
      <c r="AI28" s="1275"/>
      <c r="AJ28" s="1276"/>
      <c r="AK28" s="1579"/>
      <c r="AL28" s="1580"/>
      <c r="AM28" s="1580"/>
      <c r="AN28" s="1580"/>
      <c r="AO28" s="1580"/>
      <c r="AP28" s="1580"/>
      <c r="AQ28" s="1580"/>
      <c r="AR28" s="1581"/>
    </row>
    <row r="29" spans="1:44" s="66" customFormat="1" ht="14.25" customHeight="1">
      <c r="B29" s="1270" t="str">
        <f t="array" ref="B29">IF(COUNTIF('申込シート①-1・２'!$D$68:$D$83,$AG$3)&lt;A30,"",INDEX('申込シート①-1・２'!$D$68:$D$83,SMALL(IF('申込シート①-1・２'!$D$68:$D$83=$AG$3,ROW($A$1:$A$16),""),A30)))</f>
        <v/>
      </c>
      <c r="C29" s="1271"/>
      <c r="D29" s="1271"/>
      <c r="E29" s="1271"/>
      <c r="F29" s="1329"/>
      <c r="G29" s="1270" t="str">
        <f t="array" ref="G29">IF(COUNTIF('申込シート①-1・２'!$D$68:$D$83,$AG$3)&lt;A30,"",INDEX('申込シート①-1・２'!$G$68:$G$83,SMALL(IF('申込シート①-1・２'!$D$68:$D$83=$AG$3,ROW($A$1:$A$16),""),A30)))</f>
        <v/>
      </c>
      <c r="H29" s="1271"/>
      <c r="I29" s="1271"/>
      <c r="J29" s="1271"/>
      <c r="K29" s="1271"/>
      <c r="L29" s="1271"/>
      <c r="M29" s="1271"/>
      <c r="N29" s="1271"/>
      <c r="O29" s="1271"/>
      <c r="P29" s="1271"/>
      <c r="Q29" s="1329"/>
      <c r="R29" s="1270" t="str">
        <f t="array" ref="R29">IF(COUNTIF('申込シート①-1・２'!$D$68:$D$83,$AG$3)&lt;A30,"",INDEX('申込シート①-1・２'!$H$68:$H$83,SMALL(IF('申込シート①-1・２'!$D$68:$D$83=$AG$3,ROW($A$1:$A$16),""),A30)))</f>
        <v/>
      </c>
      <c r="S29" s="1271"/>
      <c r="T29" s="1271"/>
      <c r="U29" s="1271"/>
      <c r="V29" s="1329"/>
      <c r="W29" s="1282" t="str">
        <f t="array" ref="W29">IF(COUNTIF('申込シート①-1・２'!$D$68:$D$83,$AG$3)&lt;A30,"",INDEX('申込シート①-1・２'!$L$68:$L$83,SMALL(IF('申込シート①-1・２'!$D$68:$D$83=$AG$3,ROW($A$1:$A$16),""),A30)))</f>
        <v/>
      </c>
      <c r="X29" s="1283"/>
      <c r="Y29" s="1283"/>
      <c r="Z29" s="1283"/>
      <c r="AA29" s="1283"/>
      <c r="AB29" s="1283"/>
      <c r="AC29" s="1283" t="str">
        <f t="array" ref="AC29">IF(COUNTIF('申込シート①-1・２'!$D$68:$D$83,$AG$3)&lt;A30,"",INDEX('申込シート①-1・２'!$M$68:$M$83,SMALL(IF('申込シート①-1・２'!$D$68:$D$83=$AG$3,ROW($A$1:$A$16),""),A30)))</f>
        <v/>
      </c>
      <c r="AD29" s="1283"/>
      <c r="AE29" s="1283"/>
      <c r="AF29" s="1283"/>
      <c r="AG29" s="705"/>
      <c r="AH29" s="1270" t="str">
        <f t="array" ref="AH29">IF(COUNTIF('申込シート①-1・２'!$D$68:$D$83,$AG$3)&lt;A30,"",INDEX('申込シート①-1・２'!$N$68:$N$83,SMALL(IF('申込シート①-1・２'!$D$68:$D$83=$AG$3,ROW($A$1:$A$16),""),A30)))</f>
        <v/>
      </c>
      <c r="AI29" s="1271"/>
      <c r="AJ29" s="1329"/>
      <c r="AK29" s="1573"/>
      <c r="AL29" s="1574"/>
      <c r="AM29" s="1574"/>
      <c r="AN29" s="1574"/>
      <c r="AO29" s="1574"/>
      <c r="AP29" s="1574"/>
      <c r="AQ29" s="1574"/>
      <c r="AR29" s="1575"/>
    </row>
    <row r="30" spans="1:44" s="66" customFormat="1" ht="13.5" customHeight="1">
      <c r="A30" s="66">
        <v>6</v>
      </c>
      <c r="B30" s="1330"/>
      <c r="C30" s="1336"/>
      <c r="D30" s="1336"/>
      <c r="E30" s="1336"/>
      <c r="F30" s="1331"/>
      <c r="G30" s="1330"/>
      <c r="H30" s="1336"/>
      <c r="I30" s="1336"/>
      <c r="J30" s="1336"/>
      <c r="K30" s="1336"/>
      <c r="L30" s="1336"/>
      <c r="M30" s="1336"/>
      <c r="N30" s="1336"/>
      <c r="O30" s="1336"/>
      <c r="P30" s="1336"/>
      <c r="Q30" s="1331"/>
      <c r="R30" s="1330"/>
      <c r="S30" s="1336"/>
      <c r="T30" s="1336"/>
      <c r="U30" s="1336"/>
      <c r="V30" s="1331"/>
      <c r="W30" s="1612" t="str">
        <f t="array" ref="W30">IF(COUNTIF('申込シート①-1・２'!$D$68:$D$83,$AG$3)&lt;A30,"",INDEX('申込シート①-1・２'!$J$68:$J$83,SMALL(IF('申込シート①-1・２'!$D$68:$D$83=$AG$3,ROW($A$1:$A$16),""),A30)))</f>
        <v/>
      </c>
      <c r="X30" s="1613"/>
      <c r="Y30" s="1613"/>
      <c r="Z30" s="1613"/>
      <c r="AA30" s="1613"/>
      <c r="AB30" s="1613"/>
      <c r="AC30" s="1613" t="str">
        <f t="array" ref="AC30">IF(COUNTIF('申込シート①-1・２'!$D$68:$D$83,$AG$3)&lt;A30,"",INDEX('申込シート①-1・２'!$K$68:$K$83,SMALL(IF('申込シート①-1・２'!$D$68:$D$83=$AG$3,ROW($A$1:$A$16),""),A30)))</f>
        <v/>
      </c>
      <c r="AD30" s="1613"/>
      <c r="AE30" s="1613"/>
      <c r="AF30" s="1613"/>
      <c r="AG30" s="1616" t="s">
        <v>2491</v>
      </c>
      <c r="AH30" s="1330"/>
      <c r="AI30" s="1336"/>
      <c r="AJ30" s="1331"/>
      <c r="AK30" s="1576"/>
      <c r="AL30" s="1577"/>
      <c r="AM30" s="1577"/>
      <c r="AN30" s="1577"/>
      <c r="AO30" s="1577"/>
      <c r="AP30" s="1577"/>
      <c r="AQ30" s="1577"/>
      <c r="AR30" s="1578"/>
    </row>
    <row r="31" spans="1:44" s="66" customFormat="1" ht="13.5" customHeight="1">
      <c r="B31" s="1274"/>
      <c r="C31" s="1275"/>
      <c r="D31" s="1275"/>
      <c r="E31" s="1275"/>
      <c r="F31" s="1276"/>
      <c r="G31" s="1274"/>
      <c r="H31" s="1275"/>
      <c r="I31" s="1275"/>
      <c r="J31" s="1275"/>
      <c r="K31" s="1275"/>
      <c r="L31" s="1275"/>
      <c r="M31" s="1275"/>
      <c r="N31" s="1275"/>
      <c r="O31" s="1275"/>
      <c r="P31" s="1275"/>
      <c r="Q31" s="1276"/>
      <c r="R31" s="1274"/>
      <c r="S31" s="1275"/>
      <c r="T31" s="1275"/>
      <c r="U31" s="1275"/>
      <c r="V31" s="1276"/>
      <c r="W31" s="1614"/>
      <c r="X31" s="1615"/>
      <c r="Y31" s="1615"/>
      <c r="Z31" s="1615"/>
      <c r="AA31" s="1615"/>
      <c r="AB31" s="1615"/>
      <c r="AC31" s="1615"/>
      <c r="AD31" s="1615"/>
      <c r="AE31" s="1615"/>
      <c r="AF31" s="1615"/>
      <c r="AG31" s="1617"/>
      <c r="AH31" s="1274"/>
      <c r="AI31" s="1275"/>
      <c r="AJ31" s="1276"/>
      <c r="AK31" s="1579"/>
      <c r="AL31" s="1580"/>
      <c r="AM31" s="1580"/>
      <c r="AN31" s="1580"/>
      <c r="AO31" s="1580"/>
      <c r="AP31" s="1580"/>
      <c r="AQ31" s="1580"/>
      <c r="AR31" s="1581"/>
    </row>
    <row r="32" spans="1:44" s="66" customFormat="1" ht="14.25" customHeight="1">
      <c r="B32" s="1270" t="str">
        <f t="array" ref="B32">IF(COUNTIF('申込シート①-1・２'!$D$68:$D$83,$AG$3)&lt;A33,"",INDEX('申込シート①-1・２'!$D$68:$D$83,SMALL(IF('申込シート①-1・２'!$D$68:$D$83=$AG$3,ROW($A$1:$A$16),""),A33)))</f>
        <v/>
      </c>
      <c r="C32" s="1271"/>
      <c r="D32" s="1271"/>
      <c r="E32" s="1271"/>
      <c r="F32" s="1329"/>
      <c r="G32" s="1270" t="str">
        <f t="array" ref="G32">IF(COUNTIF('申込シート①-1・２'!$D$68:$D$83,$AG$3)&lt;A33,"",INDEX('申込シート①-1・２'!$G$68:$G$83,SMALL(IF('申込シート①-1・２'!$D$68:$D$83=$AG$3,ROW($A$1:$A$16),""),A33)))</f>
        <v/>
      </c>
      <c r="H32" s="1271"/>
      <c r="I32" s="1271"/>
      <c r="J32" s="1271"/>
      <c r="K32" s="1271"/>
      <c r="L32" s="1271"/>
      <c r="M32" s="1271"/>
      <c r="N32" s="1271"/>
      <c r="O32" s="1271"/>
      <c r="P32" s="1271"/>
      <c r="Q32" s="1329"/>
      <c r="R32" s="1270" t="str">
        <f t="array" ref="R32">IF(COUNTIF('申込シート①-1・２'!$D$68:$D$83,$AG$3)&lt;A33,"",INDEX('申込シート①-1・２'!$H$68:$H$83,SMALL(IF('申込シート①-1・２'!$D$68:$D$83=$AG$3,ROW($A$1:$A$16),""),A33)))</f>
        <v/>
      </c>
      <c r="S32" s="1271"/>
      <c r="T32" s="1271"/>
      <c r="U32" s="1271"/>
      <c r="V32" s="1329"/>
      <c r="W32" s="1282" t="str">
        <f t="array" ref="W32">IF(COUNTIF('申込シート①-1・２'!$D$68:$D$83,$AG$3)&lt;A33,"",INDEX('申込シート①-1・２'!$L$68:$L$83,SMALL(IF('申込シート①-1・２'!$D$68:$D$83=$AG$3,ROW($A$1:$A$16),""),A33)))</f>
        <v/>
      </c>
      <c r="X32" s="1283"/>
      <c r="Y32" s="1283"/>
      <c r="Z32" s="1283"/>
      <c r="AA32" s="1283"/>
      <c r="AB32" s="1283"/>
      <c r="AC32" s="1283" t="str">
        <f t="array" ref="AC32">IF(COUNTIF('申込シート①-1・２'!$D$68:$D$83,$AG$3)&lt;A33,"",INDEX('申込シート①-1・２'!$M$68:$M$83,SMALL(IF('申込シート①-1・２'!$D$68:$D$83=$AG$3,ROW($A$1:$A$16),""),A33)))</f>
        <v/>
      </c>
      <c r="AD32" s="1283"/>
      <c r="AE32" s="1283"/>
      <c r="AF32" s="1283"/>
      <c r="AG32" s="705"/>
      <c r="AH32" s="1270" t="str">
        <f t="array" ref="AH32">IF(COUNTIF('申込シート①-1・２'!$D$68:$D$83,$AG$3)&lt;A33,"",INDEX('申込シート①-1・２'!$N$68:$N$83,SMALL(IF('申込シート①-1・２'!$D$68:$D$83=$AG$3,ROW($A$1:$A$16),""),A33)))</f>
        <v/>
      </c>
      <c r="AI32" s="1271"/>
      <c r="AJ32" s="1329"/>
      <c r="AK32" s="1573"/>
      <c r="AL32" s="1574"/>
      <c r="AM32" s="1574"/>
      <c r="AN32" s="1574"/>
      <c r="AO32" s="1574"/>
      <c r="AP32" s="1574"/>
      <c r="AQ32" s="1574"/>
      <c r="AR32" s="1575"/>
    </row>
    <row r="33" spans="1:44" s="66" customFormat="1" ht="13.5" customHeight="1">
      <c r="A33" s="66">
        <v>7</v>
      </c>
      <c r="B33" s="1330"/>
      <c r="C33" s="1336"/>
      <c r="D33" s="1336"/>
      <c r="E33" s="1336"/>
      <c r="F33" s="1331"/>
      <c r="G33" s="1330"/>
      <c r="H33" s="1336"/>
      <c r="I33" s="1336"/>
      <c r="J33" s="1336"/>
      <c r="K33" s="1336"/>
      <c r="L33" s="1336"/>
      <c r="M33" s="1336"/>
      <c r="N33" s="1336"/>
      <c r="O33" s="1336"/>
      <c r="P33" s="1336"/>
      <c r="Q33" s="1331"/>
      <c r="R33" s="1330"/>
      <c r="S33" s="1336"/>
      <c r="T33" s="1336"/>
      <c r="U33" s="1336"/>
      <c r="V33" s="1331"/>
      <c r="W33" s="1612" t="str">
        <f t="array" ref="W33">IF(COUNTIF('申込シート①-1・２'!$D$68:$D$83,$AG$3)&lt;A33,"",INDEX('申込シート①-1・２'!$J$68:$J$83,SMALL(IF('申込シート①-1・２'!$D$68:$D$83=$AG$3,ROW($A$1:$A$16),""),A33)))</f>
        <v/>
      </c>
      <c r="X33" s="1613"/>
      <c r="Y33" s="1613"/>
      <c r="Z33" s="1613"/>
      <c r="AA33" s="1613"/>
      <c r="AB33" s="1613"/>
      <c r="AC33" s="1613" t="str">
        <f t="array" ref="AC33">IF(COUNTIF('申込シート①-1・２'!$D$68:$D$83,$AG$3)&lt;A33,"",INDEX('申込シート①-1・２'!$K$68:$K$83,SMALL(IF('申込シート①-1・２'!$D$68:$D$83=$AG$3,ROW($A$1:$A$16),""),A33)))</f>
        <v/>
      </c>
      <c r="AD33" s="1613"/>
      <c r="AE33" s="1613"/>
      <c r="AF33" s="1613"/>
      <c r="AG33" s="1616" t="s">
        <v>2491</v>
      </c>
      <c r="AH33" s="1330"/>
      <c r="AI33" s="1336"/>
      <c r="AJ33" s="1331"/>
      <c r="AK33" s="1576"/>
      <c r="AL33" s="1577"/>
      <c r="AM33" s="1577"/>
      <c r="AN33" s="1577"/>
      <c r="AO33" s="1577"/>
      <c r="AP33" s="1577"/>
      <c r="AQ33" s="1577"/>
      <c r="AR33" s="1578"/>
    </row>
    <row r="34" spans="1:44" s="66" customFormat="1" ht="13.5" customHeight="1">
      <c r="B34" s="1274"/>
      <c r="C34" s="1275"/>
      <c r="D34" s="1275"/>
      <c r="E34" s="1275"/>
      <c r="F34" s="1276"/>
      <c r="G34" s="1274"/>
      <c r="H34" s="1275"/>
      <c r="I34" s="1275"/>
      <c r="J34" s="1275"/>
      <c r="K34" s="1275"/>
      <c r="L34" s="1275"/>
      <c r="M34" s="1275"/>
      <c r="N34" s="1275"/>
      <c r="O34" s="1275"/>
      <c r="P34" s="1275"/>
      <c r="Q34" s="1276"/>
      <c r="R34" s="1274"/>
      <c r="S34" s="1275"/>
      <c r="T34" s="1275"/>
      <c r="U34" s="1275"/>
      <c r="V34" s="1276"/>
      <c r="W34" s="1614"/>
      <c r="X34" s="1615"/>
      <c r="Y34" s="1615"/>
      <c r="Z34" s="1615"/>
      <c r="AA34" s="1615"/>
      <c r="AB34" s="1615"/>
      <c r="AC34" s="1615"/>
      <c r="AD34" s="1615"/>
      <c r="AE34" s="1615"/>
      <c r="AF34" s="1615"/>
      <c r="AG34" s="1617"/>
      <c r="AH34" s="1274"/>
      <c r="AI34" s="1275"/>
      <c r="AJ34" s="1276"/>
      <c r="AK34" s="1579"/>
      <c r="AL34" s="1580"/>
      <c r="AM34" s="1580"/>
      <c r="AN34" s="1580"/>
      <c r="AO34" s="1580"/>
      <c r="AP34" s="1580"/>
      <c r="AQ34" s="1580"/>
      <c r="AR34" s="1581"/>
    </row>
    <row r="35" spans="1:44" s="66" customFormat="1" ht="14.25" customHeight="1">
      <c r="B35" s="1270" t="str">
        <f t="array" ref="B35">IF(COUNTIF('申込シート①-1・２'!$D$68:$D$83,$AG$3)&lt;A36,"",INDEX('申込シート①-1・２'!$D$68:$D$83,SMALL(IF('申込シート①-1・２'!$D$68:$D$83=$AG$3,ROW($A$1:$A$16),""),A36)))</f>
        <v/>
      </c>
      <c r="C35" s="1271"/>
      <c r="D35" s="1271"/>
      <c r="E35" s="1271"/>
      <c r="F35" s="1329"/>
      <c r="G35" s="1270" t="str">
        <f t="array" ref="G35">IF(COUNTIF('申込シート①-1・２'!$D$68:$D$83,$AG$3)&lt;A36,"",INDEX('申込シート①-1・２'!$G$68:$G$83,SMALL(IF('申込シート①-1・２'!$D$68:$D$83=$AG$3,ROW($A$1:$A$16),""),A36)))</f>
        <v/>
      </c>
      <c r="H35" s="1271"/>
      <c r="I35" s="1271"/>
      <c r="J35" s="1271"/>
      <c r="K35" s="1271"/>
      <c r="L35" s="1271"/>
      <c r="M35" s="1271"/>
      <c r="N35" s="1271"/>
      <c r="O35" s="1271"/>
      <c r="P35" s="1271"/>
      <c r="Q35" s="1329"/>
      <c r="R35" s="1270" t="str">
        <f t="array" ref="R35">IF(COUNTIF('申込シート①-1・２'!$D$68:$D$83,$AG$3)&lt;A36,"",INDEX('申込シート①-1・２'!$H$68:$H$83,SMALL(IF('申込シート①-1・２'!$D$68:$D$83=$AG$3,ROW($A$1:$A$16),""),A36)))</f>
        <v/>
      </c>
      <c r="S35" s="1271"/>
      <c r="T35" s="1271"/>
      <c r="U35" s="1271"/>
      <c r="V35" s="1329"/>
      <c r="W35" s="1282" t="str">
        <f t="array" ref="W35">IF(COUNTIF('申込シート①-1・２'!$D$68:$D$83,$AG$3)&lt;A36,"",INDEX('申込シート①-1・２'!$L$68:$L$83,SMALL(IF('申込シート①-1・２'!$D$68:$D$83=$AG$3,ROW($A$1:$A$16),""),A36)))</f>
        <v/>
      </c>
      <c r="X35" s="1283"/>
      <c r="Y35" s="1283"/>
      <c r="Z35" s="1283"/>
      <c r="AA35" s="1283"/>
      <c r="AB35" s="1283"/>
      <c r="AC35" s="1283" t="str">
        <f t="array" ref="AC35">IF(COUNTIF('申込シート①-1・２'!$D$68:$D$83,$AG$3)&lt;A36,"",INDEX('申込シート①-1・２'!$M$68:$M$83,SMALL(IF('申込シート①-1・２'!$D$68:$D$83=$AG$3,ROW($A$1:$A$16),""),A36)))</f>
        <v/>
      </c>
      <c r="AD35" s="1283"/>
      <c r="AE35" s="1283"/>
      <c r="AF35" s="1283"/>
      <c r="AG35" s="705"/>
      <c r="AH35" s="1270" t="str">
        <f t="array" ref="AH35">IF(COUNTIF('申込シート①-1・２'!$D$68:$D$83,$AG$3)&lt;A36,"",INDEX('申込シート①-1・２'!$N$68:$N$83,SMALL(IF('申込シート①-1・２'!$D$68:$D$83=$AG$3,ROW($A$1:$A$16),""),A36)))</f>
        <v/>
      </c>
      <c r="AI35" s="1271"/>
      <c r="AJ35" s="1329"/>
      <c r="AK35" s="1573"/>
      <c r="AL35" s="1574"/>
      <c r="AM35" s="1574"/>
      <c r="AN35" s="1574"/>
      <c r="AO35" s="1574"/>
      <c r="AP35" s="1574"/>
      <c r="AQ35" s="1574"/>
      <c r="AR35" s="1575"/>
    </row>
    <row r="36" spans="1:44" s="66" customFormat="1" ht="13.5" customHeight="1">
      <c r="A36" s="66">
        <v>8</v>
      </c>
      <c r="B36" s="1330"/>
      <c r="C36" s="1336"/>
      <c r="D36" s="1336"/>
      <c r="E36" s="1336"/>
      <c r="F36" s="1331"/>
      <c r="G36" s="1330"/>
      <c r="H36" s="1336"/>
      <c r="I36" s="1336"/>
      <c r="J36" s="1336"/>
      <c r="K36" s="1336"/>
      <c r="L36" s="1336"/>
      <c r="M36" s="1336"/>
      <c r="N36" s="1336"/>
      <c r="O36" s="1336"/>
      <c r="P36" s="1336"/>
      <c r="Q36" s="1331"/>
      <c r="R36" s="1330"/>
      <c r="S36" s="1336"/>
      <c r="T36" s="1336"/>
      <c r="U36" s="1336"/>
      <c r="V36" s="1331"/>
      <c r="W36" s="1612" t="str">
        <f t="array" ref="W36">IF(COUNTIF('申込シート①-1・２'!$D$68:$D$83,$AG$3)&lt;A36,"",INDEX('申込シート①-1・２'!$J$68:$J$83,SMALL(IF('申込シート①-1・２'!$D$68:$D$83=$AG$3,ROW($A$1:$A$16),""),A36)))</f>
        <v/>
      </c>
      <c r="X36" s="1613"/>
      <c r="Y36" s="1613"/>
      <c r="Z36" s="1613"/>
      <c r="AA36" s="1613"/>
      <c r="AB36" s="1613"/>
      <c r="AC36" s="1613" t="str">
        <f t="array" ref="AC36">IF(COUNTIF('申込シート①-1・２'!$D$68:$D$83,$AG$3)&lt;A36,"",INDEX('申込シート①-1・２'!$K$68:$K$83,SMALL(IF('申込シート①-1・２'!$D$68:$D$83=$AG$3,ROW($A$1:$A$16),""),A36)))</f>
        <v/>
      </c>
      <c r="AD36" s="1613"/>
      <c r="AE36" s="1613"/>
      <c r="AF36" s="1613"/>
      <c r="AG36" s="1616" t="s">
        <v>2491</v>
      </c>
      <c r="AH36" s="1330"/>
      <c r="AI36" s="1336"/>
      <c r="AJ36" s="1331"/>
      <c r="AK36" s="1576"/>
      <c r="AL36" s="1577"/>
      <c r="AM36" s="1577"/>
      <c r="AN36" s="1577"/>
      <c r="AO36" s="1577"/>
      <c r="AP36" s="1577"/>
      <c r="AQ36" s="1577"/>
      <c r="AR36" s="1578"/>
    </row>
    <row r="37" spans="1:44" s="66" customFormat="1" ht="13.5" customHeight="1">
      <c r="B37" s="1274"/>
      <c r="C37" s="1275"/>
      <c r="D37" s="1275"/>
      <c r="E37" s="1275"/>
      <c r="F37" s="1276"/>
      <c r="G37" s="1274"/>
      <c r="H37" s="1275"/>
      <c r="I37" s="1275"/>
      <c r="J37" s="1275"/>
      <c r="K37" s="1275"/>
      <c r="L37" s="1275"/>
      <c r="M37" s="1275"/>
      <c r="N37" s="1275"/>
      <c r="O37" s="1275"/>
      <c r="P37" s="1275"/>
      <c r="Q37" s="1276"/>
      <c r="R37" s="1274"/>
      <c r="S37" s="1275"/>
      <c r="T37" s="1275"/>
      <c r="U37" s="1275"/>
      <c r="V37" s="1276"/>
      <c r="W37" s="1614"/>
      <c r="X37" s="1615"/>
      <c r="Y37" s="1615"/>
      <c r="Z37" s="1615"/>
      <c r="AA37" s="1615"/>
      <c r="AB37" s="1615"/>
      <c r="AC37" s="1615"/>
      <c r="AD37" s="1615"/>
      <c r="AE37" s="1615"/>
      <c r="AF37" s="1615"/>
      <c r="AG37" s="1617"/>
      <c r="AH37" s="1274"/>
      <c r="AI37" s="1275"/>
      <c r="AJ37" s="1276"/>
      <c r="AK37" s="1579"/>
      <c r="AL37" s="1580"/>
      <c r="AM37" s="1580"/>
      <c r="AN37" s="1580"/>
      <c r="AO37" s="1580"/>
      <c r="AP37" s="1580"/>
      <c r="AQ37" s="1580"/>
      <c r="AR37" s="1581"/>
    </row>
    <row r="38" spans="1:44" s="66" customFormat="1" ht="14.25" customHeight="1">
      <c r="B38" s="1270" t="str">
        <f t="array" ref="B38">IF(COUNTIF('申込シート①-1・２'!$D$68:$D$83,$AG$3)&lt;A39,"",INDEX('申込シート①-1・２'!$D$68:$D$83,SMALL(IF('申込シート①-1・２'!$D$68:$D$83=$AG$3,ROW($A$1:$A$16),""),A39)))</f>
        <v/>
      </c>
      <c r="C38" s="1271"/>
      <c r="D38" s="1271"/>
      <c r="E38" s="1271"/>
      <c r="F38" s="1329"/>
      <c r="G38" s="1270" t="str">
        <f t="array" ref="G38">IF(COUNTIF('申込シート①-1・２'!$D$68:$D$83,$AG$3)&lt;A39,"",INDEX('申込シート①-1・２'!$G$68:$G$83,SMALL(IF('申込シート①-1・２'!$D$68:$D$83=$AG$3,ROW($A$1:$A$16),""),A39)))</f>
        <v/>
      </c>
      <c r="H38" s="1271"/>
      <c r="I38" s="1271"/>
      <c r="J38" s="1271"/>
      <c r="K38" s="1271"/>
      <c r="L38" s="1271"/>
      <c r="M38" s="1271"/>
      <c r="N38" s="1271"/>
      <c r="O38" s="1271"/>
      <c r="P38" s="1271"/>
      <c r="Q38" s="1329"/>
      <c r="R38" s="1270" t="str">
        <f t="array" ref="R38">IF(COUNTIF('申込シート①-1・２'!$D$68:$D$83,$AG$3)&lt;A39,"",INDEX('申込シート①-1・２'!$H$68:$H$83,SMALL(IF('申込シート①-1・２'!$D$68:$D$83=$AG$3,ROW($A$1:$A$16),""),A39)))</f>
        <v/>
      </c>
      <c r="S38" s="1271"/>
      <c r="T38" s="1271"/>
      <c r="U38" s="1271"/>
      <c r="V38" s="1329"/>
      <c r="W38" s="1282" t="str">
        <f t="array" ref="W38">IF(COUNTIF('申込シート①-1・２'!$D$68:$D$83,$AG$3)&lt;A39,"",INDEX('申込シート①-1・２'!$L$68:$L$83,SMALL(IF('申込シート①-1・２'!$D$68:$D$83=$AG$3,ROW($A$1:$A$16),""),A39)))</f>
        <v/>
      </c>
      <c r="X38" s="1283"/>
      <c r="Y38" s="1283"/>
      <c r="Z38" s="1283"/>
      <c r="AA38" s="1283"/>
      <c r="AB38" s="1283"/>
      <c r="AC38" s="1283" t="str">
        <f t="array" ref="AC38">IF(COUNTIF('申込シート①-1・２'!$D$68:$D$83,$AG$3)&lt;A39,"",INDEX('申込シート①-1・２'!$M$68:$M$83,SMALL(IF('申込シート①-1・２'!$D$68:$D$83=$AG$3,ROW($A$1:$A$16),""),A39)))</f>
        <v/>
      </c>
      <c r="AD38" s="1283"/>
      <c r="AE38" s="1283"/>
      <c r="AF38" s="1283"/>
      <c r="AG38" s="705"/>
      <c r="AH38" s="1270" t="str">
        <f t="array" ref="AH38">IF(COUNTIF('申込シート①-1・２'!$D$68:$D$83,$AG$3)&lt;A39,"",INDEX('申込シート①-1・２'!$N$68:$N$83,SMALL(IF('申込シート①-1・２'!$D$68:$D$83=$AG$3,ROW($A$1:$A$16),""),A39)))</f>
        <v/>
      </c>
      <c r="AI38" s="1271"/>
      <c r="AJ38" s="1329"/>
      <c r="AK38" s="1573"/>
      <c r="AL38" s="1574"/>
      <c r="AM38" s="1574"/>
      <c r="AN38" s="1574"/>
      <c r="AO38" s="1574"/>
      <c r="AP38" s="1574"/>
      <c r="AQ38" s="1574"/>
      <c r="AR38" s="1575"/>
    </row>
    <row r="39" spans="1:44" s="66" customFormat="1" ht="13.5" customHeight="1">
      <c r="A39" s="66">
        <v>9</v>
      </c>
      <c r="B39" s="1330"/>
      <c r="C39" s="1336"/>
      <c r="D39" s="1336"/>
      <c r="E39" s="1336"/>
      <c r="F39" s="1331"/>
      <c r="G39" s="1330"/>
      <c r="H39" s="1336"/>
      <c r="I39" s="1336"/>
      <c r="J39" s="1336"/>
      <c r="K39" s="1336"/>
      <c r="L39" s="1336"/>
      <c r="M39" s="1336"/>
      <c r="N39" s="1336"/>
      <c r="O39" s="1336"/>
      <c r="P39" s="1336"/>
      <c r="Q39" s="1331"/>
      <c r="R39" s="1330"/>
      <c r="S39" s="1336"/>
      <c r="T39" s="1336"/>
      <c r="U39" s="1336"/>
      <c r="V39" s="1331"/>
      <c r="W39" s="1612" t="str">
        <f t="array" ref="W39">IF(COUNTIF('申込シート①-1・２'!$D$68:$D$83,$AG$3)&lt;A39,"",INDEX('申込シート①-1・２'!$J$68:$J$83,SMALL(IF('申込シート①-1・２'!$D$68:$D$83=$AG$3,ROW($A$1:$A$16),""),A39)))</f>
        <v/>
      </c>
      <c r="X39" s="1613"/>
      <c r="Y39" s="1613"/>
      <c r="Z39" s="1613"/>
      <c r="AA39" s="1613"/>
      <c r="AB39" s="1613"/>
      <c r="AC39" s="1613" t="str">
        <f t="array" ref="AC39">IF(COUNTIF('申込シート①-1・２'!$D$68:$D$83,$AG$3)&lt;A39,"",INDEX('申込シート①-1・２'!$K$68:$K$83,SMALL(IF('申込シート①-1・２'!$D$68:$D$83=$AG$3,ROW($A$1:$A$16),""),A39)))</f>
        <v/>
      </c>
      <c r="AD39" s="1613"/>
      <c r="AE39" s="1613"/>
      <c r="AF39" s="1613"/>
      <c r="AG39" s="1616" t="s">
        <v>2491</v>
      </c>
      <c r="AH39" s="1330"/>
      <c r="AI39" s="1336"/>
      <c r="AJ39" s="1331"/>
      <c r="AK39" s="1576"/>
      <c r="AL39" s="1577"/>
      <c r="AM39" s="1577"/>
      <c r="AN39" s="1577"/>
      <c r="AO39" s="1577"/>
      <c r="AP39" s="1577"/>
      <c r="AQ39" s="1577"/>
      <c r="AR39" s="1578"/>
    </row>
    <row r="40" spans="1:44" s="66" customFormat="1" ht="13.5" customHeight="1">
      <c r="B40" s="1274"/>
      <c r="C40" s="1275"/>
      <c r="D40" s="1275"/>
      <c r="E40" s="1275"/>
      <c r="F40" s="1276"/>
      <c r="G40" s="1274"/>
      <c r="H40" s="1275"/>
      <c r="I40" s="1275"/>
      <c r="J40" s="1275"/>
      <c r="K40" s="1275"/>
      <c r="L40" s="1275"/>
      <c r="M40" s="1275"/>
      <c r="N40" s="1275"/>
      <c r="O40" s="1275"/>
      <c r="P40" s="1275"/>
      <c r="Q40" s="1276"/>
      <c r="R40" s="1274"/>
      <c r="S40" s="1275"/>
      <c r="T40" s="1275"/>
      <c r="U40" s="1275"/>
      <c r="V40" s="1276"/>
      <c r="W40" s="1614"/>
      <c r="X40" s="1615"/>
      <c r="Y40" s="1615"/>
      <c r="Z40" s="1615"/>
      <c r="AA40" s="1615"/>
      <c r="AB40" s="1615"/>
      <c r="AC40" s="1615"/>
      <c r="AD40" s="1615"/>
      <c r="AE40" s="1615"/>
      <c r="AF40" s="1615"/>
      <c r="AG40" s="1617"/>
      <c r="AH40" s="1274"/>
      <c r="AI40" s="1275"/>
      <c r="AJ40" s="1276"/>
      <c r="AK40" s="1579"/>
      <c r="AL40" s="1580"/>
      <c r="AM40" s="1580"/>
      <c r="AN40" s="1580"/>
      <c r="AO40" s="1580"/>
      <c r="AP40" s="1580"/>
      <c r="AQ40" s="1580"/>
      <c r="AR40" s="1581"/>
    </row>
    <row r="41" spans="1:44" s="66" customFormat="1" ht="14.25" customHeight="1">
      <c r="B41" s="1270" t="str">
        <f t="array" ref="B41">IF(COUNTIF('申込シート①-1・２'!$D$68:$D$83,$AG$3)&lt;A42,"",INDEX('申込シート①-1・２'!$D$68:$D$83,SMALL(IF('申込シート①-1・２'!$D$68:$D$83=$AG$3,ROW($A$1:$A$16),""),A42)))</f>
        <v/>
      </c>
      <c r="C41" s="1271"/>
      <c r="D41" s="1271"/>
      <c r="E41" s="1271"/>
      <c r="F41" s="1329"/>
      <c r="G41" s="1270" t="str">
        <f t="array" ref="G41">IF(COUNTIF('申込シート①-1・２'!$D$68:$D$83,$AG$3)&lt;A42,"",INDEX('申込シート①-1・２'!$G$68:$G$83,SMALL(IF('申込シート①-1・２'!$D$68:$D$83=$AG$3,ROW($A$1:$A$16),""),A42)))</f>
        <v/>
      </c>
      <c r="H41" s="1271"/>
      <c r="I41" s="1271"/>
      <c r="J41" s="1271"/>
      <c r="K41" s="1271"/>
      <c r="L41" s="1271"/>
      <c r="M41" s="1271"/>
      <c r="N41" s="1271"/>
      <c r="O41" s="1271"/>
      <c r="P41" s="1271"/>
      <c r="Q41" s="1329"/>
      <c r="R41" s="1270" t="str">
        <f t="array" ref="R41">IF(COUNTIF('申込シート①-1・２'!$D$68:$D$83,$AG$3)&lt;A42,"",INDEX('申込シート①-1・２'!$H$68:$H$83,SMALL(IF('申込シート①-1・２'!$D$68:$D$83=$AG$3,ROW($A$1:$A$16),""),A42)))</f>
        <v/>
      </c>
      <c r="S41" s="1271"/>
      <c r="T41" s="1271"/>
      <c r="U41" s="1271"/>
      <c r="V41" s="1329"/>
      <c r="W41" s="1282" t="str">
        <f t="array" ref="W41">IF(COUNTIF('申込シート①-1・２'!$D$68:$D$83,$AG$3)&lt;A42,"",INDEX('申込シート①-1・２'!$L$68:$L$83,SMALL(IF('申込シート①-1・２'!$D$68:$D$83=$AG$3,ROW($A$1:$A$16),""),A42)))</f>
        <v/>
      </c>
      <c r="X41" s="1283"/>
      <c r="Y41" s="1283"/>
      <c r="Z41" s="1283"/>
      <c r="AA41" s="1283"/>
      <c r="AB41" s="1283"/>
      <c r="AC41" s="1283" t="str">
        <f t="array" ref="AC41">IF(COUNTIF('申込シート①-1・２'!$D$68:$D$83,$AG$3)&lt;A42,"",INDEX('申込シート①-1・２'!$M$68:$M$83,SMALL(IF('申込シート①-1・２'!$D$68:$D$83=$AG$3,ROW($A$1:$A$16),""),A42)))</f>
        <v/>
      </c>
      <c r="AD41" s="1283"/>
      <c r="AE41" s="1283"/>
      <c r="AF41" s="1283"/>
      <c r="AG41" s="705"/>
      <c r="AH41" s="1270" t="str">
        <f t="array" ref="AH41">IF(COUNTIF('申込シート①-1・２'!$D$68:$D$83,$AG$3)&lt;A42,"",INDEX('申込シート①-1・２'!$N$68:$N$83,SMALL(IF('申込シート①-1・２'!$D$68:$D$83=$AG$3,ROW($A$1:$A$16),""),A42)))</f>
        <v/>
      </c>
      <c r="AI41" s="1271"/>
      <c r="AJ41" s="1329"/>
      <c r="AK41" s="1573"/>
      <c r="AL41" s="1574"/>
      <c r="AM41" s="1574"/>
      <c r="AN41" s="1574"/>
      <c r="AO41" s="1574"/>
      <c r="AP41" s="1574"/>
      <c r="AQ41" s="1574"/>
      <c r="AR41" s="1575"/>
    </row>
    <row r="42" spans="1:44" s="66" customFormat="1" ht="13.5" customHeight="1">
      <c r="A42" s="66">
        <v>10</v>
      </c>
      <c r="B42" s="1330"/>
      <c r="C42" s="1336"/>
      <c r="D42" s="1336"/>
      <c r="E42" s="1336"/>
      <c r="F42" s="1331"/>
      <c r="G42" s="1330"/>
      <c r="H42" s="1336"/>
      <c r="I42" s="1336"/>
      <c r="J42" s="1336"/>
      <c r="K42" s="1336"/>
      <c r="L42" s="1336"/>
      <c r="M42" s="1336"/>
      <c r="N42" s="1336"/>
      <c r="O42" s="1336"/>
      <c r="P42" s="1336"/>
      <c r="Q42" s="1331"/>
      <c r="R42" s="1330"/>
      <c r="S42" s="1336"/>
      <c r="T42" s="1336"/>
      <c r="U42" s="1336"/>
      <c r="V42" s="1331"/>
      <c r="W42" s="1612" t="str">
        <f t="array" ref="W42">IF(COUNTIF('申込シート①-1・２'!$D$68:$D$83,$AG$3)&lt;A42,"",INDEX('申込シート①-1・２'!$J$68:$J$83,SMALL(IF('申込シート①-1・２'!$D$68:$D$83=$AG$3,ROW($A$1:$A$16),""),A42)))</f>
        <v/>
      </c>
      <c r="X42" s="1613"/>
      <c r="Y42" s="1613"/>
      <c r="Z42" s="1613"/>
      <c r="AA42" s="1613"/>
      <c r="AB42" s="1613"/>
      <c r="AC42" s="1613" t="str">
        <f t="array" ref="AC42">IF(COUNTIF('申込シート①-1・２'!$D$68:$D$83,$AG$3)&lt;A42,"",INDEX('申込シート①-1・２'!$K$68:$K$83,SMALL(IF('申込シート①-1・２'!$D$68:$D$83=$AG$3,ROW($A$1:$A$16),""),A42)))</f>
        <v/>
      </c>
      <c r="AD42" s="1613"/>
      <c r="AE42" s="1613"/>
      <c r="AF42" s="1613"/>
      <c r="AG42" s="1616" t="s">
        <v>2491</v>
      </c>
      <c r="AH42" s="1330"/>
      <c r="AI42" s="1336"/>
      <c r="AJ42" s="1331"/>
      <c r="AK42" s="1576"/>
      <c r="AL42" s="1577"/>
      <c r="AM42" s="1577"/>
      <c r="AN42" s="1577"/>
      <c r="AO42" s="1577"/>
      <c r="AP42" s="1577"/>
      <c r="AQ42" s="1577"/>
      <c r="AR42" s="1578"/>
    </row>
    <row r="43" spans="1:44" s="66" customFormat="1" ht="13.5" customHeight="1">
      <c r="B43" s="1274"/>
      <c r="C43" s="1275"/>
      <c r="D43" s="1275"/>
      <c r="E43" s="1275"/>
      <c r="F43" s="1276"/>
      <c r="G43" s="1274"/>
      <c r="H43" s="1275"/>
      <c r="I43" s="1275"/>
      <c r="J43" s="1275"/>
      <c r="K43" s="1275"/>
      <c r="L43" s="1275"/>
      <c r="M43" s="1275"/>
      <c r="N43" s="1275"/>
      <c r="O43" s="1275"/>
      <c r="P43" s="1275"/>
      <c r="Q43" s="1276"/>
      <c r="R43" s="1274"/>
      <c r="S43" s="1275"/>
      <c r="T43" s="1275"/>
      <c r="U43" s="1275"/>
      <c r="V43" s="1276"/>
      <c r="W43" s="1614"/>
      <c r="X43" s="1615"/>
      <c r="Y43" s="1615"/>
      <c r="Z43" s="1615"/>
      <c r="AA43" s="1615"/>
      <c r="AB43" s="1615"/>
      <c r="AC43" s="1615"/>
      <c r="AD43" s="1615"/>
      <c r="AE43" s="1615"/>
      <c r="AF43" s="1615"/>
      <c r="AG43" s="1617"/>
      <c r="AH43" s="1274"/>
      <c r="AI43" s="1275"/>
      <c r="AJ43" s="1276"/>
      <c r="AK43" s="1579"/>
      <c r="AL43" s="1580"/>
      <c r="AM43" s="1580"/>
      <c r="AN43" s="1580"/>
      <c r="AO43" s="1580"/>
      <c r="AP43" s="1580"/>
      <c r="AQ43" s="1580"/>
      <c r="AR43" s="1581"/>
    </row>
    <row r="44" spans="1:44" s="66" customFormat="1" ht="14.25" customHeight="1">
      <c r="B44" s="1270" t="str">
        <f t="array" ref="B44">IF(COUNTIF('申込シート①-1・２'!$D$68:$D$83,$AG$3)&lt;A45,"",INDEX('申込シート①-1・２'!$D$68:$D$83,SMALL(IF('申込シート①-1・２'!$D$68:$D$83=$AG$3,ROW($A$1:$A$16),""),A45)))</f>
        <v/>
      </c>
      <c r="C44" s="1271"/>
      <c r="D44" s="1271"/>
      <c r="E44" s="1271"/>
      <c r="F44" s="1329"/>
      <c r="G44" s="1270" t="str">
        <f t="array" ref="G44">IF(COUNTIF('申込シート①-1・２'!$D$68:$D$83,$AG$3)&lt;A45,"",INDEX('申込シート①-1・２'!$G$68:$G$83,SMALL(IF('申込シート①-1・２'!$D$68:$D$83=$AG$3,ROW($A$1:$A$16),""),A45)))</f>
        <v/>
      </c>
      <c r="H44" s="1271"/>
      <c r="I44" s="1271"/>
      <c r="J44" s="1271"/>
      <c r="K44" s="1271"/>
      <c r="L44" s="1271"/>
      <c r="M44" s="1271"/>
      <c r="N44" s="1271"/>
      <c r="O44" s="1271"/>
      <c r="P44" s="1271"/>
      <c r="Q44" s="1329"/>
      <c r="R44" s="1270" t="str">
        <f t="array" ref="R44">IF(COUNTIF('申込シート①-1・２'!$D$68:$D$83,$AG$3)&lt;A45,"",INDEX('申込シート①-1・２'!$H$68:$H$83,SMALL(IF('申込シート①-1・２'!$D$68:$D$83=$AG$3,ROW($A$1:$A$16),""),A45)))</f>
        <v/>
      </c>
      <c r="S44" s="1271"/>
      <c r="T44" s="1271"/>
      <c r="U44" s="1271"/>
      <c r="V44" s="1329"/>
      <c r="W44" s="1282" t="str">
        <f t="array" ref="W44">IF(COUNTIF('申込シート①-1・２'!$D$68:$D$83,$AG$3)&lt;A45,"",INDEX('申込シート①-1・２'!$L$68:$L$83,SMALL(IF('申込シート①-1・２'!$D$68:$D$83=$AG$3,ROW($A$1:$A$16),""),A45)))</f>
        <v/>
      </c>
      <c r="X44" s="1283"/>
      <c r="Y44" s="1283"/>
      <c r="Z44" s="1283"/>
      <c r="AA44" s="1283"/>
      <c r="AB44" s="1283"/>
      <c r="AC44" s="1283" t="str">
        <f t="array" ref="AC44">IF(COUNTIF('申込シート①-1・２'!$D$68:$D$83,$AG$3)&lt;A45,"",INDEX('申込シート①-1・２'!$M$68:$M$83,SMALL(IF('申込シート①-1・２'!$D$68:$D$83=$AG$3,ROW($A$1:$A$16),""),A45)))</f>
        <v/>
      </c>
      <c r="AD44" s="1283"/>
      <c r="AE44" s="1283"/>
      <c r="AF44" s="1283"/>
      <c r="AG44" s="705"/>
      <c r="AH44" s="1270" t="str">
        <f t="array" ref="AH44">IF(COUNTIF('申込シート①-1・２'!$D$68:$D$83,$AG$3)&lt;A45,"",INDEX('申込シート①-1・２'!$N$68:$N$83,SMALL(IF('申込シート①-1・２'!$D$68:$D$83=$AG$3,ROW($A$1:$A$16),""),A45)))</f>
        <v/>
      </c>
      <c r="AI44" s="1271"/>
      <c r="AJ44" s="1329"/>
      <c r="AK44" s="1573"/>
      <c r="AL44" s="1574"/>
      <c r="AM44" s="1574"/>
      <c r="AN44" s="1574"/>
      <c r="AO44" s="1574"/>
      <c r="AP44" s="1574"/>
      <c r="AQ44" s="1574"/>
      <c r="AR44" s="1575"/>
    </row>
    <row r="45" spans="1:44" s="66" customFormat="1" ht="13.5" customHeight="1">
      <c r="A45" s="66">
        <v>11</v>
      </c>
      <c r="B45" s="1330"/>
      <c r="C45" s="1336"/>
      <c r="D45" s="1336"/>
      <c r="E45" s="1336"/>
      <c r="F45" s="1331"/>
      <c r="G45" s="1330"/>
      <c r="H45" s="1336"/>
      <c r="I45" s="1336"/>
      <c r="J45" s="1336"/>
      <c r="K45" s="1336"/>
      <c r="L45" s="1336"/>
      <c r="M45" s="1336"/>
      <c r="N45" s="1336"/>
      <c r="O45" s="1336"/>
      <c r="P45" s="1336"/>
      <c r="Q45" s="1331"/>
      <c r="R45" s="1330"/>
      <c r="S45" s="1336"/>
      <c r="T45" s="1336"/>
      <c r="U45" s="1336"/>
      <c r="V45" s="1331"/>
      <c r="W45" s="1612" t="str">
        <f t="array" ref="W45">IF(COUNTIF('申込シート①-1・２'!$D$68:$D$83,$AG$3)&lt;A45,"",INDEX('申込シート①-1・２'!$J$68:$J$83,SMALL(IF('申込シート①-1・２'!$D$68:$D$83=$AG$3,ROW($A$1:$A$16),""),A45)))</f>
        <v/>
      </c>
      <c r="X45" s="1613"/>
      <c r="Y45" s="1613"/>
      <c r="Z45" s="1613"/>
      <c r="AA45" s="1613"/>
      <c r="AB45" s="1613"/>
      <c r="AC45" s="1613" t="str">
        <f t="array" ref="AC45">IF(COUNTIF('申込シート①-1・２'!$D$68:$D$83,$AG$3)&lt;A45,"",INDEX('申込シート①-1・２'!$K$68:$K$83,SMALL(IF('申込シート①-1・２'!$D$68:$D$83=$AG$3,ROW($A$1:$A$16),""),A45)))</f>
        <v/>
      </c>
      <c r="AD45" s="1613"/>
      <c r="AE45" s="1613"/>
      <c r="AF45" s="1613"/>
      <c r="AG45" s="1616" t="s">
        <v>2491</v>
      </c>
      <c r="AH45" s="1330"/>
      <c r="AI45" s="1336"/>
      <c r="AJ45" s="1331"/>
      <c r="AK45" s="1576"/>
      <c r="AL45" s="1577"/>
      <c r="AM45" s="1577"/>
      <c r="AN45" s="1577"/>
      <c r="AO45" s="1577"/>
      <c r="AP45" s="1577"/>
      <c r="AQ45" s="1577"/>
      <c r="AR45" s="1578"/>
    </row>
    <row r="46" spans="1:44" s="66" customFormat="1" ht="13.5" customHeight="1">
      <c r="B46" s="1274"/>
      <c r="C46" s="1275"/>
      <c r="D46" s="1275"/>
      <c r="E46" s="1275"/>
      <c r="F46" s="1276"/>
      <c r="G46" s="1274"/>
      <c r="H46" s="1275"/>
      <c r="I46" s="1275"/>
      <c r="J46" s="1275"/>
      <c r="K46" s="1275"/>
      <c r="L46" s="1275"/>
      <c r="M46" s="1275"/>
      <c r="N46" s="1275"/>
      <c r="O46" s="1275"/>
      <c r="P46" s="1275"/>
      <c r="Q46" s="1276"/>
      <c r="R46" s="1274"/>
      <c r="S46" s="1275"/>
      <c r="T46" s="1275"/>
      <c r="U46" s="1275"/>
      <c r="V46" s="1276"/>
      <c r="W46" s="1614"/>
      <c r="X46" s="1615"/>
      <c r="Y46" s="1615"/>
      <c r="Z46" s="1615"/>
      <c r="AA46" s="1615"/>
      <c r="AB46" s="1615"/>
      <c r="AC46" s="1615"/>
      <c r="AD46" s="1615"/>
      <c r="AE46" s="1615"/>
      <c r="AF46" s="1615"/>
      <c r="AG46" s="1617"/>
      <c r="AH46" s="1274"/>
      <c r="AI46" s="1275"/>
      <c r="AJ46" s="1276"/>
      <c r="AK46" s="1579"/>
      <c r="AL46" s="1580"/>
      <c r="AM46" s="1580"/>
      <c r="AN46" s="1580"/>
      <c r="AO46" s="1580"/>
      <c r="AP46" s="1580"/>
      <c r="AQ46" s="1580"/>
      <c r="AR46" s="1581"/>
    </row>
    <row r="47" spans="1:44" s="66" customFormat="1" ht="14.25" customHeight="1">
      <c r="B47" s="1270" t="str">
        <f t="array" ref="B47">IF(COUNTIF('申込シート①-1・２'!$D$68:$D$83,$AG$3)&lt;A48,"",INDEX('申込シート①-1・２'!$D$68:$D$83,SMALL(IF('申込シート①-1・２'!$D$68:$D$83=$AG$3,ROW($A$1:$A$16),""),A48)))</f>
        <v/>
      </c>
      <c r="C47" s="1271"/>
      <c r="D47" s="1271"/>
      <c r="E47" s="1271"/>
      <c r="F47" s="1329"/>
      <c r="G47" s="1270" t="str">
        <f t="array" ref="G47">IF(COUNTIF('申込シート①-1・２'!$D$68:$D$83,$AG$3)&lt;A48,"",INDEX('申込シート①-1・２'!$G$68:$G$83,SMALL(IF('申込シート①-1・２'!$D$68:$D$83=$AG$3,ROW($A$1:$A$16),""),A48)))</f>
        <v/>
      </c>
      <c r="H47" s="1271"/>
      <c r="I47" s="1271"/>
      <c r="J47" s="1271"/>
      <c r="K47" s="1271"/>
      <c r="L47" s="1271"/>
      <c r="M47" s="1271"/>
      <c r="N47" s="1271"/>
      <c r="O47" s="1271"/>
      <c r="P47" s="1271"/>
      <c r="Q47" s="1329"/>
      <c r="R47" s="1270" t="str">
        <f t="array" ref="R47">IF(COUNTIF('申込シート①-1・２'!$D$68:$D$83,$AG$3)&lt;A48,"",INDEX('申込シート①-1・２'!$H$68:$H$83,SMALL(IF('申込シート①-1・２'!$D$68:$D$83=$AG$3,ROW($A$1:$A$16),""),A48)))</f>
        <v/>
      </c>
      <c r="S47" s="1271"/>
      <c r="T47" s="1271"/>
      <c r="U47" s="1271"/>
      <c r="V47" s="1329"/>
      <c r="W47" s="1282" t="str">
        <f t="array" ref="W47">IF(COUNTIF('申込シート①-1・２'!$D$68:$D$83,$AG$3)&lt;A48,"",INDEX('申込シート①-1・２'!$L$68:$L$83,SMALL(IF('申込シート①-1・２'!$D$68:$D$83=$AG$3,ROW($A$1:$A$16),""),A48)))</f>
        <v/>
      </c>
      <c r="X47" s="1283"/>
      <c r="Y47" s="1283"/>
      <c r="Z47" s="1283"/>
      <c r="AA47" s="1283"/>
      <c r="AB47" s="1283"/>
      <c r="AC47" s="1283" t="str">
        <f t="array" ref="AC47">IF(COUNTIF('申込シート①-1・２'!$D$68:$D$83,$AG$3)&lt;A48,"",INDEX('申込シート①-1・２'!$M$68:$M$83,SMALL(IF('申込シート①-1・２'!$D$68:$D$83=$AG$3,ROW($A$1:$A$16),""),A48)))</f>
        <v/>
      </c>
      <c r="AD47" s="1283"/>
      <c r="AE47" s="1283"/>
      <c r="AF47" s="1283"/>
      <c r="AG47" s="705"/>
      <c r="AH47" s="1270" t="str">
        <f t="array" ref="AH47">IF(COUNTIF('申込シート①-1・２'!$D$68:$D$83,$AG$3)&lt;A48,"",INDEX('申込シート①-1・２'!$N$68:$N$83,SMALL(IF('申込シート①-1・２'!$D$68:$D$83=$AG$3,ROW($A$1:$A$16),""),A48)))</f>
        <v/>
      </c>
      <c r="AI47" s="1271"/>
      <c r="AJ47" s="1329"/>
      <c r="AK47" s="1573"/>
      <c r="AL47" s="1574"/>
      <c r="AM47" s="1574"/>
      <c r="AN47" s="1574"/>
      <c r="AO47" s="1574"/>
      <c r="AP47" s="1574"/>
      <c r="AQ47" s="1574"/>
      <c r="AR47" s="1575"/>
    </row>
    <row r="48" spans="1:44" s="66" customFormat="1" ht="13.5" customHeight="1">
      <c r="A48" s="66">
        <v>12</v>
      </c>
      <c r="B48" s="1330"/>
      <c r="C48" s="1336"/>
      <c r="D48" s="1336"/>
      <c r="E48" s="1336"/>
      <c r="F48" s="1331"/>
      <c r="G48" s="1330"/>
      <c r="H48" s="1336"/>
      <c r="I48" s="1336"/>
      <c r="J48" s="1336"/>
      <c r="K48" s="1336"/>
      <c r="L48" s="1336"/>
      <c r="M48" s="1336"/>
      <c r="N48" s="1336"/>
      <c r="O48" s="1336"/>
      <c r="P48" s="1336"/>
      <c r="Q48" s="1331"/>
      <c r="R48" s="1330"/>
      <c r="S48" s="1336"/>
      <c r="T48" s="1336"/>
      <c r="U48" s="1336"/>
      <c r="V48" s="1331"/>
      <c r="W48" s="1612" t="str">
        <f t="array" ref="W48">IF(COUNTIF('申込シート①-1・２'!$D$68:$D$83,$AG$3)&lt;A48,"",INDEX('申込シート①-1・２'!$J$68:$J$83,SMALL(IF('申込シート①-1・２'!$D$68:$D$83=$AG$3,ROW($A$1:$A$16),""),A48)))</f>
        <v/>
      </c>
      <c r="X48" s="1613"/>
      <c r="Y48" s="1613"/>
      <c r="Z48" s="1613"/>
      <c r="AA48" s="1613"/>
      <c r="AB48" s="1613"/>
      <c r="AC48" s="1613" t="str">
        <f t="array" ref="AC48">IF(COUNTIF('申込シート①-1・２'!$D$68:$D$83,$AG$3)&lt;A48,"",INDEX('申込シート①-1・２'!$K$68:$K$83,SMALL(IF('申込シート①-1・２'!$D$68:$D$83=$AG$3,ROW($A$1:$A$16),""),A48)))</f>
        <v/>
      </c>
      <c r="AD48" s="1613"/>
      <c r="AE48" s="1613"/>
      <c r="AF48" s="1613"/>
      <c r="AG48" s="1616" t="s">
        <v>2491</v>
      </c>
      <c r="AH48" s="1330"/>
      <c r="AI48" s="1336"/>
      <c r="AJ48" s="1331"/>
      <c r="AK48" s="1576"/>
      <c r="AL48" s="1577"/>
      <c r="AM48" s="1577"/>
      <c r="AN48" s="1577"/>
      <c r="AO48" s="1577"/>
      <c r="AP48" s="1577"/>
      <c r="AQ48" s="1577"/>
      <c r="AR48" s="1578"/>
    </row>
    <row r="49" spans="1:44" s="66" customFormat="1" ht="13.5" customHeight="1">
      <c r="B49" s="1274"/>
      <c r="C49" s="1275"/>
      <c r="D49" s="1275"/>
      <c r="E49" s="1275"/>
      <c r="F49" s="1276"/>
      <c r="G49" s="1274"/>
      <c r="H49" s="1275"/>
      <c r="I49" s="1275"/>
      <c r="J49" s="1275"/>
      <c r="K49" s="1275"/>
      <c r="L49" s="1275"/>
      <c r="M49" s="1275"/>
      <c r="N49" s="1275"/>
      <c r="O49" s="1275"/>
      <c r="P49" s="1275"/>
      <c r="Q49" s="1276"/>
      <c r="R49" s="1274"/>
      <c r="S49" s="1275"/>
      <c r="T49" s="1275"/>
      <c r="U49" s="1275"/>
      <c r="V49" s="1276"/>
      <c r="W49" s="1614"/>
      <c r="X49" s="1615"/>
      <c r="Y49" s="1615"/>
      <c r="Z49" s="1615"/>
      <c r="AA49" s="1615"/>
      <c r="AB49" s="1615"/>
      <c r="AC49" s="1615"/>
      <c r="AD49" s="1615"/>
      <c r="AE49" s="1615"/>
      <c r="AF49" s="1615"/>
      <c r="AG49" s="1617"/>
      <c r="AH49" s="1274"/>
      <c r="AI49" s="1275"/>
      <c r="AJ49" s="1276"/>
      <c r="AK49" s="1579"/>
      <c r="AL49" s="1580"/>
      <c r="AM49" s="1580"/>
      <c r="AN49" s="1580"/>
      <c r="AO49" s="1580"/>
      <c r="AP49" s="1580"/>
      <c r="AQ49" s="1580"/>
      <c r="AR49" s="1581"/>
    </row>
    <row r="50" spans="1:44" s="66" customFormat="1" ht="14.25" customHeight="1">
      <c r="B50" s="1270" t="str">
        <f t="array" ref="B50">IF(COUNTIF('申込シート①-1・２'!$D$68:$D$83,$AG$3)&lt;A51,"",INDEX('申込シート①-1・２'!$D$68:$D$83,SMALL(IF('申込シート①-1・２'!$D$68:$D$83=$AG$3,ROW($A$1:$A$16),""),A51)))</f>
        <v/>
      </c>
      <c r="C50" s="1271"/>
      <c r="D50" s="1271"/>
      <c r="E50" s="1271"/>
      <c r="F50" s="1329"/>
      <c r="G50" s="1270" t="str">
        <f t="array" ref="G50">IF(COUNTIF('申込シート①-1・２'!$D$68:$D$83,$AG$3)&lt;A51,"",INDEX('申込シート①-1・２'!$G$68:$G$83,SMALL(IF('申込シート①-1・２'!$D$68:$D$83=$AG$3,ROW($A$1:$A$16),""),A51)))</f>
        <v/>
      </c>
      <c r="H50" s="1271"/>
      <c r="I50" s="1271"/>
      <c r="J50" s="1271"/>
      <c r="K50" s="1271"/>
      <c r="L50" s="1271"/>
      <c r="M50" s="1271"/>
      <c r="N50" s="1271"/>
      <c r="O50" s="1271"/>
      <c r="P50" s="1271"/>
      <c r="Q50" s="1329"/>
      <c r="R50" s="1270" t="str">
        <f t="array" ref="R50">IF(COUNTIF('申込シート①-1・２'!$D$68:$D$83,$AG$3)&lt;A51,"",INDEX('申込シート①-1・２'!$H$68:$H$83,SMALL(IF('申込シート①-1・２'!$D$68:$D$83=$AG$3,ROW($A$1:$A$16),""),A51)))</f>
        <v/>
      </c>
      <c r="S50" s="1271"/>
      <c r="T50" s="1271"/>
      <c r="U50" s="1271"/>
      <c r="V50" s="1329"/>
      <c r="W50" s="1282" t="str">
        <f t="array" ref="W50">IF(COUNTIF('申込シート①-1・２'!$D$68:$D$83,$AG$3)&lt;A51,"",INDEX('申込シート①-1・２'!$L$68:$L$83,SMALL(IF('申込シート①-1・２'!$D$68:$D$83=$AG$3,ROW($A$1:$A$16),""),A51)))</f>
        <v/>
      </c>
      <c r="X50" s="1283"/>
      <c r="Y50" s="1283"/>
      <c r="Z50" s="1283"/>
      <c r="AA50" s="1283"/>
      <c r="AB50" s="1283"/>
      <c r="AC50" s="1283" t="str">
        <f t="array" ref="AC50">IF(COUNTIF('申込シート①-1・２'!$D$68:$D$83,$AG$3)&lt;A51,"",INDEX('申込シート①-1・２'!$M$68:$M$83,SMALL(IF('申込シート①-1・２'!$D$68:$D$83=$AG$3,ROW($A$1:$A$16),""),A51)))</f>
        <v/>
      </c>
      <c r="AD50" s="1283"/>
      <c r="AE50" s="1283"/>
      <c r="AF50" s="1283"/>
      <c r="AG50" s="705"/>
      <c r="AH50" s="1270" t="str">
        <f t="array" ref="AH50">IF(COUNTIF('申込シート①-1・２'!$D$68:$D$83,$AG$3)&lt;A51,"",INDEX('申込シート①-1・２'!$N$68:$N$83,SMALL(IF('申込シート①-1・２'!$D$68:$D$83=$AG$3,ROW($A$1:$A$16),""),A51)))</f>
        <v/>
      </c>
      <c r="AI50" s="1271"/>
      <c r="AJ50" s="1329"/>
      <c r="AK50" s="1573"/>
      <c r="AL50" s="1574"/>
      <c r="AM50" s="1574"/>
      <c r="AN50" s="1574"/>
      <c r="AO50" s="1574"/>
      <c r="AP50" s="1574"/>
      <c r="AQ50" s="1574"/>
      <c r="AR50" s="1575"/>
    </row>
    <row r="51" spans="1:44" s="66" customFormat="1" ht="13.5" customHeight="1">
      <c r="A51" s="66">
        <v>13</v>
      </c>
      <c r="B51" s="1330"/>
      <c r="C51" s="1336"/>
      <c r="D51" s="1336"/>
      <c r="E51" s="1336"/>
      <c r="F51" s="1331"/>
      <c r="G51" s="1330"/>
      <c r="H51" s="1336"/>
      <c r="I51" s="1336"/>
      <c r="J51" s="1336"/>
      <c r="K51" s="1336"/>
      <c r="L51" s="1336"/>
      <c r="M51" s="1336"/>
      <c r="N51" s="1336"/>
      <c r="O51" s="1336"/>
      <c r="P51" s="1336"/>
      <c r="Q51" s="1331"/>
      <c r="R51" s="1330"/>
      <c r="S51" s="1336"/>
      <c r="T51" s="1336"/>
      <c r="U51" s="1336"/>
      <c r="V51" s="1331"/>
      <c r="W51" s="1612" t="str">
        <f t="array" ref="W51">IF(COUNTIF('申込シート①-1・２'!$D$68:$D$83,$AG$3)&lt;A51,"",INDEX('申込シート①-1・２'!$J$68:$J$83,SMALL(IF('申込シート①-1・２'!$D$68:$D$83=$AG$3,ROW($A$1:$A$16),""),A51)))</f>
        <v/>
      </c>
      <c r="X51" s="1613"/>
      <c r="Y51" s="1613"/>
      <c r="Z51" s="1613"/>
      <c r="AA51" s="1613"/>
      <c r="AB51" s="1613"/>
      <c r="AC51" s="1613" t="str">
        <f t="array" ref="AC51">IF(COUNTIF('申込シート①-1・２'!$D$68:$D$83,$AG$3)&lt;A51,"",INDEX('申込シート①-1・２'!$K$68:$K$83,SMALL(IF('申込シート①-1・２'!$D$68:$D$83=$AG$3,ROW($A$1:$A$16),""),A51)))</f>
        <v/>
      </c>
      <c r="AD51" s="1613"/>
      <c r="AE51" s="1613"/>
      <c r="AF51" s="1613"/>
      <c r="AG51" s="1616" t="s">
        <v>2491</v>
      </c>
      <c r="AH51" s="1330"/>
      <c r="AI51" s="1336"/>
      <c r="AJ51" s="1331"/>
      <c r="AK51" s="1576"/>
      <c r="AL51" s="1577"/>
      <c r="AM51" s="1577"/>
      <c r="AN51" s="1577"/>
      <c r="AO51" s="1577"/>
      <c r="AP51" s="1577"/>
      <c r="AQ51" s="1577"/>
      <c r="AR51" s="1578"/>
    </row>
    <row r="52" spans="1:44" s="66" customFormat="1" ht="13.5" customHeight="1">
      <c r="B52" s="1274"/>
      <c r="C52" s="1275"/>
      <c r="D52" s="1275"/>
      <c r="E52" s="1275"/>
      <c r="F52" s="1276"/>
      <c r="G52" s="1274"/>
      <c r="H52" s="1275"/>
      <c r="I52" s="1275"/>
      <c r="J52" s="1275"/>
      <c r="K52" s="1275"/>
      <c r="L52" s="1275"/>
      <c r="M52" s="1275"/>
      <c r="N52" s="1275"/>
      <c r="O52" s="1275"/>
      <c r="P52" s="1275"/>
      <c r="Q52" s="1276"/>
      <c r="R52" s="1274"/>
      <c r="S52" s="1275"/>
      <c r="T52" s="1275"/>
      <c r="U52" s="1275"/>
      <c r="V52" s="1276"/>
      <c r="W52" s="1614"/>
      <c r="X52" s="1615"/>
      <c r="Y52" s="1615"/>
      <c r="Z52" s="1615"/>
      <c r="AA52" s="1615"/>
      <c r="AB52" s="1615"/>
      <c r="AC52" s="1615"/>
      <c r="AD52" s="1615"/>
      <c r="AE52" s="1615"/>
      <c r="AF52" s="1615"/>
      <c r="AG52" s="1617"/>
      <c r="AH52" s="1274"/>
      <c r="AI52" s="1275"/>
      <c r="AJ52" s="1276"/>
      <c r="AK52" s="1579"/>
      <c r="AL52" s="1580"/>
      <c r="AM52" s="1580"/>
      <c r="AN52" s="1580"/>
      <c r="AO52" s="1580"/>
      <c r="AP52" s="1580"/>
      <c r="AQ52" s="1580"/>
      <c r="AR52" s="1581"/>
    </row>
    <row r="53" spans="1:44" s="66" customFormat="1" ht="14.25" customHeight="1">
      <c r="B53" s="1270" t="str">
        <f t="array" ref="B53">IF(COUNTIF('申込シート①-1・２'!$D$68:$D$83,$AG$3)&lt;A54,"",INDEX('申込シート①-1・２'!$D$68:$D$83,SMALL(IF('申込シート①-1・２'!$D$68:$D$83=$AG$3,ROW($A$1:$A$16),""),A54)))</f>
        <v/>
      </c>
      <c r="C53" s="1271"/>
      <c r="D53" s="1271"/>
      <c r="E53" s="1271"/>
      <c r="F53" s="1329"/>
      <c r="G53" s="1270" t="str">
        <f t="array" ref="G53">IF(COUNTIF('申込シート①-1・２'!$D$68:$D$83,$AG$3)&lt;A54,"",INDEX('申込シート①-1・２'!$G$68:$G$83,SMALL(IF('申込シート①-1・２'!$D$68:$D$83=$AG$3,ROW($A$1:$A$16),""),A54)))</f>
        <v/>
      </c>
      <c r="H53" s="1271"/>
      <c r="I53" s="1271"/>
      <c r="J53" s="1271"/>
      <c r="K53" s="1271"/>
      <c r="L53" s="1271"/>
      <c r="M53" s="1271"/>
      <c r="N53" s="1271"/>
      <c r="O53" s="1271"/>
      <c r="P53" s="1271"/>
      <c r="Q53" s="1329"/>
      <c r="R53" s="1270" t="str">
        <f t="array" ref="R53">IF(COUNTIF('申込シート①-1・２'!$D$68:$D$83,$AG$3)&lt;A54,"",INDEX('申込シート①-1・２'!$H$68:$H$83,SMALL(IF('申込シート①-1・２'!$D$68:$D$83=$AG$3,ROW($A$1:$A$16),""),A54)))</f>
        <v/>
      </c>
      <c r="S53" s="1271"/>
      <c r="T53" s="1271"/>
      <c r="U53" s="1271"/>
      <c r="V53" s="1329"/>
      <c r="W53" s="1282" t="str">
        <f t="array" ref="W53">IF(COUNTIF('申込シート①-1・２'!$D$68:$D$83,$AG$3)&lt;A54,"",INDEX('申込シート①-1・２'!$L$68:$L$83,SMALL(IF('申込シート①-1・２'!$D$68:$D$83=$AG$3,ROW($A$1:$A$16),""),A54)))</f>
        <v/>
      </c>
      <c r="X53" s="1283"/>
      <c r="Y53" s="1283"/>
      <c r="Z53" s="1283"/>
      <c r="AA53" s="1283"/>
      <c r="AB53" s="1283"/>
      <c r="AC53" s="1283" t="str">
        <f t="array" ref="AC53">IF(COUNTIF('申込シート①-1・２'!$D$68:$D$83,$AG$3)&lt;A54,"",INDEX('申込シート①-1・２'!$M$68:$M$83,SMALL(IF('申込シート①-1・２'!$D$68:$D$83=$AG$3,ROW($A$1:$A$16),""),A54)))</f>
        <v/>
      </c>
      <c r="AD53" s="1283"/>
      <c r="AE53" s="1283"/>
      <c r="AF53" s="1283"/>
      <c r="AG53" s="705"/>
      <c r="AH53" s="1270" t="str">
        <f t="array" ref="AH53">IF(COUNTIF('申込シート①-1・２'!$D$68:$D$83,$AG$3)&lt;A54,"",INDEX('申込シート①-1・２'!$N$68:$N$83,SMALL(IF('申込シート①-1・２'!$D$68:$D$83=$AG$3,ROW($A$1:$A$16),""),A54)))</f>
        <v/>
      </c>
      <c r="AI53" s="1271"/>
      <c r="AJ53" s="1329"/>
      <c r="AK53" s="1573"/>
      <c r="AL53" s="1574"/>
      <c r="AM53" s="1574"/>
      <c r="AN53" s="1574"/>
      <c r="AO53" s="1574"/>
      <c r="AP53" s="1574"/>
      <c r="AQ53" s="1574"/>
      <c r="AR53" s="1575"/>
    </row>
    <row r="54" spans="1:44" s="66" customFormat="1" ht="13.5" customHeight="1">
      <c r="A54" s="66">
        <v>14</v>
      </c>
      <c r="B54" s="1330"/>
      <c r="C54" s="1336"/>
      <c r="D54" s="1336"/>
      <c r="E54" s="1336"/>
      <c r="F54" s="1331"/>
      <c r="G54" s="1330"/>
      <c r="H54" s="1336"/>
      <c r="I54" s="1336"/>
      <c r="J54" s="1336"/>
      <c r="K54" s="1336"/>
      <c r="L54" s="1336"/>
      <c r="M54" s="1336"/>
      <c r="N54" s="1336"/>
      <c r="O54" s="1336"/>
      <c r="P54" s="1336"/>
      <c r="Q54" s="1331"/>
      <c r="R54" s="1330"/>
      <c r="S54" s="1336"/>
      <c r="T54" s="1336"/>
      <c r="U54" s="1336"/>
      <c r="V54" s="1331"/>
      <c r="W54" s="1612" t="str">
        <f t="array" ref="W54">IF(COUNTIF('申込シート①-1・２'!$D$68:$D$83,$AG$3)&lt;A54,"",INDEX('申込シート①-1・２'!$J$68:$J$83,SMALL(IF('申込シート①-1・２'!$D$68:$D$83=$AG$3,ROW($A$1:$A$16),""),A54)))</f>
        <v/>
      </c>
      <c r="X54" s="1613"/>
      <c r="Y54" s="1613"/>
      <c r="Z54" s="1613"/>
      <c r="AA54" s="1613"/>
      <c r="AB54" s="1613"/>
      <c r="AC54" s="1613" t="str">
        <f t="array" ref="AC54">IF(COUNTIF('申込シート①-1・２'!$D$68:$D$83,$AG$3)&lt;A54,"",INDEX('申込シート①-1・２'!$K$68:$K$83,SMALL(IF('申込シート①-1・２'!$D$68:$D$83=$AG$3,ROW($A$1:$A$16),""),A54)))</f>
        <v/>
      </c>
      <c r="AD54" s="1613"/>
      <c r="AE54" s="1613"/>
      <c r="AF54" s="1613"/>
      <c r="AG54" s="1616" t="s">
        <v>2491</v>
      </c>
      <c r="AH54" s="1330"/>
      <c r="AI54" s="1336"/>
      <c r="AJ54" s="1331"/>
      <c r="AK54" s="1576"/>
      <c r="AL54" s="1577"/>
      <c r="AM54" s="1577"/>
      <c r="AN54" s="1577"/>
      <c r="AO54" s="1577"/>
      <c r="AP54" s="1577"/>
      <c r="AQ54" s="1577"/>
      <c r="AR54" s="1578"/>
    </row>
    <row r="55" spans="1:44" s="66" customFormat="1" ht="13.5" customHeight="1">
      <c r="B55" s="1274"/>
      <c r="C55" s="1275"/>
      <c r="D55" s="1275"/>
      <c r="E55" s="1275"/>
      <c r="F55" s="1276"/>
      <c r="G55" s="1274"/>
      <c r="H55" s="1275"/>
      <c r="I55" s="1275"/>
      <c r="J55" s="1275"/>
      <c r="K55" s="1275"/>
      <c r="L55" s="1275"/>
      <c r="M55" s="1275"/>
      <c r="N55" s="1275"/>
      <c r="O55" s="1275"/>
      <c r="P55" s="1275"/>
      <c r="Q55" s="1276"/>
      <c r="R55" s="1274"/>
      <c r="S55" s="1275"/>
      <c r="T55" s="1275"/>
      <c r="U55" s="1275"/>
      <c r="V55" s="1276"/>
      <c r="W55" s="1614"/>
      <c r="X55" s="1615"/>
      <c r="Y55" s="1615"/>
      <c r="Z55" s="1615"/>
      <c r="AA55" s="1615"/>
      <c r="AB55" s="1615"/>
      <c r="AC55" s="1615"/>
      <c r="AD55" s="1615"/>
      <c r="AE55" s="1615"/>
      <c r="AF55" s="1615"/>
      <c r="AG55" s="1617"/>
      <c r="AH55" s="1274"/>
      <c r="AI55" s="1275"/>
      <c r="AJ55" s="1276"/>
      <c r="AK55" s="1579"/>
      <c r="AL55" s="1580"/>
      <c r="AM55" s="1580"/>
      <c r="AN55" s="1580"/>
      <c r="AO55" s="1580"/>
      <c r="AP55" s="1580"/>
      <c r="AQ55" s="1580"/>
      <c r="AR55" s="1581"/>
    </row>
    <row r="56" spans="1:44" s="66" customFormat="1" ht="14.25" customHeight="1">
      <c r="B56" s="1270" t="str">
        <f t="array" ref="B56">IF(COUNTIF('申込シート①-1・２'!$D$68:$D$83,$AG$3)&lt;A57,"",INDEX('申込シート①-1・２'!$D$68:$D$83,SMALL(IF('申込シート①-1・２'!$D$68:$D$83=$AG$3,ROW($A$1:$A$16),""),A57)))</f>
        <v/>
      </c>
      <c r="C56" s="1271"/>
      <c r="D56" s="1271"/>
      <c r="E56" s="1271"/>
      <c r="F56" s="1329"/>
      <c r="G56" s="1270" t="str">
        <f t="array" ref="G56">IF(COUNTIF('申込シート①-1・２'!$D$68:$D$83,$AG$3)&lt;A57,"",INDEX('申込シート①-1・２'!$G$68:$G$83,SMALL(IF('申込シート①-1・２'!$D$68:$D$83=$AG$3,ROW($A$1:$A$16),""),A57)))</f>
        <v/>
      </c>
      <c r="H56" s="1271"/>
      <c r="I56" s="1271"/>
      <c r="J56" s="1271"/>
      <c r="K56" s="1271"/>
      <c r="L56" s="1271"/>
      <c r="M56" s="1271"/>
      <c r="N56" s="1271"/>
      <c r="O56" s="1271"/>
      <c r="P56" s="1271"/>
      <c r="Q56" s="1329"/>
      <c r="R56" s="1270" t="str">
        <f t="array" ref="R56">IF(COUNTIF('申込シート①-1・２'!$D$68:$D$83,$AG$3)&lt;A57,"",INDEX('申込シート①-1・２'!$H$68:$H$83,SMALL(IF('申込シート①-1・２'!$D$68:$D$83=$AG$3,ROW($A$1:$A$16),""),A57)))</f>
        <v/>
      </c>
      <c r="S56" s="1271"/>
      <c r="T56" s="1271"/>
      <c r="U56" s="1271"/>
      <c r="V56" s="1329"/>
      <c r="W56" s="1282" t="str">
        <f t="array" ref="W56">IF(COUNTIF('申込シート①-1・２'!$D$68:$D$83,$AG$3)&lt;A57,"",INDEX('申込シート①-1・２'!$L$68:$L$83,SMALL(IF('申込シート①-1・２'!$D$68:$D$83=$AG$3,ROW($A$1:$A$16),""),A57)))</f>
        <v/>
      </c>
      <c r="X56" s="1283"/>
      <c r="Y56" s="1283"/>
      <c r="Z56" s="1283"/>
      <c r="AA56" s="1283"/>
      <c r="AB56" s="1283"/>
      <c r="AC56" s="1283" t="str">
        <f t="array" ref="AC56">IF(COUNTIF('申込シート①-1・２'!$D$68:$D$83,$AG$3)&lt;A57,"",INDEX('申込シート①-1・２'!$M$68:$M$83,SMALL(IF('申込シート①-1・２'!$D$68:$D$83=$AG$3,ROW($A$1:$A$16),""),A57)))</f>
        <v/>
      </c>
      <c r="AD56" s="1283"/>
      <c r="AE56" s="1283"/>
      <c r="AF56" s="1283"/>
      <c r="AG56" s="705"/>
      <c r="AH56" s="1270" t="str">
        <f t="array" ref="AH56">IF(COUNTIF('申込シート①-1・２'!$D$68:$D$83,$AG$3)&lt;A57,"",INDEX('申込シート①-1・２'!$N$68:$N$83,SMALL(IF('申込シート①-1・２'!$D$68:$D$83=$AG$3,ROW($A$1:$A$16),""),A57)))</f>
        <v/>
      </c>
      <c r="AI56" s="1271"/>
      <c r="AJ56" s="1329"/>
      <c r="AK56" s="1573"/>
      <c r="AL56" s="1574"/>
      <c r="AM56" s="1574"/>
      <c r="AN56" s="1574"/>
      <c r="AO56" s="1574"/>
      <c r="AP56" s="1574"/>
      <c r="AQ56" s="1574"/>
      <c r="AR56" s="1575"/>
    </row>
    <row r="57" spans="1:44" s="66" customFormat="1" ht="13.5" customHeight="1">
      <c r="A57" s="66">
        <v>15</v>
      </c>
      <c r="B57" s="1330"/>
      <c r="C57" s="1336"/>
      <c r="D57" s="1336"/>
      <c r="E57" s="1336"/>
      <c r="F57" s="1331"/>
      <c r="G57" s="1330"/>
      <c r="H57" s="1336"/>
      <c r="I57" s="1336"/>
      <c r="J57" s="1336"/>
      <c r="K57" s="1336"/>
      <c r="L57" s="1336"/>
      <c r="M57" s="1336"/>
      <c r="N57" s="1336"/>
      <c r="O57" s="1336"/>
      <c r="P57" s="1336"/>
      <c r="Q57" s="1331"/>
      <c r="R57" s="1330"/>
      <c r="S57" s="1336"/>
      <c r="T57" s="1336"/>
      <c r="U57" s="1336"/>
      <c r="V57" s="1331"/>
      <c r="W57" s="1612" t="str">
        <f t="array" ref="W57">IF(COUNTIF('申込シート①-1・２'!$D$68:$D$83,$AG$3)&lt;A57,"",INDEX('申込シート①-1・２'!$J$68:$J$83,SMALL(IF('申込シート①-1・２'!$D$68:$D$83=$AG$3,ROW($A$1:$A$16),""),A57)))</f>
        <v/>
      </c>
      <c r="X57" s="1613"/>
      <c r="Y57" s="1613"/>
      <c r="Z57" s="1613"/>
      <c r="AA57" s="1613"/>
      <c r="AB57" s="1613"/>
      <c r="AC57" s="1613" t="str">
        <f t="array" ref="AC57">IF(COUNTIF('申込シート①-1・２'!$D$68:$D$83,$AG$3)&lt;A57,"",INDEX('申込シート①-1・２'!$K$68:$K$83,SMALL(IF('申込シート①-1・２'!$D$68:$D$83=$AG$3,ROW($A$1:$A$16),""),A57)))</f>
        <v/>
      </c>
      <c r="AD57" s="1613"/>
      <c r="AE57" s="1613"/>
      <c r="AF57" s="1613"/>
      <c r="AG57" s="1616" t="s">
        <v>2491</v>
      </c>
      <c r="AH57" s="1330"/>
      <c r="AI57" s="1336"/>
      <c r="AJ57" s="1331"/>
      <c r="AK57" s="1576"/>
      <c r="AL57" s="1577"/>
      <c r="AM57" s="1577"/>
      <c r="AN57" s="1577"/>
      <c r="AO57" s="1577"/>
      <c r="AP57" s="1577"/>
      <c r="AQ57" s="1577"/>
      <c r="AR57" s="1578"/>
    </row>
    <row r="58" spans="1:44" s="66" customFormat="1" ht="13.5" customHeight="1">
      <c r="B58" s="1274"/>
      <c r="C58" s="1275"/>
      <c r="D58" s="1275"/>
      <c r="E58" s="1275"/>
      <c r="F58" s="1276"/>
      <c r="G58" s="1274"/>
      <c r="H58" s="1275"/>
      <c r="I58" s="1275"/>
      <c r="J58" s="1275"/>
      <c r="K58" s="1275"/>
      <c r="L58" s="1275"/>
      <c r="M58" s="1275"/>
      <c r="N58" s="1275"/>
      <c r="O58" s="1275"/>
      <c r="P58" s="1275"/>
      <c r="Q58" s="1276"/>
      <c r="R58" s="1274"/>
      <c r="S58" s="1275"/>
      <c r="T58" s="1275"/>
      <c r="U58" s="1275"/>
      <c r="V58" s="1276"/>
      <c r="W58" s="1614"/>
      <c r="X58" s="1615"/>
      <c r="Y58" s="1615"/>
      <c r="Z58" s="1615"/>
      <c r="AA58" s="1615"/>
      <c r="AB58" s="1615"/>
      <c r="AC58" s="1615"/>
      <c r="AD58" s="1615"/>
      <c r="AE58" s="1615"/>
      <c r="AF58" s="1615"/>
      <c r="AG58" s="1617"/>
      <c r="AH58" s="1274"/>
      <c r="AI58" s="1275"/>
      <c r="AJ58" s="1276"/>
      <c r="AK58" s="1579"/>
      <c r="AL58" s="1580"/>
      <c r="AM58" s="1580"/>
      <c r="AN58" s="1580"/>
      <c r="AO58" s="1580"/>
      <c r="AP58" s="1580"/>
      <c r="AQ58" s="1580"/>
      <c r="AR58" s="1581"/>
    </row>
    <row r="59" spans="1:44" s="66" customFormat="1" ht="14.25" customHeight="1">
      <c r="B59" s="1270" t="str">
        <f t="array" ref="B59">IF(COUNTIF('申込シート①-1・２'!$D$68:$D$83,$AG$3)&lt;A60,"",INDEX('申込シート①-1・２'!$D$68:$D$83,SMALL(IF('申込シート①-1・２'!$D$68:$D$83=$AG$3,ROW($A$1:$A$16),""),A60)))</f>
        <v/>
      </c>
      <c r="C59" s="1271"/>
      <c r="D59" s="1271"/>
      <c r="E59" s="1271"/>
      <c r="F59" s="1329"/>
      <c r="G59" s="1270" t="str">
        <f t="array" ref="G59">IF(COUNTIF('申込シート①-1・２'!$D$68:$D$83,$AG$3)&lt;A60,"",INDEX('申込シート①-1・２'!$G$68:$G$83,SMALL(IF('申込シート①-1・２'!$D$68:$D$83=$AG$3,ROW($A$1:$A$16),""),A60)))</f>
        <v/>
      </c>
      <c r="H59" s="1271"/>
      <c r="I59" s="1271"/>
      <c r="J59" s="1271"/>
      <c r="K59" s="1271"/>
      <c r="L59" s="1271"/>
      <c r="M59" s="1271"/>
      <c r="N59" s="1271"/>
      <c r="O59" s="1271"/>
      <c r="P59" s="1271"/>
      <c r="Q59" s="1329"/>
      <c r="R59" s="1270" t="str">
        <f t="array" ref="R59">IF(COUNTIF('申込シート①-1・２'!$D$68:$D$83,$AG$3)&lt;A60,"",INDEX('申込シート①-1・２'!$H$68:$H$83,SMALL(IF('申込シート①-1・２'!$D$68:$D$83=$AG$3,ROW($A$1:$A$16),""),A60)))</f>
        <v/>
      </c>
      <c r="S59" s="1271"/>
      <c r="T59" s="1271"/>
      <c r="U59" s="1271"/>
      <c r="V59" s="1329"/>
      <c r="W59" s="1282" t="str">
        <f t="array" ref="W59">IF(COUNTIF('申込シート①-1・２'!$D$68:$D$83,$AG$3)&lt;A60,"",INDEX('申込シート①-1・２'!$L$68:$L$83,SMALL(IF('申込シート①-1・２'!$D$68:$D$83=$AG$3,ROW($A$1:$A$16),""),A60)))</f>
        <v/>
      </c>
      <c r="X59" s="1283"/>
      <c r="Y59" s="1283"/>
      <c r="Z59" s="1283"/>
      <c r="AA59" s="1283"/>
      <c r="AB59" s="1283"/>
      <c r="AC59" s="1283" t="str">
        <f t="array" ref="AC59">IF(COUNTIF('申込シート①-1・２'!$D$68:$D$83,$AG$3)&lt;A60,"",INDEX('申込シート①-1・２'!$M$68:$M$83,SMALL(IF('申込シート①-1・２'!$D$68:$D$83=$AG$3,ROW($A$1:$A$16),""),A60)))</f>
        <v/>
      </c>
      <c r="AD59" s="1283"/>
      <c r="AE59" s="1283"/>
      <c r="AF59" s="1283"/>
      <c r="AG59" s="705"/>
      <c r="AH59" s="1270" t="str">
        <f t="array" ref="AH59">IF(COUNTIF('申込シート①-1・２'!$D$68:$D$83,$AG$3)&lt;A60,"",INDEX('申込シート①-1・２'!$N$68:$N$83,SMALL(IF('申込シート①-1・２'!$D$68:$D$83=$AG$3,ROW($A$1:$A$16),""),A60)))</f>
        <v/>
      </c>
      <c r="AI59" s="1271"/>
      <c r="AJ59" s="1329"/>
      <c r="AK59" s="1573"/>
      <c r="AL59" s="1574"/>
      <c r="AM59" s="1574"/>
      <c r="AN59" s="1574"/>
      <c r="AO59" s="1574"/>
      <c r="AP59" s="1574"/>
      <c r="AQ59" s="1574"/>
      <c r="AR59" s="1575"/>
    </row>
    <row r="60" spans="1:44" s="66" customFormat="1" ht="13.5" customHeight="1">
      <c r="A60" s="66">
        <v>16</v>
      </c>
      <c r="B60" s="1330"/>
      <c r="C60" s="1336"/>
      <c r="D60" s="1336"/>
      <c r="E60" s="1336"/>
      <c r="F60" s="1331"/>
      <c r="G60" s="1330"/>
      <c r="H60" s="1336"/>
      <c r="I60" s="1336"/>
      <c r="J60" s="1336"/>
      <c r="K60" s="1336"/>
      <c r="L60" s="1336"/>
      <c r="M60" s="1336"/>
      <c r="N60" s="1336"/>
      <c r="O60" s="1336"/>
      <c r="P60" s="1336"/>
      <c r="Q60" s="1331"/>
      <c r="R60" s="1330"/>
      <c r="S60" s="1336"/>
      <c r="T60" s="1336"/>
      <c r="U60" s="1336"/>
      <c r="V60" s="1331"/>
      <c r="W60" s="1612" t="str">
        <f t="array" ref="W60">IF(COUNTIF('申込シート①-1・２'!$D$68:$D$83,$AG$3)&lt;A60,"",INDEX('申込シート①-1・２'!$J$68:$J$83,SMALL(IF('申込シート①-1・２'!$D$68:$D$83=$AG$3,ROW($A$1:$A$16),""),A60)))</f>
        <v/>
      </c>
      <c r="X60" s="1613"/>
      <c r="Y60" s="1613"/>
      <c r="Z60" s="1613"/>
      <c r="AA60" s="1613"/>
      <c r="AB60" s="1613"/>
      <c r="AC60" s="1613" t="str">
        <f t="array" ref="AC60">IF(COUNTIF('申込シート①-1・２'!$D$68:$D$83,$AG$3)&lt;A60,"",INDEX('申込シート①-1・２'!$K$68:$K$83,SMALL(IF('申込シート①-1・２'!$D$68:$D$83=$AG$3,ROW($A$1:$A$16),""),A60)))</f>
        <v/>
      </c>
      <c r="AD60" s="1613"/>
      <c r="AE60" s="1613"/>
      <c r="AF60" s="1613"/>
      <c r="AG60" s="1616" t="s">
        <v>2491</v>
      </c>
      <c r="AH60" s="1330"/>
      <c r="AI60" s="1336"/>
      <c r="AJ60" s="1331"/>
      <c r="AK60" s="1576"/>
      <c r="AL60" s="1577"/>
      <c r="AM60" s="1577"/>
      <c r="AN60" s="1577"/>
      <c r="AO60" s="1577"/>
      <c r="AP60" s="1577"/>
      <c r="AQ60" s="1577"/>
      <c r="AR60" s="1578"/>
    </row>
    <row r="61" spans="1:44" s="66" customFormat="1" ht="13.5" customHeight="1">
      <c r="B61" s="1274"/>
      <c r="C61" s="1275"/>
      <c r="D61" s="1275"/>
      <c r="E61" s="1275"/>
      <c r="F61" s="1276"/>
      <c r="G61" s="1274"/>
      <c r="H61" s="1275"/>
      <c r="I61" s="1275"/>
      <c r="J61" s="1275"/>
      <c r="K61" s="1275"/>
      <c r="L61" s="1275"/>
      <c r="M61" s="1275"/>
      <c r="N61" s="1275"/>
      <c r="O61" s="1275"/>
      <c r="P61" s="1275"/>
      <c r="Q61" s="1276"/>
      <c r="R61" s="1274"/>
      <c r="S61" s="1275"/>
      <c r="T61" s="1275"/>
      <c r="U61" s="1275"/>
      <c r="V61" s="1276"/>
      <c r="W61" s="1614"/>
      <c r="X61" s="1615"/>
      <c r="Y61" s="1615"/>
      <c r="Z61" s="1615"/>
      <c r="AA61" s="1615"/>
      <c r="AB61" s="1615"/>
      <c r="AC61" s="1615"/>
      <c r="AD61" s="1615"/>
      <c r="AE61" s="1615"/>
      <c r="AF61" s="1615"/>
      <c r="AG61" s="1617"/>
      <c r="AH61" s="1274"/>
      <c r="AI61" s="1275"/>
      <c r="AJ61" s="1276"/>
      <c r="AK61" s="1579"/>
      <c r="AL61" s="1580"/>
      <c r="AM61" s="1580"/>
      <c r="AN61" s="1580"/>
      <c r="AO61" s="1580"/>
      <c r="AP61" s="1580"/>
      <c r="AQ61" s="1580"/>
      <c r="AR61" s="1581"/>
    </row>
    <row r="62" spans="1:44" ht="13.5" customHeight="1">
      <c r="B62" s="27"/>
      <c r="C62" s="27"/>
      <c r="D62" s="27"/>
      <c r="E62" s="27"/>
      <c r="F62" s="27"/>
      <c r="G62" s="27"/>
      <c r="H62" s="27"/>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124"/>
      <c r="AL62" s="124"/>
      <c r="AM62" s="124"/>
      <c r="AN62" s="124"/>
      <c r="AO62" s="124"/>
      <c r="AP62" s="124"/>
      <c r="AQ62" s="124"/>
      <c r="AR62" s="124"/>
    </row>
  </sheetData>
  <sheetProtection password="CC6F" sheet="1" objects="1" scenarios="1"/>
  <mergeCells count="195">
    <mergeCell ref="AK44:AR46"/>
    <mergeCell ref="AC56:AF56"/>
    <mergeCell ref="AK50:AR52"/>
    <mergeCell ref="W51:AB52"/>
    <mergeCell ref="AC51:AF52"/>
    <mergeCell ref="AH59:AJ61"/>
    <mergeCell ref="AK53:AR55"/>
    <mergeCell ref="AK38:AR40"/>
    <mergeCell ref="AK47:AR49"/>
    <mergeCell ref="W60:AB61"/>
    <mergeCell ref="AC60:AF61"/>
    <mergeCell ref="AC47:AF47"/>
    <mergeCell ref="AC50:AF50"/>
    <mergeCell ref="AC53:AF53"/>
    <mergeCell ref="AH47:AJ49"/>
    <mergeCell ref="AK59:AR61"/>
    <mergeCell ref="AK56:AR58"/>
    <mergeCell ref="AH41:AJ43"/>
    <mergeCell ref="AG42:AG43"/>
    <mergeCell ref="AG45:AG46"/>
    <mergeCell ref="AC44:AF44"/>
    <mergeCell ref="AC41:AF41"/>
    <mergeCell ref="AK41:AR43"/>
    <mergeCell ref="AH44:AJ46"/>
    <mergeCell ref="AH56:AJ58"/>
    <mergeCell ref="AG57:AG58"/>
    <mergeCell ref="AG48:AG49"/>
    <mergeCell ref="R50:V52"/>
    <mergeCell ref="W50:AB50"/>
    <mergeCell ref="B59:F61"/>
    <mergeCell ref="G59:Q61"/>
    <mergeCell ref="R59:V61"/>
    <mergeCell ref="W59:AB59"/>
    <mergeCell ref="AG60:AG61"/>
    <mergeCell ref="W54:AB55"/>
    <mergeCell ref="AC54:AF55"/>
    <mergeCell ref="B56:F58"/>
    <mergeCell ref="G56:Q58"/>
    <mergeCell ref="R56:V58"/>
    <mergeCell ref="W56:AB56"/>
    <mergeCell ref="B53:F55"/>
    <mergeCell ref="G53:Q55"/>
    <mergeCell ref="R53:V55"/>
    <mergeCell ref="W53:AB53"/>
    <mergeCell ref="W57:AB58"/>
    <mergeCell ref="AC57:AF58"/>
    <mergeCell ref="AC59:AF59"/>
    <mergeCell ref="AG54:AG55"/>
    <mergeCell ref="AH50:AJ52"/>
    <mergeCell ref="AH53:AJ55"/>
    <mergeCell ref="AC48:AF49"/>
    <mergeCell ref="B50:F52"/>
    <mergeCell ref="G50:Q52"/>
    <mergeCell ref="B47:F49"/>
    <mergeCell ref="G47:Q49"/>
    <mergeCell ref="R47:V49"/>
    <mergeCell ref="AC45:AF46"/>
    <mergeCell ref="B41:F43"/>
    <mergeCell ref="G41:Q43"/>
    <mergeCell ref="R41:V43"/>
    <mergeCell ref="W41:AB41"/>
    <mergeCell ref="W42:AB43"/>
    <mergeCell ref="AC42:AF43"/>
    <mergeCell ref="AG51:AG52"/>
    <mergeCell ref="B44:F46"/>
    <mergeCell ref="G44:Q46"/>
    <mergeCell ref="R44:V46"/>
    <mergeCell ref="W44:AB44"/>
    <mergeCell ref="W45:AB46"/>
    <mergeCell ref="W48:AB49"/>
    <mergeCell ref="W47:AB47"/>
    <mergeCell ref="AH38:AJ40"/>
    <mergeCell ref="W39:AB40"/>
    <mergeCell ref="B35:F37"/>
    <mergeCell ref="G35:Q37"/>
    <mergeCell ref="R35:V37"/>
    <mergeCell ref="W35:AB35"/>
    <mergeCell ref="AH35:AJ37"/>
    <mergeCell ref="AG36:AG37"/>
    <mergeCell ref="AG39:AG40"/>
    <mergeCell ref="AC35:AF35"/>
    <mergeCell ref="B38:F40"/>
    <mergeCell ref="AC38:AF38"/>
    <mergeCell ref="AC39:AF40"/>
    <mergeCell ref="G38:Q40"/>
    <mergeCell ref="R38:V40"/>
    <mergeCell ref="W38:AB38"/>
    <mergeCell ref="AH32:AJ34"/>
    <mergeCell ref="AK32:AR34"/>
    <mergeCell ref="W33:AB34"/>
    <mergeCell ref="AG33:AG34"/>
    <mergeCell ref="AK35:AR37"/>
    <mergeCell ref="W36:AB37"/>
    <mergeCell ref="AC36:AF37"/>
    <mergeCell ref="AC32:AF32"/>
    <mergeCell ref="AC33:AF34"/>
    <mergeCell ref="B26:F28"/>
    <mergeCell ref="G26:Q28"/>
    <mergeCell ref="W27:AB28"/>
    <mergeCell ref="B23:F25"/>
    <mergeCell ref="G23:Q25"/>
    <mergeCell ref="R23:V25"/>
    <mergeCell ref="R26:V28"/>
    <mergeCell ref="B32:F34"/>
    <mergeCell ref="G32:Q34"/>
    <mergeCell ref="R32:V34"/>
    <mergeCell ref="W32:AB32"/>
    <mergeCell ref="B29:F31"/>
    <mergeCell ref="G29:Q31"/>
    <mergeCell ref="R29:V31"/>
    <mergeCell ref="W29:AB29"/>
    <mergeCell ref="AG21:AG22"/>
    <mergeCell ref="AK23:AR25"/>
    <mergeCell ref="W24:AB25"/>
    <mergeCell ref="AC24:AF25"/>
    <mergeCell ref="AC20:AF20"/>
    <mergeCell ref="R20:V22"/>
    <mergeCell ref="W20:AB20"/>
    <mergeCell ref="AH20:AJ22"/>
    <mergeCell ref="AH29:AJ31"/>
    <mergeCell ref="AG30:AG31"/>
    <mergeCell ref="AK29:AR31"/>
    <mergeCell ref="W30:AB31"/>
    <mergeCell ref="AC30:AF31"/>
    <mergeCell ref="AC29:AF29"/>
    <mergeCell ref="W23:AB23"/>
    <mergeCell ref="AH23:AJ25"/>
    <mergeCell ref="AC23:AF23"/>
    <mergeCell ref="AG24:AG25"/>
    <mergeCell ref="AG27:AG28"/>
    <mergeCell ref="W26:AB26"/>
    <mergeCell ref="AH26:AJ28"/>
    <mergeCell ref="AK26:AR28"/>
    <mergeCell ref="AC26:AF26"/>
    <mergeCell ref="AC27:AF28"/>
    <mergeCell ref="AK14:AR16"/>
    <mergeCell ref="W15:AB16"/>
    <mergeCell ref="AC15:AF16"/>
    <mergeCell ref="AK17:AR19"/>
    <mergeCell ref="AC21:AF22"/>
    <mergeCell ref="B17:F19"/>
    <mergeCell ref="G17:Q19"/>
    <mergeCell ref="R17:V19"/>
    <mergeCell ref="W17:AB17"/>
    <mergeCell ref="AH17:AJ19"/>
    <mergeCell ref="B14:F16"/>
    <mergeCell ref="G14:Q16"/>
    <mergeCell ref="R14:V16"/>
    <mergeCell ref="W14:AB14"/>
    <mergeCell ref="AH14:AJ16"/>
    <mergeCell ref="AG18:AG19"/>
    <mergeCell ref="W18:AB19"/>
    <mergeCell ref="AC18:AF19"/>
    <mergeCell ref="AC17:AF17"/>
    <mergeCell ref="AC14:AF14"/>
    <mergeCell ref="B20:F22"/>
    <mergeCell ref="G20:Q22"/>
    <mergeCell ref="AK20:AR22"/>
    <mergeCell ref="W21:AB22"/>
    <mergeCell ref="I7:AF8"/>
    <mergeCell ref="AG7:AR7"/>
    <mergeCell ref="AG8:AR8"/>
    <mergeCell ref="B12:F13"/>
    <mergeCell ref="G12:Q12"/>
    <mergeCell ref="R12:V13"/>
    <mergeCell ref="W12:AG12"/>
    <mergeCell ref="AH12:AJ13"/>
    <mergeCell ref="AK12:AR12"/>
    <mergeCell ref="G13:Q13"/>
    <mergeCell ref="W13:AG13"/>
    <mergeCell ref="AK13:AR13"/>
    <mergeCell ref="C1:F1"/>
    <mergeCell ref="B3:H3"/>
    <mergeCell ref="I3:W3"/>
    <mergeCell ref="B4:H4"/>
    <mergeCell ref="I4:Z4"/>
    <mergeCell ref="AA4:AF4"/>
    <mergeCell ref="AG4:AR4"/>
    <mergeCell ref="B2:AQ2"/>
    <mergeCell ref="AG15:AG16"/>
    <mergeCell ref="B9:H9"/>
    <mergeCell ref="I9:AR9"/>
    <mergeCell ref="B10:H10"/>
    <mergeCell ref="I10:X10"/>
    <mergeCell ref="Y10:Z10"/>
    <mergeCell ref="AA10:AF10"/>
    <mergeCell ref="AG10:AP10"/>
    <mergeCell ref="AQ10:AR10"/>
    <mergeCell ref="B5:H5"/>
    <mergeCell ref="I5:AF5"/>
    <mergeCell ref="AG5:AR5"/>
    <mergeCell ref="B6:H8"/>
    <mergeCell ref="I6:Z6"/>
    <mergeCell ref="AA6:AF6"/>
    <mergeCell ref="AG6:AR6"/>
  </mergeCells>
  <phoneticPr fontId="4"/>
  <printOptions horizontalCentered="1"/>
  <pageMargins left="0.39370078740157483" right="0.19685039370078741" top="0.59055118110236227" bottom="0.39370078740157483" header="0.51181102362204722" footer="0.51181102362204722"/>
  <pageSetup paperSize="9" scale="95"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sheetPr>
    <pageSetUpPr fitToPage="1"/>
  </sheetPr>
  <dimension ref="A1:AS62"/>
  <sheetViews>
    <sheetView showGridLines="0" showZeros="0" zoomScaleNormal="100" workbookViewId="0">
      <selection activeCell="AG8" sqref="AG8:AR8"/>
    </sheetView>
  </sheetViews>
  <sheetFormatPr defaultRowHeight="16.5" customHeight="1"/>
  <cols>
    <col min="1" max="1" width="2.875" style="21" customWidth="1"/>
    <col min="2" max="4" width="2.5" style="21" customWidth="1"/>
    <col min="5" max="5" width="3" style="21" customWidth="1"/>
    <col min="6" max="8" width="2.5" style="21" customWidth="1"/>
    <col min="9" max="19" width="1.25" style="21" customWidth="1"/>
    <col min="20" max="20" width="1" style="21" customWidth="1"/>
    <col min="21" max="21" width="1.25" style="21" customWidth="1"/>
    <col min="22" max="22" width="0.625" style="21" customWidth="1"/>
    <col min="23" max="24" width="1.25" style="21" customWidth="1"/>
    <col min="25" max="35" width="2.5" style="21" customWidth="1"/>
    <col min="36" max="36" width="0.875" style="21" customWidth="1"/>
    <col min="37" max="40" width="2.5" style="21" customWidth="1"/>
    <col min="41" max="41" width="1.75" style="21" customWidth="1"/>
    <col min="42" max="42" width="2" style="21" customWidth="1"/>
    <col min="43" max="43" width="1.75" style="21" customWidth="1"/>
    <col min="44" max="44" width="13.625" style="21" customWidth="1"/>
    <col min="45" max="45" width="1.625" style="21" customWidth="1"/>
    <col min="46" max="49" width="3" style="21" customWidth="1"/>
    <col min="50" max="16384" width="9" style="21"/>
  </cols>
  <sheetData>
    <row r="1" spans="1:45" s="66" customFormat="1" ht="16.5" customHeight="1">
      <c r="B1" s="63"/>
      <c r="C1" s="1639" t="s">
        <v>858</v>
      </c>
      <c r="D1" s="1440"/>
      <c r="E1" s="1440"/>
      <c r="F1" s="1441"/>
      <c r="G1" s="64"/>
      <c r="H1" s="65"/>
      <c r="AK1" s="67" t="s">
        <v>800</v>
      </c>
      <c r="AL1" s="67"/>
      <c r="AM1" s="67"/>
      <c r="AN1" s="67"/>
      <c r="AO1" s="67"/>
      <c r="AP1" s="67"/>
      <c r="AQ1" s="67"/>
      <c r="AR1" s="67"/>
    </row>
    <row r="2" spans="1:45" ht="26.25" customHeight="1">
      <c r="A2" s="66"/>
      <c r="B2" s="1611" t="s">
        <v>2599</v>
      </c>
      <c r="C2" s="1611"/>
      <c r="D2" s="1611"/>
      <c r="E2" s="1611"/>
      <c r="F2" s="1611"/>
      <c r="G2" s="1611"/>
      <c r="H2" s="1611"/>
      <c r="I2" s="1611"/>
      <c r="J2" s="1611"/>
      <c r="K2" s="1611"/>
      <c r="L2" s="1611"/>
      <c r="M2" s="1611"/>
      <c r="N2" s="1611"/>
      <c r="O2" s="1611"/>
      <c r="P2" s="1611"/>
      <c r="Q2" s="1611"/>
      <c r="R2" s="1611"/>
      <c r="S2" s="1611"/>
      <c r="T2" s="1611"/>
      <c r="U2" s="1611"/>
      <c r="V2" s="1611"/>
      <c r="W2" s="1611"/>
      <c r="X2" s="1611"/>
      <c r="Y2" s="1611"/>
      <c r="Z2" s="1611"/>
      <c r="AA2" s="1611"/>
      <c r="AB2" s="1611"/>
      <c r="AC2" s="1611"/>
      <c r="AD2" s="1611"/>
      <c r="AE2" s="1611"/>
      <c r="AF2" s="1611"/>
      <c r="AG2" s="1611"/>
      <c r="AH2" s="1611"/>
      <c r="AI2" s="1611"/>
      <c r="AJ2" s="1611"/>
      <c r="AK2" s="1611"/>
      <c r="AL2" s="1611"/>
      <c r="AM2" s="1611"/>
      <c r="AN2" s="1611"/>
      <c r="AO2" s="1611"/>
      <c r="AP2" s="1611"/>
      <c r="AQ2" s="1611"/>
      <c r="AR2" s="458" t="s">
        <v>2507</v>
      </c>
      <c r="AS2" s="457"/>
    </row>
    <row r="3" spans="1:45" ht="16.5" customHeight="1">
      <c r="B3" s="1638" t="s">
        <v>787</v>
      </c>
      <c r="C3" s="1638"/>
      <c r="D3" s="1638"/>
      <c r="E3" s="1638"/>
      <c r="F3" s="1638"/>
      <c r="G3" s="1638"/>
      <c r="H3" s="1638"/>
      <c r="I3" s="1592">
        <f>農鑑⑨全体!I3</f>
        <v>0</v>
      </c>
      <c r="J3" s="1593"/>
      <c r="K3" s="1593"/>
      <c r="L3" s="1593"/>
      <c r="M3" s="1593"/>
      <c r="N3" s="1593"/>
      <c r="O3" s="1593"/>
      <c r="P3" s="1593"/>
      <c r="Q3" s="1593"/>
      <c r="R3" s="1593"/>
      <c r="S3" s="1593"/>
      <c r="T3" s="1593"/>
      <c r="U3" s="1593"/>
      <c r="V3" s="1593"/>
      <c r="W3" s="1594"/>
      <c r="X3" s="60"/>
      <c r="Y3" s="61"/>
      <c r="Z3" s="61"/>
      <c r="AA3" s="61"/>
      <c r="AB3" s="61"/>
      <c r="AC3" s="61"/>
      <c r="AD3" s="61"/>
      <c r="AE3" s="61"/>
      <c r="AF3" s="61"/>
      <c r="AG3" s="717" t="s">
        <v>2554</v>
      </c>
      <c r="AH3" s="61"/>
      <c r="AI3" s="61"/>
      <c r="AJ3" s="61"/>
      <c r="AK3" s="61"/>
      <c r="AL3" s="61"/>
      <c r="AM3" s="61"/>
      <c r="AN3" s="61"/>
      <c r="AO3" s="61"/>
      <c r="AP3" s="61"/>
      <c r="AQ3" s="61"/>
      <c r="AR3" s="61"/>
    </row>
    <row r="4" spans="1:45" ht="16.5" customHeight="1">
      <c r="B4" s="1638" t="s">
        <v>813</v>
      </c>
      <c r="C4" s="1638"/>
      <c r="D4" s="1638"/>
      <c r="E4" s="1638"/>
      <c r="F4" s="1638"/>
      <c r="G4" s="1638"/>
      <c r="H4" s="1638"/>
      <c r="I4" s="1592" t="str">
        <f>農鑑⑨全体!I4</f>
        <v/>
      </c>
      <c r="J4" s="1593"/>
      <c r="K4" s="1593"/>
      <c r="L4" s="1593"/>
      <c r="M4" s="1593"/>
      <c r="N4" s="1593"/>
      <c r="O4" s="1593"/>
      <c r="P4" s="1593"/>
      <c r="Q4" s="1593"/>
      <c r="R4" s="1593"/>
      <c r="S4" s="1593"/>
      <c r="T4" s="1593"/>
      <c r="U4" s="1593"/>
      <c r="V4" s="1593"/>
      <c r="W4" s="1593"/>
      <c r="X4" s="1593"/>
      <c r="Y4" s="1593"/>
      <c r="Z4" s="1594"/>
      <c r="AA4" s="1637" t="s">
        <v>788</v>
      </c>
      <c r="AB4" s="1637"/>
      <c r="AC4" s="1637"/>
      <c r="AD4" s="1637"/>
      <c r="AE4" s="1637"/>
      <c r="AF4" s="1637"/>
      <c r="AG4" s="1592" t="str">
        <f>農鑑⑨全体!AG4</f>
        <v/>
      </c>
      <c r="AH4" s="1593"/>
      <c r="AI4" s="1593"/>
      <c r="AJ4" s="1593"/>
      <c r="AK4" s="1593"/>
      <c r="AL4" s="1593"/>
      <c r="AM4" s="1593"/>
      <c r="AN4" s="1593"/>
      <c r="AO4" s="1593"/>
      <c r="AP4" s="1593"/>
      <c r="AQ4" s="1593"/>
      <c r="AR4" s="1594"/>
    </row>
    <row r="5" spans="1:45" ht="15" customHeight="1">
      <c r="B5" s="1290" t="s">
        <v>133</v>
      </c>
      <c r="C5" s="1291"/>
      <c r="D5" s="1291"/>
      <c r="E5" s="1291"/>
      <c r="F5" s="1291"/>
      <c r="G5" s="1291"/>
      <c r="H5" s="1292"/>
      <c r="I5" s="1592">
        <f>農鑑⑨全体!I5</f>
        <v>0</v>
      </c>
      <c r="J5" s="1593"/>
      <c r="K5" s="1593"/>
      <c r="L5" s="1593"/>
      <c r="M5" s="1593"/>
      <c r="N5" s="1593"/>
      <c r="O5" s="1593"/>
      <c r="P5" s="1593"/>
      <c r="Q5" s="1593"/>
      <c r="R5" s="1593"/>
      <c r="S5" s="1593"/>
      <c r="T5" s="1593"/>
      <c r="U5" s="1593"/>
      <c r="V5" s="1593"/>
      <c r="W5" s="1593"/>
      <c r="X5" s="1593"/>
      <c r="Y5" s="1593"/>
      <c r="Z5" s="1593"/>
      <c r="AA5" s="1593"/>
      <c r="AB5" s="1593"/>
      <c r="AC5" s="1593"/>
      <c r="AD5" s="1593"/>
      <c r="AE5" s="1593"/>
      <c r="AF5" s="1594"/>
      <c r="AG5" s="1621" t="s">
        <v>134</v>
      </c>
      <c r="AH5" s="1622"/>
      <c r="AI5" s="1623"/>
      <c r="AJ5" s="1623"/>
      <c r="AK5" s="1623"/>
      <c r="AL5" s="1623"/>
      <c r="AM5" s="1623"/>
      <c r="AN5" s="1623"/>
      <c r="AO5" s="1623"/>
      <c r="AP5" s="1623"/>
      <c r="AQ5" s="1623"/>
      <c r="AR5" s="1624"/>
    </row>
    <row r="6" spans="1:45" ht="16.5" customHeight="1">
      <c r="B6" s="1401" t="s">
        <v>789</v>
      </c>
      <c r="C6" s="1402"/>
      <c r="D6" s="1402"/>
      <c r="E6" s="1402"/>
      <c r="F6" s="1402"/>
      <c r="G6" s="1402"/>
      <c r="H6" s="1403"/>
      <c r="I6" s="1628" t="str">
        <f>農鑑⑨全体!I6</f>
        <v>全日制課程</v>
      </c>
      <c r="J6" s="1629"/>
      <c r="K6" s="1629"/>
      <c r="L6" s="1629"/>
      <c r="M6" s="1629"/>
      <c r="N6" s="1629"/>
      <c r="O6" s="1629"/>
      <c r="P6" s="1629"/>
      <c r="Q6" s="1629"/>
      <c r="R6" s="1629"/>
      <c r="S6" s="1629"/>
      <c r="T6" s="1629"/>
      <c r="U6" s="1629"/>
      <c r="V6" s="1629"/>
      <c r="W6" s="1629"/>
      <c r="X6" s="1629"/>
      <c r="Y6" s="1629"/>
      <c r="Z6" s="1629"/>
      <c r="AA6" s="1629"/>
      <c r="AB6" s="1629"/>
      <c r="AC6" s="1629"/>
      <c r="AD6" s="1629"/>
      <c r="AE6" s="1629"/>
      <c r="AF6" s="1636"/>
      <c r="AG6" s="1625" t="str">
        <f>農鑑⑨全体!AG6</f>
        <v/>
      </c>
      <c r="AH6" s="1626"/>
      <c r="AI6" s="1626"/>
      <c r="AJ6" s="1626"/>
      <c r="AK6" s="1626"/>
      <c r="AL6" s="1626"/>
      <c r="AM6" s="1626"/>
      <c r="AN6" s="1626"/>
      <c r="AO6" s="1626"/>
      <c r="AP6" s="1626"/>
      <c r="AQ6" s="1626"/>
      <c r="AR6" s="1627"/>
    </row>
    <row r="7" spans="1:45" ht="15" customHeight="1">
      <c r="B7" s="1401"/>
      <c r="C7" s="1402"/>
      <c r="D7" s="1402"/>
      <c r="E7" s="1402"/>
      <c r="F7" s="1402"/>
      <c r="G7" s="1402"/>
      <c r="H7" s="1403"/>
      <c r="I7" s="1264" t="str">
        <f>農鑑⑨全体!I7</f>
        <v/>
      </c>
      <c r="J7" s="1265"/>
      <c r="K7" s="1265"/>
      <c r="L7" s="1265"/>
      <c r="M7" s="1265"/>
      <c r="N7" s="1265"/>
      <c r="O7" s="1265"/>
      <c r="P7" s="1265"/>
      <c r="Q7" s="1265"/>
      <c r="R7" s="1265"/>
      <c r="S7" s="1265"/>
      <c r="T7" s="1265"/>
      <c r="U7" s="1265"/>
      <c r="V7" s="1265"/>
      <c r="W7" s="1265"/>
      <c r="X7" s="1265"/>
      <c r="Y7" s="1265"/>
      <c r="Z7" s="1265"/>
      <c r="AA7" s="1265"/>
      <c r="AB7" s="1265"/>
      <c r="AC7" s="1265"/>
      <c r="AD7" s="1265"/>
      <c r="AE7" s="1265"/>
      <c r="AF7" s="1266"/>
      <c r="AG7" s="1621" t="s">
        <v>135</v>
      </c>
      <c r="AH7" s="1622"/>
      <c r="AI7" s="1623"/>
      <c r="AJ7" s="1623"/>
      <c r="AK7" s="1623"/>
      <c r="AL7" s="1623"/>
      <c r="AM7" s="1623"/>
      <c r="AN7" s="1623"/>
      <c r="AO7" s="1623"/>
      <c r="AP7" s="1623"/>
      <c r="AQ7" s="1623"/>
      <c r="AR7" s="1624"/>
    </row>
    <row r="8" spans="1:45" ht="13.5" customHeight="1">
      <c r="B8" s="1293"/>
      <c r="C8" s="1294"/>
      <c r="D8" s="1294"/>
      <c r="E8" s="1294"/>
      <c r="F8" s="1294"/>
      <c r="G8" s="1294"/>
      <c r="H8" s="1295"/>
      <c r="I8" s="1267"/>
      <c r="J8" s="1268"/>
      <c r="K8" s="1268"/>
      <c r="L8" s="1268"/>
      <c r="M8" s="1268"/>
      <c r="N8" s="1268"/>
      <c r="O8" s="1268"/>
      <c r="P8" s="1268"/>
      <c r="Q8" s="1268"/>
      <c r="R8" s="1268"/>
      <c r="S8" s="1268"/>
      <c r="T8" s="1268"/>
      <c r="U8" s="1268"/>
      <c r="V8" s="1268"/>
      <c r="W8" s="1268"/>
      <c r="X8" s="1268"/>
      <c r="Y8" s="1268"/>
      <c r="Z8" s="1268"/>
      <c r="AA8" s="1268"/>
      <c r="AB8" s="1268"/>
      <c r="AC8" s="1268"/>
      <c r="AD8" s="1268"/>
      <c r="AE8" s="1268"/>
      <c r="AF8" s="1269"/>
      <c r="AG8" s="1625" t="str">
        <f>農鑑⑨全体!AG8</f>
        <v/>
      </c>
      <c r="AH8" s="1626"/>
      <c r="AI8" s="1626"/>
      <c r="AJ8" s="1626"/>
      <c r="AK8" s="1626"/>
      <c r="AL8" s="1626"/>
      <c r="AM8" s="1626"/>
      <c r="AN8" s="1626"/>
      <c r="AO8" s="1626"/>
      <c r="AP8" s="1626"/>
      <c r="AQ8" s="1626"/>
      <c r="AR8" s="1627"/>
    </row>
    <row r="9" spans="1:45" ht="21.75" customHeight="1">
      <c r="B9" s="1256" t="s">
        <v>815</v>
      </c>
      <c r="C9" s="1631"/>
      <c r="D9" s="1631"/>
      <c r="E9" s="1631"/>
      <c r="F9" s="1631"/>
      <c r="G9" s="1631"/>
      <c r="H9" s="1632"/>
      <c r="I9" s="1633" t="str">
        <f>農鑑⑨全体!I9</f>
        <v/>
      </c>
      <c r="J9" s="1634"/>
      <c r="K9" s="1634"/>
      <c r="L9" s="1634"/>
      <c r="M9" s="1634"/>
      <c r="N9" s="1634"/>
      <c r="O9" s="1634"/>
      <c r="P9" s="1634"/>
      <c r="Q9" s="1634"/>
      <c r="R9" s="1634"/>
      <c r="S9" s="1634"/>
      <c r="T9" s="1634"/>
      <c r="U9" s="1634"/>
      <c r="V9" s="1634"/>
      <c r="W9" s="1634"/>
      <c r="X9" s="1634"/>
      <c r="Y9" s="1634"/>
      <c r="Z9" s="1634"/>
      <c r="AA9" s="1634"/>
      <c r="AB9" s="1634"/>
      <c r="AC9" s="1634"/>
      <c r="AD9" s="1634"/>
      <c r="AE9" s="1634"/>
      <c r="AF9" s="1634"/>
      <c r="AG9" s="1634"/>
      <c r="AH9" s="1634"/>
      <c r="AI9" s="1634"/>
      <c r="AJ9" s="1634"/>
      <c r="AK9" s="1634"/>
      <c r="AL9" s="1634"/>
      <c r="AM9" s="1634"/>
      <c r="AN9" s="1634"/>
      <c r="AO9" s="1634"/>
      <c r="AP9" s="1634"/>
      <c r="AQ9" s="1634"/>
      <c r="AR9" s="1635"/>
    </row>
    <row r="10" spans="1:45" ht="22.5" customHeight="1">
      <c r="B10" s="1256" t="s">
        <v>790</v>
      </c>
      <c r="C10" s="1257"/>
      <c r="D10" s="1257"/>
      <c r="E10" s="1257"/>
      <c r="F10" s="1257"/>
      <c r="G10" s="1257"/>
      <c r="H10" s="1258"/>
      <c r="I10" s="1592" t="str">
        <f>農鑑⑨全体!I10</f>
        <v xml:space="preserve">  </v>
      </c>
      <c r="J10" s="1593"/>
      <c r="K10" s="1593"/>
      <c r="L10" s="1593"/>
      <c r="M10" s="1593"/>
      <c r="N10" s="1593"/>
      <c r="O10" s="1593"/>
      <c r="P10" s="1593"/>
      <c r="Q10" s="1593"/>
      <c r="R10" s="1593"/>
      <c r="S10" s="1593"/>
      <c r="T10" s="1593"/>
      <c r="U10" s="1593"/>
      <c r="V10" s="1593"/>
      <c r="W10" s="1593"/>
      <c r="X10" s="1593"/>
      <c r="Y10" s="1593"/>
      <c r="Z10" s="1594"/>
      <c r="AA10" s="1618" t="s">
        <v>817</v>
      </c>
      <c r="AB10" s="1619"/>
      <c r="AC10" s="1619"/>
      <c r="AD10" s="1619"/>
      <c r="AE10" s="1619"/>
      <c r="AF10" s="1620"/>
      <c r="AG10" s="1592" t="str">
        <f>農鑑⑨全体!AG10</f>
        <v xml:space="preserve">  </v>
      </c>
      <c r="AH10" s="1593"/>
      <c r="AI10" s="1593"/>
      <c r="AJ10" s="1593"/>
      <c r="AK10" s="1593"/>
      <c r="AL10" s="1593"/>
      <c r="AM10" s="1593"/>
      <c r="AN10" s="1593"/>
      <c r="AO10" s="1593"/>
      <c r="AP10" s="1593"/>
      <c r="AQ10" s="1593" t="s">
        <v>1014</v>
      </c>
      <c r="AR10" s="1594"/>
    </row>
    <row r="11" spans="1:45" ht="9.75" customHeight="1">
      <c r="B11" s="68"/>
      <c r="C11" s="28"/>
      <c r="D11" s="28"/>
      <c r="E11" s="68"/>
      <c r="F11" s="68"/>
      <c r="G11" s="68"/>
      <c r="H11" s="68"/>
      <c r="I11" s="28"/>
      <c r="J11" s="28"/>
      <c r="K11" s="28"/>
      <c r="L11" s="28"/>
      <c r="M11" s="28"/>
      <c r="N11" s="28"/>
      <c r="O11" s="28"/>
      <c r="P11" s="28"/>
      <c r="Q11" s="28"/>
      <c r="R11" s="28"/>
      <c r="S11" s="28"/>
      <c r="T11" s="28"/>
      <c r="U11" s="28"/>
      <c r="V11" s="28"/>
      <c r="W11" s="28"/>
      <c r="X11" s="28"/>
      <c r="Y11" s="68"/>
      <c r="Z11" s="68"/>
      <c r="AA11" s="68"/>
      <c r="AB11" s="68"/>
      <c r="AC11" s="68"/>
      <c r="AD11" s="68"/>
      <c r="AE11" s="68"/>
      <c r="AF11" s="68"/>
      <c r="AG11" s="28"/>
      <c r="AH11" s="28"/>
      <c r="AI11" s="28"/>
      <c r="AJ11" s="28"/>
      <c r="AK11" s="28"/>
      <c r="AL11" s="28"/>
      <c r="AM11" s="28"/>
      <c r="AN11" s="28"/>
      <c r="AO11" s="28"/>
      <c r="AP11" s="28"/>
      <c r="AQ11" s="68"/>
      <c r="AR11" s="68"/>
    </row>
    <row r="12" spans="1:45" ht="14.25" customHeight="1">
      <c r="B12" s="1374" t="s">
        <v>2594</v>
      </c>
      <c r="C12" s="1291"/>
      <c r="D12" s="1291"/>
      <c r="E12" s="1291"/>
      <c r="F12" s="1292"/>
      <c r="G12" s="1290" t="s">
        <v>909</v>
      </c>
      <c r="H12" s="1291"/>
      <c r="I12" s="1291"/>
      <c r="J12" s="1291"/>
      <c r="K12" s="1291"/>
      <c r="L12" s="1291"/>
      <c r="M12" s="1291"/>
      <c r="N12" s="1291"/>
      <c r="O12" s="1291"/>
      <c r="P12" s="1291"/>
      <c r="Q12" s="1292"/>
      <c r="R12" s="1290" t="s">
        <v>1156</v>
      </c>
      <c r="S12" s="1291"/>
      <c r="T12" s="1291"/>
      <c r="U12" s="1291"/>
      <c r="V12" s="1292"/>
      <c r="W12" s="1290" t="s">
        <v>136</v>
      </c>
      <c r="X12" s="1291"/>
      <c r="Y12" s="1291"/>
      <c r="Z12" s="1291"/>
      <c r="AA12" s="1291"/>
      <c r="AB12" s="1291"/>
      <c r="AC12" s="1291"/>
      <c r="AD12" s="1291"/>
      <c r="AE12" s="1291"/>
      <c r="AF12" s="1291"/>
      <c r="AG12" s="1292"/>
      <c r="AH12" s="1290" t="s">
        <v>738</v>
      </c>
      <c r="AI12" s="1291"/>
      <c r="AJ12" s="1292"/>
      <c r="AK12" s="1290" t="s">
        <v>855</v>
      </c>
      <c r="AL12" s="1291"/>
      <c r="AM12" s="1291"/>
      <c r="AN12" s="1291"/>
      <c r="AO12" s="1291"/>
      <c r="AP12" s="1291"/>
      <c r="AQ12" s="1291"/>
      <c r="AR12" s="1292"/>
    </row>
    <row r="13" spans="1:45" ht="14.25" customHeight="1">
      <c r="B13" s="1293"/>
      <c r="C13" s="1294"/>
      <c r="D13" s="1294"/>
      <c r="E13" s="1294"/>
      <c r="F13" s="1295"/>
      <c r="G13" s="1401" t="s">
        <v>910</v>
      </c>
      <c r="H13" s="1402"/>
      <c r="I13" s="1402"/>
      <c r="J13" s="1402"/>
      <c r="K13" s="1402"/>
      <c r="L13" s="1402"/>
      <c r="M13" s="1402"/>
      <c r="N13" s="1402"/>
      <c r="O13" s="1402"/>
      <c r="P13" s="1402"/>
      <c r="Q13" s="1403"/>
      <c r="R13" s="1293"/>
      <c r="S13" s="1294"/>
      <c r="T13" s="1294"/>
      <c r="U13" s="1294"/>
      <c r="V13" s="1295"/>
      <c r="W13" s="1401" t="s">
        <v>911</v>
      </c>
      <c r="X13" s="1402"/>
      <c r="Y13" s="1402"/>
      <c r="Z13" s="1402"/>
      <c r="AA13" s="1402"/>
      <c r="AB13" s="1402"/>
      <c r="AC13" s="1402"/>
      <c r="AD13" s="1402"/>
      <c r="AE13" s="1402"/>
      <c r="AF13" s="1402"/>
      <c r="AG13" s="1403"/>
      <c r="AH13" s="1293"/>
      <c r="AI13" s="1294"/>
      <c r="AJ13" s="1295"/>
      <c r="AK13" s="1293" t="s">
        <v>1017</v>
      </c>
      <c r="AL13" s="1294"/>
      <c r="AM13" s="1294"/>
      <c r="AN13" s="1294"/>
      <c r="AO13" s="1294"/>
      <c r="AP13" s="1294"/>
      <c r="AQ13" s="1294"/>
      <c r="AR13" s="1295"/>
    </row>
    <row r="14" spans="1:45" s="66" customFormat="1" ht="14.25" customHeight="1">
      <c r="B14" s="1270" t="str">
        <f t="array" ref="B14">IF(COUNTIF('申込シート①-1・２'!$D$68:$D$83,$AG$3)&lt;A15,"",INDEX('申込シート①-1・２'!$D$68:$D$83,SMALL(IF('申込シート①-1・２'!$D$68:$D$83=$AG$3,ROW($A$1:$A$16),""),A15)))</f>
        <v/>
      </c>
      <c r="C14" s="1271"/>
      <c r="D14" s="1271"/>
      <c r="E14" s="1271"/>
      <c r="F14" s="1329"/>
      <c r="G14" s="1270" t="str">
        <f t="array" ref="G14">IF(COUNTIF('申込シート①-1・２'!$D$68:$D$83,$AG$3)&lt;A15,"",INDEX('申込シート①-1・２'!$G$68:$G$83,SMALL(IF('申込シート①-1・２'!$D$68:$D$83=$AG$3,ROW($A$1:$A$16),""),A15)))</f>
        <v/>
      </c>
      <c r="H14" s="1271"/>
      <c r="I14" s="1271"/>
      <c r="J14" s="1271"/>
      <c r="K14" s="1271"/>
      <c r="L14" s="1271"/>
      <c r="M14" s="1271"/>
      <c r="N14" s="1271"/>
      <c r="O14" s="1271"/>
      <c r="P14" s="1271"/>
      <c r="Q14" s="1329"/>
      <c r="R14" s="1270" t="str">
        <f t="array" ref="R14">IF(COUNTIF('申込シート①-1・２'!$D$68:$D$83,$AG$3)&lt;A15,"",INDEX('申込シート①-1・２'!$H$68:$H$83,SMALL(IF('申込シート①-1・２'!$D$68:$D$83=$AG$3,ROW($A$1:$A$16),""),A15)))</f>
        <v/>
      </c>
      <c r="S14" s="1271"/>
      <c r="T14" s="1271"/>
      <c r="U14" s="1271"/>
      <c r="V14" s="1329"/>
      <c r="W14" s="1282" t="str">
        <f t="array" ref="W14">IF(COUNTIF('申込シート①-1・２'!$D$68:$D$83,$AG$3)&lt;A15,"",INDEX('申込シート①-1・２'!$L$68:$L$83,SMALL(IF('申込シート①-1・２'!$D$68:$D$83=$AG$3,ROW($A$1:$A$16),""),A15)))</f>
        <v/>
      </c>
      <c r="X14" s="1283"/>
      <c r="Y14" s="1283"/>
      <c r="Z14" s="1283"/>
      <c r="AA14" s="1283"/>
      <c r="AB14" s="1283"/>
      <c r="AC14" s="1283" t="str">
        <f t="array" ref="AC14">IF(COUNTIF('申込シート①-1・２'!$D$68:$D$83,$AG$3)&lt;A15,"",INDEX('申込シート①-1・２'!$M$68:$M$83,SMALL(IF('申込シート①-1・２'!$D$68:$D$83=$AG$3,ROW($A$1:$A$16),""),A15)))</f>
        <v/>
      </c>
      <c r="AD14" s="1283"/>
      <c r="AE14" s="1283"/>
      <c r="AF14" s="1283"/>
      <c r="AG14" s="705"/>
      <c r="AH14" s="1270" t="str">
        <f t="array" ref="AH14">IF(COUNTIF('申込シート①-1・２'!$D$68:$D$83,$AG$3)&lt;A15,"",INDEX('申込シート①-1・２'!$N$68:$N$83,SMALL(IF('申込シート①-1・２'!$D$68:$D$83=$AG$3,ROW($A$1:$A$16),""),A15)))</f>
        <v/>
      </c>
      <c r="AI14" s="1271"/>
      <c r="AJ14" s="1329"/>
      <c r="AK14" s="1573"/>
      <c r="AL14" s="1574"/>
      <c r="AM14" s="1574"/>
      <c r="AN14" s="1574"/>
      <c r="AO14" s="1574"/>
      <c r="AP14" s="1574"/>
      <c r="AQ14" s="1574"/>
      <c r="AR14" s="1575"/>
    </row>
    <row r="15" spans="1:45" s="66" customFormat="1" ht="13.5" customHeight="1">
      <c r="A15" s="66">
        <v>1</v>
      </c>
      <c r="B15" s="1330"/>
      <c r="C15" s="1336"/>
      <c r="D15" s="1336"/>
      <c r="E15" s="1336"/>
      <c r="F15" s="1331"/>
      <c r="G15" s="1330"/>
      <c r="H15" s="1336"/>
      <c r="I15" s="1336"/>
      <c r="J15" s="1336"/>
      <c r="K15" s="1336"/>
      <c r="L15" s="1336"/>
      <c r="M15" s="1336"/>
      <c r="N15" s="1336"/>
      <c r="O15" s="1336"/>
      <c r="P15" s="1336"/>
      <c r="Q15" s="1331"/>
      <c r="R15" s="1330"/>
      <c r="S15" s="1336"/>
      <c r="T15" s="1336"/>
      <c r="U15" s="1336"/>
      <c r="V15" s="1331"/>
      <c r="W15" s="1612" t="str">
        <f t="array" ref="W15">IF(COUNTIF('申込シート①-1・２'!$D$68:$D$83,$AG$3)&lt;A15,"",INDEX('申込シート①-1・２'!$J$68:$J$83,SMALL(IF('申込シート①-1・２'!$D$68:$D$83=$AG$3,ROW($A$1:$A$16),""),A15)))</f>
        <v/>
      </c>
      <c r="X15" s="1613"/>
      <c r="Y15" s="1613"/>
      <c r="Z15" s="1613"/>
      <c r="AA15" s="1613"/>
      <c r="AB15" s="1613"/>
      <c r="AC15" s="1613" t="str">
        <f t="array" ref="AC15">IF(COUNTIF('申込シート①-1・２'!$D$68:$D$83,$AG$3)&lt;A15,"",INDEX('申込シート①-1・２'!$K$68:$K$83,SMALL(IF('申込シート①-1・２'!$D$68:$D$83=$AG$3,ROW($A$1:$A$16),""),A15)))</f>
        <v/>
      </c>
      <c r="AD15" s="1613"/>
      <c r="AE15" s="1613"/>
      <c r="AF15" s="1613"/>
      <c r="AG15" s="1616" t="s">
        <v>2491</v>
      </c>
      <c r="AH15" s="1330"/>
      <c r="AI15" s="1336"/>
      <c r="AJ15" s="1331"/>
      <c r="AK15" s="1576"/>
      <c r="AL15" s="1577"/>
      <c r="AM15" s="1577"/>
      <c r="AN15" s="1577"/>
      <c r="AO15" s="1577"/>
      <c r="AP15" s="1577"/>
      <c r="AQ15" s="1577"/>
      <c r="AR15" s="1578"/>
    </row>
    <row r="16" spans="1:45" s="66" customFormat="1" ht="13.5" customHeight="1">
      <c r="B16" s="1274"/>
      <c r="C16" s="1275"/>
      <c r="D16" s="1275"/>
      <c r="E16" s="1275"/>
      <c r="F16" s="1276"/>
      <c r="G16" s="1274"/>
      <c r="H16" s="1275"/>
      <c r="I16" s="1275"/>
      <c r="J16" s="1275"/>
      <c r="K16" s="1275"/>
      <c r="L16" s="1275"/>
      <c r="M16" s="1275"/>
      <c r="N16" s="1275"/>
      <c r="O16" s="1275"/>
      <c r="P16" s="1275"/>
      <c r="Q16" s="1276"/>
      <c r="R16" s="1274"/>
      <c r="S16" s="1275"/>
      <c r="T16" s="1275"/>
      <c r="U16" s="1275"/>
      <c r="V16" s="1276"/>
      <c r="W16" s="1614"/>
      <c r="X16" s="1615"/>
      <c r="Y16" s="1615"/>
      <c r="Z16" s="1615"/>
      <c r="AA16" s="1615"/>
      <c r="AB16" s="1615"/>
      <c r="AC16" s="1615"/>
      <c r="AD16" s="1615"/>
      <c r="AE16" s="1615"/>
      <c r="AF16" s="1615"/>
      <c r="AG16" s="1617"/>
      <c r="AH16" s="1274"/>
      <c r="AI16" s="1275"/>
      <c r="AJ16" s="1276"/>
      <c r="AK16" s="1579"/>
      <c r="AL16" s="1580"/>
      <c r="AM16" s="1580"/>
      <c r="AN16" s="1580"/>
      <c r="AO16" s="1580"/>
      <c r="AP16" s="1580"/>
      <c r="AQ16" s="1580"/>
      <c r="AR16" s="1581"/>
    </row>
    <row r="17" spans="1:44" s="66" customFormat="1" ht="14.25" customHeight="1">
      <c r="B17" s="1270" t="str">
        <f t="array" ref="B17">IF(COUNTIF('申込シート①-1・２'!$D$68:$D$83,$AG$3)&lt;A18,"",INDEX('申込シート①-1・２'!$D$68:$D$83,SMALL(IF('申込シート①-1・２'!$D$68:$D$83=$AG$3,ROW($A$1:$A$16),""),A18)))</f>
        <v/>
      </c>
      <c r="C17" s="1271"/>
      <c r="D17" s="1271"/>
      <c r="E17" s="1271"/>
      <c r="F17" s="1329"/>
      <c r="G17" s="1270" t="str">
        <f t="array" ref="G17">IF(COUNTIF('申込シート①-1・２'!$D$68:$D$83,$AG$3)&lt;A18,"",INDEX('申込シート①-1・２'!$G$68:$G$83,SMALL(IF('申込シート①-1・２'!$D$68:$D$83=$AG$3,ROW($A$1:$A$16),""),A18)))</f>
        <v/>
      </c>
      <c r="H17" s="1271"/>
      <c r="I17" s="1271"/>
      <c r="J17" s="1271"/>
      <c r="K17" s="1271"/>
      <c r="L17" s="1271"/>
      <c r="M17" s="1271"/>
      <c r="N17" s="1271"/>
      <c r="O17" s="1271"/>
      <c r="P17" s="1271"/>
      <c r="Q17" s="1329"/>
      <c r="R17" s="1270" t="str">
        <f t="array" ref="R17">IF(COUNTIF('申込シート①-1・２'!$D$68:$D$83,$AG$3)&lt;A18,"",INDEX('申込シート①-1・２'!$H$68:$H$83,SMALL(IF('申込シート①-1・２'!$D$68:$D$83=$AG$3,ROW($A$1:$A$16),""),A18)))</f>
        <v/>
      </c>
      <c r="S17" s="1271"/>
      <c r="T17" s="1271"/>
      <c r="U17" s="1271"/>
      <c r="V17" s="1329"/>
      <c r="W17" s="1282" t="str">
        <f t="array" ref="W17">IF(COUNTIF('申込シート①-1・２'!$D$68:$D$83,$AG$3)&lt;A18,"",INDEX('申込シート①-1・２'!$L$68:$L$83,SMALL(IF('申込シート①-1・２'!$D$68:$D$83=$AG$3,ROW($A$1:$A$16),""),A18)))</f>
        <v/>
      </c>
      <c r="X17" s="1283"/>
      <c r="Y17" s="1283"/>
      <c r="Z17" s="1283"/>
      <c r="AA17" s="1283"/>
      <c r="AB17" s="1283"/>
      <c r="AC17" s="1283" t="str">
        <f t="array" ref="AC17">IF(COUNTIF('申込シート①-1・２'!$D$68:$D$83,$AG$3)&lt;A18,"",INDEX('申込シート①-1・２'!$M$68:$M$83,SMALL(IF('申込シート①-1・２'!$D$68:$D$83=$AG$3,ROW($A$1:$A$16),""),A18)))</f>
        <v/>
      </c>
      <c r="AD17" s="1283"/>
      <c r="AE17" s="1283"/>
      <c r="AF17" s="1283"/>
      <c r="AG17" s="705"/>
      <c r="AH17" s="1270" t="str">
        <f t="array" ref="AH17">IF(COUNTIF('申込シート①-1・２'!$D$68:$D$83,$AG$3)&lt;A18,"",INDEX('申込シート①-1・２'!$N$68:$N$83,SMALL(IF('申込シート①-1・２'!$D$68:$D$83=$AG$3,ROW($A$1:$A$16),""),A18)))</f>
        <v/>
      </c>
      <c r="AI17" s="1271"/>
      <c r="AJ17" s="1329"/>
      <c r="AK17" s="1573"/>
      <c r="AL17" s="1574"/>
      <c r="AM17" s="1574"/>
      <c r="AN17" s="1574"/>
      <c r="AO17" s="1574"/>
      <c r="AP17" s="1574"/>
      <c r="AQ17" s="1574"/>
      <c r="AR17" s="1575"/>
    </row>
    <row r="18" spans="1:44" s="66" customFormat="1" ht="13.5" customHeight="1">
      <c r="A18" s="66">
        <v>2</v>
      </c>
      <c r="B18" s="1330"/>
      <c r="C18" s="1336"/>
      <c r="D18" s="1336"/>
      <c r="E18" s="1336"/>
      <c r="F18" s="1331"/>
      <c r="G18" s="1330"/>
      <c r="H18" s="1336"/>
      <c r="I18" s="1336"/>
      <c r="J18" s="1336"/>
      <c r="K18" s="1336"/>
      <c r="L18" s="1336"/>
      <c r="M18" s="1336"/>
      <c r="N18" s="1336"/>
      <c r="O18" s="1336"/>
      <c r="P18" s="1336"/>
      <c r="Q18" s="1331"/>
      <c r="R18" s="1330"/>
      <c r="S18" s="1336"/>
      <c r="T18" s="1336"/>
      <c r="U18" s="1336"/>
      <c r="V18" s="1331"/>
      <c r="W18" s="1612" t="str">
        <f t="array" ref="W18">IF(COUNTIF('申込シート①-1・２'!$D$68:$D$83,$AG$3)&lt;A18,"",INDEX('申込シート①-1・２'!$J$68:$J$83,SMALL(IF('申込シート①-1・２'!$D$68:$D$83=$AG$3,ROW($A$1:$A$16),""),A18)))</f>
        <v/>
      </c>
      <c r="X18" s="1613"/>
      <c r="Y18" s="1613"/>
      <c r="Z18" s="1613"/>
      <c r="AA18" s="1613"/>
      <c r="AB18" s="1613"/>
      <c r="AC18" s="1613" t="str">
        <f t="array" ref="AC18">IF(COUNTIF('申込シート①-1・２'!$D$68:$D$83,$AG$3)&lt;A18,"",INDEX('申込シート①-1・２'!$K$68:$K$83,SMALL(IF('申込シート①-1・２'!$D$68:$D$83=$AG$3,ROW($A$1:$A$16),""),A18)))</f>
        <v/>
      </c>
      <c r="AD18" s="1613"/>
      <c r="AE18" s="1613"/>
      <c r="AF18" s="1613"/>
      <c r="AG18" s="1616" t="s">
        <v>2491</v>
      </c>
      <c r="AH18" s="1330"/>
      <c r="AI18" s="1336"/>
      <c r="AJ18" s="1331"/>
      <c r="AK18" s="1576"/>
      <c r="AL18" s="1577"/>
      <c r="AM18" s="1577"/>
      <c r="AN18" s="1577"/>
      <c r="AO18" s="1577"/>
      <c r="AP18" s="1577"/>
      <c r="AQ18" s="1577"/>
      <c r="AR18" s="1578"/>
    </row>
    <row r="19" spans="1:44" s="66" customFormat="1" ht="13.5" customHeight="1">
      <c r="B19" s="1274"/>
      <c r="C19" s="1275"/>
      <c r="D19" s="1275"/>
      <c r="E19" s="1275"/>
      <c r="F19" s="1276"/>
      <c r="G19" s="1274"/>
      <c r="H19" s="1275"/>
      <c r="I19" s="1275"/>
      <c r="J19" s="1275"/>
      <c r="K19" s="1275"/>
      <c r="L19" s="1275"/>
      <c r="M19" s="1275"/>
      <c r="N19" s="1275"/>
      <c r="O19" s="1275"/>
      <c r="P19" s="1275"/>
      <c r="Q19" s="1276"/>
      <c r="R19" s="1274"/>
      <c r="S19" s="1275"/>
      <c r="T19" s="1275"/>
      <c r="U19" s="1275"/>
      <c r="V19" s="1276"/>
      <c r="W19" s="1614"/>
      <c r="X19" s="1615"/>
      <c r="Y19" s="1615"/>
      <c r="Z19" s="1615"/>
      <c r="AA19" s="1615"/>
      <c r="AB19" s="1615"/>
      <c r="AC19" s="1615"/>
      <c r="AD19" s="1615"/>
      <c r="AE19" s="1615"/>
      <c r="AF19" s="1615"/>
      <c r="AG19" s="1617"/>
      <c r="AH19" s="1274"/>
      <c r="AI19" s="1275"/>
      <c r="AJ19" s="1276"/>
      <c r="AK19" s="1579"/>
      <c r="AL19" s="1580"/>
      <c r="AM19" s="1580"/>
      <c r="AN19" s="1580"/>
      <c r="AO19" s="1580"/>
      <c r="AP19" s="1580"/>
      <c r="AQ19" s="1580"/>
      <c r="AR19" s="1581"/>
    </row>
    <row r="20" spans="1:44" s="66" customFormat="1" ht="14.25" customHeight="1">
      <c r="B20" s="1270" t="str">
        <f t="array" ref="B20">IF(COUNTIF('申込シート①-1・２'!$D$68:$D$83,$AG$3)&lt;A21,"",INDEX('申込シート①-1・２'!$D$68:$D$83,SMALL(IF('申込シート①-1・２'!$D$68:$D$83=$AG$3,ROW($A$1:$A$16),""),A21)))</f>
        <v/>
      </c>
      <c r="C20" s="1271"/>
      <c r="D20" s="1271"/>
      <c r="E20" s="1271"/>
      <c r="F20" s="1329"/>
      <c r="G20" s="1270" t="str">
        <f t="array" ref="G20">IF(COUNTIF('申込シート①-1・２'!$D$68:$D$83,$AG$3)&lt;A21,"",INDEX('申込シート①-1・２'!$G$68:$G$83,SMALL(IF('申込シート①-1・２'!$D$68:$D$83=$AG$3,ROW($A$1:$A$16),""),A21)))</f>
        <v/>
      </c>
      <c r="H20" s="1271"/>
      <c r="I20" s="1271"/>
      <c r="J20" s="1271"/>
      <c r="K20" s="1271"/>
      <c r="L20" s="1271"/>
      <c r="M20" s="1271"/>
      <c r="N20" s="1271"/>
      <c r="O20" s="1271"/>
      <c r="P20" s="1271"/>
      <c r="Q20" s="1329"/>
      <c r="R20" s="1270" t="str">
        <f t="array" ref="R20">IF(COUNTIF('申込シート①-1・２'!$D$68:$D$83,$AG$3)&lt;A21,"",INDEX('申込シート①-1・２'!$H$68:$H$83,SMALL(IF('申込シート①-1・２'!$D$68:$D$83=$AG$3,ROW($A$1:$A$16),""),A21)))</f>
        <v/>
      </c>
      <c r="S20" s="1271"/>
      <c r="T20" s="1271"/>
      <c r="U20" s="1271"/>
      <c r="V20" s="1329"/>
      <c r="W20" s="1282" t="str">
        <f t="array" ref="W20">IF(COUNTIF('申込シート①-1・２'!$D$68:$D$83,$AG$3)&lt;A21,"",INDEX('申込シート①-1・２'!$L$68:$L$83,SMALL(IF('申込シート①-1・２'!$D$68:$D$83=$AG$3,ROW($A$1:$A$16),""),A21)))</f>
        <v/>
      </c>
      <c r="X20" s="1283"/>
      <c r="Y20" s="1283"/>
      <c r="Z20" s="1283"/>
      <c r="AA20" s="1283"/>
      <c r="AB20" s="1283"/>
      <c r="AC20" s="1283" t="str">
        <f t="array" ref="AC20">IF(COUNTIF('申込シート①-1・２'!$D$68:$D$83,$AG$3)&lt;A21,"",INDEX('申込シート①-1・２'!$M$68:$M$83,SMALL(IF('申込シート①-1・２'!$D$68:$D$83=$AG$3,ROW($A$1:$A$16),""),A21)))</f>
        <v/>
      </c>
      <c r="AD20" s="1283"/>
      <c r="AE20" s="1283"/>
      <c r="AF20" s="1283"/>
      <c r="AG20" s="705"/>
      <c r="AH20" s="1270" t="str">
        <f t="array" ref="AH20">IF(COUNTIF('申込シート①-1・２'!$D$68:$D$83,$AG$3)&lt;A21,"",INDEX('申込シート①-1・２'!$N$68:$N$83,SMALL(IF('申込シート①-1・２'!$D$68:$D$83=$AG$3,ROW($A$1:$A$16),""),A21)))</f>
        <v/>
      </c>
      <c r="AI20" s="1271"/>
      <c r="AJ20" s="1329"/>
      <c r="AK20" s="1573"/>
      <c r="AL20" s="1574"/>
      <c r="AM20" s="1574"/>
      <c r="AN20" s="1574"/>
      <c r="AO20" s="1574"/>
      <c r="AP20" s="1574"/>
      <c r="AQ20" s="1574"/>
      <c r="AR20" s="1575"/>
    </row>
    <row r="21" spans="1:44" s="66" customFormat="1" ht="13.5" customHeight="1">
      <c r="A21" s="66">
        <v>3</v>
      </c>
      <c r="B21" s="1330"/>
      <c r="C21" s="1336"/>
      <c r="D21" s="1336"/>
      <c r="E21" s="1336"/>
      <c r="F21" s="1331"/>
      <c r="G21" s="1330"/>
      <c r="H21" s="1336"/>
      <c r="I21" s="1336"/>
      <c r="J21" s="1336"/>
      <c r="K21" s="1336"/>
      <c r="L21" s="1336"/>
      <c r="M21" s="1336"/>
      <c r="N21" s="1336"/>
      <c r="O21" s="1336"/>
      <c r="P21" s="1336"/>
      <c r="Q21" s="1331"/>
      <c r="R21" s="1330"/>
      <c r="S21" s="1336"/>
      <c r="T21" s="1336"/>
      <c r="U21" s="1336"/>
      <c r="V21" s="1331"/>
      <c r="W21" s="1612" t="str">
        <f t="array" ref="W21">IF(COUNTIF('申込シート①-1・２'!$D$68:$D$83,$AG$3)&lt;A21,"",INDEX('申込シート①-1・２'!$J$68:$J$83,SMALL(IF('申込シート①-1・２'!$D$68:$D$83=$AG$3,ROW($A$1:$A$16),""),A21)))</f>
        <v/>
      </c>
      <c r="X21" s="1613"/>
      <c r="Y21" s="1613"/>
      <c r="Z21" s="1613"/>
      <c r="AA21" s="1613"/>
      <c r="AB21" s="1613"/>
      <c r="AC21" s="1613" t="str">
        <f t="array" ref="AC21">IF(COUNTIF('申込シート①-1・２'!$D$68:$D$83,$AG$3)&lt;A21,"",INDEX('申込シート①-1・２'!$K$68:$K$83,SMALL(IF('申込シート①-1・２'!$D$68:$D$83=$AG$3,ROW($A$1:$A$16),""),A21)))</f>
        <v/>
      </c>
      <c r="AD21" s="1613"/>
      <c r="AE21" s="1613"/>
      <c r="AF21" s="1613"/>
      <c r="AG21" s="1616" t="s">
        <v>2491</v>
      </c>
      <c r="AH21" s="1330"/>
      <c r="AI21" s="1336"/>
      <c r="AJ21" s="1331"/>
      <c r="AK21" s="1576"/>
      <c r="AL21" s="1577"/>
      <c r="AM21" s="1577"/>
      <c r="AN21" s="1577"/>
      <c r="AO21" s="1577"/>
      <c r="AP21" s="1577"/>
      <c r="AQ21" s="1577"/>
      <c r="AR21" s="1578"/>
    </row>
    <row r="22" spans="1:44" s="66" customFormat="1" ht="13.5" customHeight="1">
      <c r="B22" s="1274"/>
      <c r="C22" s="1275"/>
      <c r="D22" s="1275"/>
      <c r="E22" s="1275"/>
      <c r="F22" s="1276"/>
      <c r="G22" s="1274"/>
      <c r="H22" s="1275"/>
      <c r="I22" s="1275"/>
      <c r="J22" s="1275"/>
      <c r="K22" s="1275"/>
      <c r="L22" s="1275"/>
      <c r="M22" s="1275"/>
      <c r="N22" s="1275"/>
      <c r="O22" s="1275"/>
      <c r="P22" s="1275"/>
      <c r="Q22" s="1276"/>
      <c r="R22" s="1274"/>
      <c r="S22" s="1275"/>
      <c r="T22" s="1275"/>
      <c r="U22" s="1275"/>
      <c r="V22" s="1276"/>
      <c r="W22" s="1614"/>
      <c r="X22" s="1615"/>
      <c r="Y22" s="1615"/>
      <c r="Z22" s="1615"/>
      <c r="AA22" s="1615"/>
      <c r="AB22" s="1615"/>
      <c r="AC22" s="1615"/>
      <c r="AD22" s="1615"/>
      <c r="AE22" s="1615"/>
      <c r="AF22" s="1615"/>
      <c r="AG22" s="1617"/>
      <c r="AH22" s="1274"/>
      <c r="AI22" s="1275"/>
      <c r="AJ22" s="1276"/>
      <c r="AK22" s="1579"/>
      <c r="AL22" s="1580"/>
      <c r="AM22" s="1580"/>
      <c r="AN22" s="1580"/>
      <c r="AO22" s="1580"/>
      <c r="AP22" s="1580"/>
      <c r="AQ22" s="1580"/>
      <c r="AR22" s="1581"/>
    </row>
    <row r="23" spans="1:44" s="66" customFormat="1" ht="14.25" customHeight="1">
      <c r="B23" s="1270" t="str">
        <f t="array" ref="B23">IF(COUNTIF('申込シート①-1・２'!$D$68:$D$83,$AG$3)&lt;A24,"",INDEX('申込シート①-1・２'!$D$68:$D$83,SMALL(IF('申込シート①-1・２'!$D$68:$D$83=$AG$3,ROW($A$1:$A$16),""),A24)))</f>
        <v/>
      </c>
      <c r="C23" s="1271"/>
      <c r="D23" s="1271"/>
      <c r="E23" s="1271"/>
      <c r="F23" s="1329"/>
      <c r="G23" s="1270" t="str">
        <f t="array" ref="G23">IF(COUNTIF('申込シート①-1・２'!$D$68:$D$83,$AG$3)&lt;A24,"",INDEX('申込シート①-1・２'!$G$68:$G$83,SMALL(IF('申込シート①-1・２'!$D$68:$D$83=$AG$3,ROW($A$1:$A$16),""),A24)))</f>
        <v/>
      </c>
      <c r="H23" s="1271"/>
      <c r="I23" s="1271"/>
      <c r="J23" s="1271"/>
      <c r="K23" s="1271"/>
      <c r="L23" s="1271"/>
      <c r="M23" s="1271"/>
      <c r="N23" s="1271"/>
      <c r="O23" s="1271"/>
      <c r="P23" s="1271"/>
      <c r="Q23" s="1329"/>
      <c r="R23" s="1270" t="str">
        <f t="array" ref="R23">IF(COUNTIF('申込シート①-1・２'!$D$68:$D$83,$AG$3)&lt;A24,"",INDEX('申込シート①-1・２'!$H$68:$H$83,SMALL(IF('申込シート①-1・２'!$D$68:$D$83=$AG$3,ROW($A$1:$A$16),""),A24)))</f>
        <v/>
      </c>
      <c r="S23" s="1271"/>
      <c r="T23" s="1271"/>
      <c r="U23" s="1271"/>
      <c r="V23" s="1329"/>
      <c r="W23" s="1282" t="str">
        <f t="array" ref="W23">IF(COUNTIF('申込シート①-1・２'!$D$68:$D$83,$AG$3)&lt;A24,"",INDEX('申込シート①-1・２'!$L$68:$L$83,SMALL(IF('申込シート①-1・２'!$D$68:$D$83=$AG$3,ROW($A$1:$A$16),""),A24)))</f>
        <v/>
      </c>
      <c r="X23" s="1283"/>
      <c r="Y23" s="1283"/>
      <c r="Z23" s="1283"/>
      <c r="AA23" s="1283"/>
      <c r="AB23" s="1283"/>
      <c r="AC23" s="1283" t="str">
        <f t="array" ref="AC23">IF(COUNTIF('申込シート①-1・２'!$D$68:$D$83,$AG$3)&lt;A24,"",INDEX('申込シート①-1・２'!$M$68:$M$83,SMALL(IF('申込シート①-1・２'!$D$68:$D$83=$AG$3,ROW($A$1:$A$16),""),A24)))</f>
        <v/>
      </c>
      <c r="AD23" s="1283"/>
      <c r="AE23" s="1283"/>
      <c r="AF23" s="1283"/>
      <c r="AG23" s="705"/>
      <c r="AH23" s="1270" t="str">
        <f t="array" ref="AH23">IF(COUNTIF('申込シート①-1・２'!$D$68:$D$83,$AG$3)&lt;A24,"",INDEX('申込シート①-1・２'!$N$68:$N$83,SMALL(IF('申込シート①-1・２'!$D$68:$D$83=$AG$3,ROW($A$1:$A$16),""),A24)))</f>
        <v/>
      </c>
      <c r="AI23" s="1271"/>
      <c r="AJ23" s="1329"/>
      <c r="AK23" s="1573"/>
      <c r="AL23" s="1574"/>
      <c r="AM23" s="1574"/>
      <c r="AN23" s="1574"/>
      <c r="AO23" s="1574"/>
      <c r="AP23" s="1574"/>
      <c r="AQ23" s="1574"/>
      <c r="AR23" s="1575"/>
    </row>
    <row r="24" spans="1:44" s="66" customFormat="1" ht="13.5" customHeight="1">
      <c r="A24" s="66">
        <v>4</v>
      </c>
      <c r="B24" s="1330"/>
      <c r="C24" s="1336"/>
      <c r="D24" s="1336"/>
      <c r="E24" s="1336"/>
      <c r="F24" s="1331"/>
      <c r="G24" s="1330"/>
      <c r="H24" s="1336"/>
      <c r="I24" s="1336"/>
      <c r="J24" s="1336"/>
      <c r="K24" s="1336"/>
      <c r="L24" s="1336"/>
      <c r="M24" s="1336"/>
      <c r="N24" s="1336"/>
      <c r="O24" s="1336"/>
      <c r="P24" s="1336"/>
      <c r="Q24" s="1331"/>
      <c r="R24" s="1330"/>
      <c r="S24" s="1336"/>
      <c r="T24" s="1336"/>
      <c r="U24" s="1336"/>
      <c r="V24" s="1331"/>
      <c r="W24" s="1612" t="str">
        <f t="array" ref="W24">IF(COUNTIF('申込シート①-1・２'!$D$68:$D$83,$AG$3)&lt;A24,"",INDEX('申込シート①-1・２'!$J$68:$J$83,SMALL(IF('申込シート①-1・２'!$D$68:$D$83=$AG$3,ROW($A$1:$A$16),""),A24)))</f>
        <v/>
      </c>
      <c r="X24" s="1613"/>
      <c r="Y24" s="1613"/>
      <c r="Z24" s="1613"/>
      <c r="AA24" s="1613"/>
      <c r="AB24" s="1613"/>
      <c r="AC24" s="1613" t="str">
        <f t="array" ref="AC24">IF(COUNTIF('申込シート①-1・２'!$D$68:$D$83,$AG$3)&lt;A24,"",INDEX('申込シート①-1・２'!$K$68:$K$83,SMALL(IF('申込シート①-1・２'!$D$68:$D$83=$AG$3,ROW($A$1:$A$16),""),A24)))</f>
        <v/>
      </c>
      <c r="AD24" s="1613"/>
      <c r="AE24" s="1613"/>
      <c r="AF24" s="1613"/>
      <c r="AG24" s="1616" t="s">
        <v>2491</v>
      </c>
      <c r="AH24" s="1330"/>
      <c r="AI24" s="1336"/>
      <c r="AJ24" s="1331"/>
      <c r="AK24" s="1576"/>
      <c r="AL24" s="1577"/>
      <c r="AM24" s="1577"/>
      <c r="AN24" s="1577"/>
      <c r="AO24" s="1577"/>
      <c r="AP24" s="1577"/>
      <c r="AQ24" s="1577"/>
      <c r="AR24" s="1578"/>
    </row>
    <row r="25" spans="1:44" s="66" customFormat="1" ht="13.5" customHeight="1">
      <c r="B25" s="1274"/>
      <c r="C25" s="1275"/>
      <c r="D25" s="1275"/>
      <c r="E25" s="1275"/>
      <c r="F25" s="1276"/>
      <c r="G25" s="1274"/>
      <c r="H25" s="1275"/>
      <c r="I25" s="1275"/>
      <c r="J25" s="1275"/>
      <c r="K25" s="1275"/>
      <c r="L25" s="1275"/>
      <c r="M25" s="1275"/>
      <c r="N25" s="1275"/>
      <c r="O25" s="1275"/>
      <c r="P25" s="1275"/>
      <c r="Q25" s="1276"/>
      <c r="R25" s="1274"/>
      <c r="S25" s="1275"/>
      <c r="T25" s="1275"/>
      <c r="U25" s="1275"/>
      <c r="V25" s="1276"/>
      <c r="W25" s="1614"/>
      <c r="X25" s="1615"/>
      <c r="Y25" s="1615"/>
      <c r="Z25" s="1615"/>
      <c r="AA25" s="1615"/>
      <c r="AB25" s="1615"/>
      <c r="AC25" s="1615"/>
      <c r="AD25" s="1615"/>
      <c r="AE25" s="1615"/>
      <c r="AF25" s="1615"/>
      <c r="AG25" s="1617"/>
      <c r="AH25" s="1274"/>
      <c r="AI25" s="1275"/>
      <c r="AJ25" s="1276"/>
      <c r="AK25" s="1579"/>
      <c r="AL25" s="1580"/>
      <c r="AM25" s="1580"/>
      <c r="AN25" s="1580"/>
      <c r="AO25" s="1580"/>
      <c r="AP25" s="1580"/>
      <c r="AQ25" s="1580"/>
      <c r="AR25" s="1581"/>
    </row>
    <row r="26" spans="1:44" s="66" customFormat="1" ht="14.25" customHeight="1">
      <c r="B26" s="1270" t="str">
        <f t="array" ref="B26">IF(COUNTIF('申込シート①-1・２'!$D$68:$D$83,$AG$3)&lt;A27,"",INDEX('申込シート①-1・２'!$D$68:$D$83,SMALL(IF('申込シート①-1・２'!$D$68:$D$83=$AG$3,ROW($A$1:$A$16),""),A27)))</f>
        <v/>
      </c>
      <c r="C26" s="1271"/>
      <c r="D26" s="1271"/>
      <c r="E26" s="1271"/>
      <c r="F26" s="1329"/>
      <c r="G26" s="1270" t="str">
        <f t="array" ref="G26">IF(COUNTIF('申込シート①-1・２'!$D$68:$D$83,$AG$3)&lt;A27,"",INDEX('申込シート①-1・２'!$G$68:$G$83,SMALL(IF('申込シート①-1・２'!$D$68:$D$83=$AG$3,ROW($A$1:$A$16),""),A27)))</f>
        <v/>
      </c>
      <c r="H26" s="1271"/>
      <c r="I26" s="1271"/>
      <c r="J26" s="1271"/>
      <c r="K26" s="1271"/>
      <c r="L26" s="1271"/>
      <c r="M26" s="1271"/>
      <c r="N26" s="1271"/>
      <c r="O26" s="1271"/>
      <c r="P26" s="1271"/>
      <c r="Q26" s="1329"/>
      <c r="R26" s="1270" t="str">
        <f t="array" ref="R26">IF(COUNTIF('申込シート①-1・２'!$D$68:$D$83,$AG$3)&lt;A27,"",INDEX('申込シート①-1・２'!$H$68:$H$83,SMALL(IF('申込シート①-1・２'!$D$68:$D$83=$AG$3,ROW($A$1:$A$16),""),A27)))</f>
        <v/>
      </c>
      <c r="S26" s="1271"/>
      <c r="T26" s="1271"/>
      <c r="U26" s="1271"/>
      <c r="V26" s="1329"/>
      <c r="W26" s="1282" t="str">
        <f t="array" ref="W26">IF(COUNTIF('申込シート①-1・２'!$D$68:$D$83,$AG$3)&lt;A27,"",INDEX('申込シート①-1・２'!$L$68:$L$83,SMALL(IF('申込シート①-1・２'!$D$68:$D$83=$AG$3,ROW($A$1:$A$16),""),A27)))</f>
        <v/>
      </c>
      <c r="X26" s="1283"/>
      <c r="Y26" s="1283"/>
      <c r="Z26" s="1283"/>
      <c r="AA26" s="1283"/>
      <c r="AB26" s="1283"/>
      <c r="AC26" s="1283" t="str">
        <f t="array" ref="AC26">IF(COUNTIF('申込シート①-1・２'!$D$68:$D$83,$AG$3)&lt;A27,"",INDEX('申込シート①-1・２'!$M$68:$M$83,SMALL(IF('申込シート①-1・２'!$D$68:$D$83=$AG$3,ROW($A$1:$A$16),""),A27)))</f>
        <v/>
      </c>
      <c r="AD26" s="1283"/>
      <c r="AE26" s="1283"/>
      <c r="AF26" s="1283"/>
      <c r="AG26" s="705"/>
      <c r="AH26" s="1270" t="str">
        <f t="array" ref="AH26">IF(COUNTIF('申込シート①-1・２'!$D$68:$D$83,$AG$3)&lt;A27,"",INDEX('申込シート①-1・２'!$N$68:$N$83,SMALL(IF('申込シート①-1・２'!$D$68:$D$83=$AG$3,ROW($A$1:$A$16),""),A27)))</f>
        <v/>
      </c>
      <c r="AI26" s="1271"/>
      <c r="AJ26" s="1329"/>
      <c r="AK26" s="1573"/>
      <c r="AL26" s="1574"/>
      <c r="AM26" s="1574"/>
      <c r="AN26" s="1574"/>
      <c r="AO26" s="1574"/>
      <c r="AP26" s="1574"/>
      <c r="AQ26" s="1574"/>
      <c r="AR26" s="1575"/>
    </row>
    <row r="27" spans="1:44" s="66" customFormat="1" ht="13.5" customHeight="1">
      <c r="A27" s="66">
        <v>5</v>
      </c>
      <c r="B27" s="1330"/>
      <c r="C27" s="1336"/>
      <c r="D27" s="1336"/>
      <c r="E27" s="1336"/>
      <c r="F27" s="1331"/>
      <c r="G27" s="1330"/>
      <c r="H27" s="1336"/>
      <c r="I27" s="1336"/>
      <c r="J27" s="1336"/>
      <c r="K27" s="1336"/>
      <c r="L27" s="1336"/>
      <c r="M27" s="1336"/>
      <c r="N27" s="1336"/>
      <c r="O27" s="1336"/>
      <c r="P27" s="1336"/>
      <c r="Q27" s="1331"/>
      <c r="R27" s="1330"/>
      <c r="S27" s="1336"/>
      <c r="T27" s="1336"/>
      <c r="U27" s="1336"/>
      <c r="V27" s="1331"/>
      <c r="W27" s="1612" t="str">
        <f t="array" ref="W27">IF(COUNTIF('申込シート①-1・２'!$D$68:$D$83,$AG$3)&lt;A27,"",INDEX('申込シート①-1・２'!$J$68:$J$83,SMALL(IF('申込シート①-1・２'!$D$68:$D$83=$AG$3,ROW($A$1:$A$16),""),A27)))</f>
        <v/>
      </c>
      <c r="X27" s="1613"/>
      <c r="Y27" s="1613"/>
      <c r="Z27" s="1613"/>
      <c r="AA27" s="1613"/>
      <c r="AB27" s="1613"/>
      <c r="AC27" s="1613" t="str">
        <f t="array" ref="AC27">IF(COUNTIF('申込シート①-1・２'!$D$68:$D$83,$AG$3)&lt;A27,"",INDEX('申込シート①-1・２'!$K$68:$K$83,SMALL(IF('申込シート①-1・２'!$D$68:$D$83=$AG$3,ROW($A$1:$A$16),""),A27)))</f>
        <v/>
      </c>
      <c r="AD27" s="1613"/>
      <c r="AE27" s="1613"/>
      <c r="AF27" s="1613"/>
      <c r="AG27" s="1616" t="s">
        <v>2491</v>
      </c>
      <c r="AH27" s="1330"/>
      <c r="AI27" s="1336"/>
      <c r="AJ27" s="1331"/>
      <c r="AK27" s="1576"/>
      <c r="AL27" s="1577"/>
      <c r="AM27" s="1577"/>
      <c r="AN27" s="1577"/>
      <c r="AO27" s="1577"/>
      <c r="AP27" s="1577"/>
      <c r="AQ27" s="1577"/>
      <c r="AR27" s="1578"/>
    </row>
    <row r="28" spans="1:44" s="66" customFormat="1" ht="13.5" customHeight="1">
      <c r="B28" s="1274"/>
      <c r="C28" s="1275"/>
      <c r="D28" s="1275"/>
      <c r="E28" s="1275"/>
      <c r="F28" s="1276"/>
      <c r="G28" s="1274"/>
      <c r="H28" s="1275"/>
      <c r="I28" s="1275"/>
      <c r="J28" s="1275"/>
      <c r="K28" s="1275"/>
      <c r="L28" s="1275"/>
      <c r="M28" s="1275"/>
      <c r="N28" s="1275"/>
      <c r="O28" s="1275"/>
      <c r="P28" s="1275"/>
      <c r="Q28" s="1276"/>
      <c r="R28" s="1274"/>
      <c r="S28" s="1275"/>
      <c r="T28" s="1275"/>
      <c r="U28" s="1275"/>
      <c r="V28" s="1276"/>
      <c r="W28" s="1614"/>
      <c r="X28" s="1615"/>
      <c r="Y28" s="1615"/>
      <c r="Z28" s="1615"/>
      <c r="AA28" s="1615"/>
      <c r="AB28" s="1615"/>
      <c r="AC28" s="1615"/>
      <c r="AD28" s="1615"/>
      <c r="AE28" s="1615"/>
      <c r="AF28" s="1615"/>
      <c r="AG28" s="1617"/>
      <c r="AH28" s="1274"/>
      <c r="AI28" s="1275"/>
      <c r="AJ28" s="1276"/>
      <c r="AK28" s="1579"/>
      <c r="AL28" s="1580"/>
      <c r="AM28" s="1580"/>
      <c r="AN28" s="1580"/>
      <c r="AO28" s="1580"/>
      <c r="AP28" s="1580"/>
      <c r="AQ28" s="1580"/>
      <c r="AR28" s="1581"/>
    </row>
    <row r="29" spans="1:44" s="66" customFormat="1" ht="14.25" customHeight="1">
      <c r="B29" s="1270" t="str">
        <f t="array" ref="B29">IF(COUNTIF('申込シート①-1・２'!$D$68:$D$83,$AG$3)&lt;A30,"",INDEX('申込シート①-1・２'!$D$68:$D$83,SMALL(IF('申込シート①-1・２'!$D$68:$D$83=$AG$3,ROW($A$1:$A$16),""),A30)))</f>
        <v/>
      </c>
      <c r="C29" s="1271"/>
      <c r="D29" s="1271"/>
      <c r="E29" s="1271"/>
      <c r="F29" s="1329"/>
      <c r="G29" s="1270" t="str">
        <f t="array" ref="G29">IF(COUNTIF('申込シート①-1・２'!$D$68:$D$83,$AG$3)&lt;A30,"",INDEX('申込シート①-1・２'!$G$68:$G$83,SMALL(IF('申込シート①-1・２'!$D$68:$D$83=$AG$3,ROW($A$1:$A$16),""),A30)))</f>
        <v/>
      </c>
      <c r="H29" s="1271"/>
      <c r="I29" s="1271"/>
      <c r="J29" s="1271"/>
      <c r="K29" s="1271"/>
      <c r="L29" s="1271"/>
      <c r="M29" s="1271"/>
      <c r="N29" s="1271"/>
      <c r="O29" s="1271"/>
      <c r="P29" s="1271"/>
      <c r="Q29" s="1329"/>
      <c r="R29" s="1270" t="str">
        <f t="array" ref="R29">IF(COUNTIF('申込シート①-1・２'!$D$68:$D$83,$AG$3)&lt;A30,"",INDEX('申込シート①-1・２'!$H$68:$H$83,SMALL(IF('申込シート①-1・２'!$D$68:$D$83=$AG$3,ROW($A$1:$A$16),""),A30)))</f>
        <v/>
      </c>
      <c r="S29" s="1271"/>
      <c r="T29" s="1271"/>
      <c r="U29" s="1271"/>
      <c r="V29" s="1329"/>
      <c r="W29" s="1282" t="str">
        <f t="array" ref="W29">IF(COUNTIF('申込シート①-1・２'!$D$68:$D$83,$AG$3)&lt;A30,"",INDEX('申込シート①-1・２'!$L$68:$L$83,SMALL(IF('申込シート①-1・２'!$D$68:$D$83=$AG$3,ROW($A$1:$A$16),""),A30)))</f>
        <v/>
      </c>
      <c r="X29" s="1283"/>
      <c r="Y29" s="1283"/>
      <c r="Z29" s="1283"/>
      <c r="AA29" s="1283"/>
      <c r="AB29" s="1283"/>
      <c r="AC29" s="1283" t="str">
        <f t="array" ref="AC29">IF(COUNTIF('申込シート①-1・２'!$D$68:$D$83,$AG$3)&lt;A30,"",INDEX('申込シート①-1・２'!$M$68:$M$83,SMALL(IF('申込シート①-1・２'!$D$68:$D$83=$AG$3,ROW($A$1:$A$16),""),A30)))</f>
        <v/>
      </c>
      <c r="AD29" s="1283"/>
      <c r="AE29" s="1283"/>
      <c r="AF29" s="1283"/>
      <c r="AG29" s="705"/>
      <c r="AH29" s="1270" t="str">
        <f t="array" ref="AH29">IF(COUNTIF('申込シート①-1・２'!$D$68:$D$83,$AG$3)&lt;A30,"",INDEX('申込シート①-1・２'!$N$68:$N$83,SMALL(IF('申込シート①-1・２'!$D$68:$D$83=$AG$3,ROW($A$1:$A$16),""),A30)))</f>
        <v/>
      </c>
      <c r="AI29" s="1271"/>
      <c r="AJ29" s="1329"/>
      <c r="AK29" s="1573"/>
      <c r="AL29" s="1574"/>
      <c r="AM29" s="1574"/>
      <c r="AN29" s="1574"/>
      <c r="AO29" s="1574"/>
      <c r="AP29" s="1574"/>
      <c r="AQ29" s="1574"/>
      <c r="AR29" s="1575"/>
    </row>
    <row r="30" spans="1:44" s="66" customFormat="1" ht="13.5" customHeight="1">
      <c r="A30" s="66">
        <v>6</v>
      </c>
      <c r="B30" s="1330"/>
      <c r="C30" s="1336"/>
      <c r="D30" s="1336"/>
      <c r="E30" s="1336"/>
      <c r="F30" s="1331"/>
      <c r="G30" s="1330"/>
      <c r="H30" s="1336"/>
      <c r="I30" s="1336"/>
      <c r="J30" s="1336"/>
      <c r="K30" s="1336"/>
      <c r="L30" s="1336"/>
      <c r="M30" s="1336"/>
      <c r="N30" s="1336"/>
      <c r="O30" s="1336"/>
      <c r="P30" s="1336"/>
      <c r="Q30" s="1331"/>
      <c r="R30" s="1330"/>
      <c r="S30" s="1336"/>
      <c r="T30" s="1336"/>
      <c r="U30" s="1336"/>
      <c r="V30" s="1331"/>
      <c r="W30" s="1612" t="str">
        <f t="array" ref="W30">IF(COUNTIF('申込シート①-1・２'!$D$68:$D$83,$AG$3)&lt;A30,"",INDEX('申込シート①-1・２'!$J$68:$J$83,SMALL(IF('申込シート①-1・２'!$D$68:$D$83=$AG$3,ROW($A$1:$A$16),""),A30)))</f>
        <v/>
      </c>
      <c r="X30" s="1613"/>
      <c r="Y30" s="1613"/>
      <c r="Z30" s="1613"/>
      <c r="AA30" s="1613"/>
      <c r="AB30" s="1613"/>
      <c r="AC30" s="1613" t="str">
        <f t="array" ref="AC30">IF(COUNTIF('申込シート①-1・２'!$D$68:$D$83,$AG$3)&lt;A30,"",INDEX('申込シート①-1・２'!$K$68:$K$83,SMALL(IF('申込シート①-1・２'!$D$68:$D$83=$AG$3,ROW($A$1:$A$16),""),A30)))</f>
        <v/>
      </c>
      <c r="AD30" s="1613"/>
      <c r="AE30" s="1613"/>
      <c r="AF30" s="1613"/>
      <c r="AG30" s="1616" t="s">
        <v>2491</v>
      </c>
      <c r="AH30" s="1330"/>
      <c r="AI30" s="1336"/>
      <c r="AJ30" s="1331"/>
      <c r="AK30" s="1576"/>
      <c r="AL30" s="1577"/>
      <c r="AM30" s="1577"/>
      <c r="AN30" s="1577"/>
      <c r="AO30" s="1577"/>
      <c r="AP30" s="1577"/>
      <c r="AQ30" s="1577"/>
      <c r="AR30" s="1578"/>
    </row>
    <row r="31" spans="1:44" s="66" customFormat="1" ht="13.5" customHeight="1">
      <c r="B31" s="1274"/>
      <c r="C31" s="1275"/>
      <c r="D31" s="1275"/>
      <c r="E31" s="1275"/>
      <c r="F31" s="1276"/>
      <c r="G31" s="1274"/>
      <c r="H31" s="1275"/>
      <c r="I31" s="1275"/>
      <c r="J31" s="1275"/>
      <c r="K31" s="1275"/>
      <c r="L31" s="1275"/>
      <c r="M31" s="1275"/>
      <c r="N31" s="1275"/>
      <c r="O31" s="1275"/>
      <c r="P31" s="1275"/>
      <c r="Q31" s="1276"/>
      <c r="R31" s="1274"/>
      <c r="S31" s="1275"/>
      <c r="T31" s="1275"/>
      <c r="U31" s="1275"/>
      <c r="V31" s="1276"/>
      <c r="W31" s="1614"/>
      <c r="X31" s="1615"/>
      <c r="Y31" s="1615"/>
      <c r="Z31" s="1615"/>
      <c r="AA31" s="1615"/>
      <c r="AB31" s="1615"/>
      <c r="AC31" s="1615"/>
      <c r="AD31" s="1615"/>
      <c r="AE31" s="1615"/>
      <c r="AF31" s="1615"/>
      <c r="AG31" s="1617"/>
      <c r="AH31" s="1274"/>
      <c r="AI31" s="1275"/>
      <c r="AJ31" s="1276"/>
      <c r="AK31" s="1579"/>
      <c r="AL31" s="1580"/>
      <c r="AM31" s="1580"/>
      <c r="AN31" s="1580"/>
      <c r="AO31" s="1580"/>
      <c r="AP31" s="1580"/>
      <c r="AQ31" s="1580"/>
      <c r="AR31" s="1581"/>
    </row>
    <row r="32" spans="1:44" s="66" customFormat="1" ht="14.25" customHeight="1">
      <c r="B32" s="1270" t="str">
        <f t="array" ref="B32">IF(COUNTIF('申込シート①-1・２'!$D$68:$D$83,$AG$3)&lt;A33,"",INDEX('申込シート①-1・２'!$D$68:$D$83,SMALL(IF('申込シート①-1・２'!$D$68:$D$83=$AG$3,ROW($A$1:$A$16),""),A33)))</f>
        <v/>
      </c>
      <c r="C32" s="1271"/>
      <c r="D32" s="1271"/>
      <c r="E32" s="1271"/>
      <c r="F32" s="1329"/>
      <c r="G32" s="1270" t="str">
        <f t="array" ref="G32">IF(COUNTIF('申込シート①-1・２'!$D$68:$D$83,$AG$3)&lt;A33,"",INDEX('申込シート①-1・２'!$G$68:$G$83,SMALL(IF('申込シート①-1・２'!$D$68:$D$83=$AG$3,ROW($A$1:$A$16),""),A33)))</f>
        <v/>
      </c>
      <c r="H32" s="1271"/>
      <c r="I32" s="1271"/>
      <c r="J32" s="1271"/>
      <c r="K32" s="1271"/>
      <c r="L32" s="1271"/>
      <c r="M32" s="1271"/>
      <c r="N32" s="1271"/>
      <c r="O32" s="1271"/>
      <c r="P32" s="1271"/>
      <c r="Q32" s="1329"/>
      <c r="R32" s="1270" t="str">
        <f t="array" ref="R32">IF(COUNTIF('申込シート①-1・２'!$D$68:$D$83,$AG$3)&lt;A33,"",INDEX('申込シート①-1・２'!$H$68:$H$83,SMALL(IF('申込シート①-1・２'!$D$68:$D$83=$AG$3,ROW($A$1:$A$16),""),A33)))</f>
        <v/>
      </c>
      <c r="S32" s="1271"/>
      <c r="T32" s="1271"/>
      <c r="U32" s="1271"/>
      <c r="V32" s="1329"/>
      <c r="W32" s="1282" t="str">
        <f t="array" ref="W32">IF(COUNTIF('申込シート①-1・２'!$D$68:$D$83,$AG$3)&lt;A33,"",INDEX('申込シート①-1・２'!$L$68:$L$83,SMALL(IF('申込シート①-1・２'!$D$68:$D$83=$AG$3,ROW($A$1:$A$16),""),A33)))</f>
        <v/>
      </c>
      <c r="X32" s="1283"/>
      <c r="Y32" s="1283"/>
      <c r="Z32" s="1283"/>
      <c r="AA32" s="1283"/>
      <c r="AB32" s="1283"/>
      <c r="AC32" s="1283" t="str">
        <f t="array" ref="AC32">IF(COUNTIF('申込シート①-1・２'!$D$68:$D$83,$AG$3)&lt;A33,"",INDEX('申込シート①-1・２'!$M$68:$M$83,SMALL(IF('申込シート①-1・２'!$D$68:$D$83=$AG$3,ROW($A$1:$A$16),""),A33)))</f>
        <v/>
      </c>
      <c r="AD32" s="1283"/>
      <c r="AE32" s="1283"/>
      <c r="AF32" s="1283"/>
      <c r="AG32" s="705"/>
      <c r="AH32" s="1270" t="str">
        <f t="array" ref="AH32">IF(COUNTIF('申込シート①-1・２'!$D$68:$D$83,$AG$3)&lt;A33,"",INDEX('申込シート①-1・２'!$N$68:$N$83,SMALL(IF('申込シート①-1・２'!$D$68:$D$83=$AG$3,ROW($A$1:$A$16),""),A33)))</f>
        <v/>
      </c>
      <c r="AI32" s="1271"/>
      <c r="AJ32" s="1329"/>
      <c r="AK32" s="1573"/>
      <c r="AL32" s="1574"/>
      <c r="AM32" s="1574"/>
      <c r="AN32" s="1574"/>
      <c r="AO32" s="1574"/>
      <c r="AP32" s="1574"/>
      <c r="AQ32" s="1574"/>
      <c r="AR32" s="1575"/>
    </row>
    <row r="33" spans="1:44" s="66" customFormat="1" ht="13.5" customHeight="1">
      <c r="A33" s="66">
        <v>7</v>
      </c>
      <c r="B33" s="1330"/>
      <c r="C33" s="1336"/>
      <c r="D33" s="1336"/>
      <c r="E33" s="1336"/>
      <c r="F33" s="1331"/>
      <c r="G33" s="1330"/>
      <c r="H33" s="1336"/>
      <c r="I33" s="1336"/>
      <c r="J33" s="1336"/>
      <c r="K33" s="1336"/>
      <c r="L33" s="1336"/>
      <c r="M33" s="1336"/>
      <c r="N33" s="1336"/>
      <c r="O33" s="1336"/>
      <c r="P33" s="1336"/>
      <c r="Q33" s="1331"/>
      <c r="R33" s="1330"/>
      <c r="S33" s="1336"/>
      <c r="T33" s="1336"/>
      <c r="U33" s="1336"/>
      <c r="V33" s="1331"/>
      <c r="W33" s="1612" t="str">
        <f t="array" ref="W33">IF(COUNTIF('申込シート①-1・２'!$D$68:$D$83,$AG$3)&lt;A33,"",INDEX('申込シート①-1・２'!$J$68:$J$83,SMALL(IF('申込シート①-1・２'!$D$68:$D$83=$AG$3,ROW($A$1:$A$16),""),A33)))</f>
        <v/>
      </c>
      <c r="X33" s="1613"/>
      <c r="Y33" s="1613"/>
      <c r="Z33" s="1613"/>
      <c r="AA33" s="1613"/>
      <c r="AB33" s="1613"/>
      <c r="AC33" s="1613" t="str">
        <f t="array" ref="AC33">IF(COUNTIF('申込シート①-1・２'!$D$68:$D$83,$AG$3)&lt;A33,"",INDEX('申込シート①-1・２'!$K$68:$K$83,SMALL(IF('申込シート①-1・２'!$D$68:$D$83=$AG$3,ROW($A$1:$A$16),""),A33)))</f>
        <v/>
      </c>
      <c r="AD33" s="1613"/>
      <c r="AE33" s="1613"/>
      <c r="AF33" s="1613"/>
      <c r="AG33" s="1616" t="s">
        <v>2491</v>
      </c>
      <c r="AH33" s="1330"/>
      <c r="AI33" s="1336"/>
      <c r="AJ33" s="1331"/>
      <c r="AK33" s="1576"/>
      <c r="AL33" s="1577"/>
      <c r="AM33" s="1577"/>
      <c r="AN33" s="1577"/>
      <c r="AO33" s="1577"/>
      <c r="AP33" s="1577"/>
      <c r="AQ33" s="1577"/>
      <c r="AR33" s="1578"/>
    </row>
    <row r="34" spans="1:44" s="66" customFormat="1" ht="13.5" customHeight="1">
      <c r="B34" s="1274"/>
      <c r="C34" s="1275"/>
      <c r="D34" s="1275"/>
      <c r="E34" s="1275"/>
      <c r="F34" s="1276"/>
      <c r="G34" s="1274"/>
      <c r="H34" s="1275"/>
      <c r="I34" s="1275"/>
      <c r="J34" s="1275"/>
      <c r="K34" s="1275"/>
      <c r="L34" s="1275"/>
      <c r="M34" s="1275"/>
      <c r="N34" s="1275"/>
      <c r="O34" s="1275"/>
      <c r="P34" s="1275"/>
      <c r="Q34" s="1276"/>
      <c r="R34" s="1274"/>
      <c r="S34" s="1275"/>
      <c r="T34" s="1275"/>
      <c r="U34" s="1275"/>
      <c r="V34" s="1276"/>
      <c r="W34" s="1614"/>
      <c r="X34" s="1615"/>
      <c r="Y34" s="1615"/>
      <c r="Z34" s="1615"/>
      <c r="AA34" s="1615"/>
      <c r="AB34" s="1615"/>
      <c r="AC34" s="1615"/>
      <c r="AD34" s="1615"/>
      <c r="AE34" s="1615"/>
      <c r="AF34" s="1615"/>
      <c r="AG34" s="1617"/>
      <c r="AH34" s="1274"/>
      <c r="AI34" s="1275"/>
      <c r="AJ34" s="1276"/>
      <c r="AK34" s="1579"/>
      <c r="AL34" s="1580"/>
      <c r="AM34" s="1580"/>
      <c r="AN34" s="1580"/>
      <c r="AO34" s="1580"/>
      <c r="AP34" s="1580"/>
      <c r="AQ34" s="1580"/>
      <c r="AR34" s="1581"/>
    </row>
    <row r="35" spans="1:44" s="66" customFormat="1" ht="14.25" customHeight="1">
      <c r="B35" s="1270" t="str">
        <f t="array" ref="B35">IF(COUNTIF('申込シート①-1・２'!$D$68:$D$83,$AG$3)&lt;A36,"",INDEX('申込シート①-1・２'!$D$68:$D$83,SMALL(IF('申込シート①-1・２'!$D$68:$D$83=$AG$3,ROW($A$1:$A$16),""),A36)))</f>
        <v/>
      </c>
      <c r="C35" s="1271"/>
      <c r="D35" s="1271"/>
      <c r="E35" s="1271"/>
      <c r="F35" s="1329"/>
      <c r="G35" s="1270" t="str">
        <f t="array" ref="G35">IF(COUNTIF('申込シート①-1・２'!$D$68:$D$83,$AG$3)&lt;A36,"",INDEX('申込シート①-1・２'!$G$68:$G$83,SMALL(IF('申込シート①-1・２'!$D$68:$D$83=$AG$3,ROW($A$1:$A$16),""),A36)))</f>
        <v/>
      </c>
      <c r="H35" s="1271"/>
      <c r="I35" s="1271"/>
      <c r="J35" s="1271"/>
      <c r="K35" s="1271"/>
      <c r="L35" s="1271"/>
      <c r="M35" s="1271"/>
      <c r="N35" s="1271"/>
      <c r="O35" s="1271"/>
      <c r="P35" s="1271"/>
      <c r="Q35" s="1329"/>
      <c r="R35" s="1270" t="str">
        <f t="array" ref="R35">IF(COUNTIF('申込シート①-1・２'!$D$68:$D$83,$AG$3)&lt;A36,"",INDEX('申込シート①-1・２'!$H$68:$H$83,SMALL(IF('申込シート①-1・２'!$D$68:$D$83=$AG$3,ROW($A$1:$A$16),""),A36)))</f>
        <v/>
      </c>
      <c r="S35" s="1271"/>
      <c r="T35" s="1271"/>
      <c r="U35" s="1271"/>
      <c r="V35" s="1329"/>
      <c r="W35" s="1282" t="str">
        <f t="array" ref="W35">IF(COUNTIF('申込シート①-1・２'!$D$68:$D$83,$AG$3)&lt;A36,"",INDEX('申込シート①-1・２'!$L$68:$L$83,SMALL(IF('申込シート①-1・２'!$D$68:$D$83=$AG$3,ROW($A$1:$A$16),""),A36)))</f>
        <v/>
      </c>
      <c r="X35" s="1283"/>
      <c r="Y35" s="1283"/>
      <c r="Z35" s="1283"/>
      <c r="AA35" s="1283"/>
      <c r="AB35" s="1283"/>
      <c r="AC35" s="1283" t="str">
        <f t="array" ref="AC35">IF(COUNTIF('申込シート①-1・２'!$D$68:$D$83,$AG$3)&lt;A36,"",INDEX('申込シート①-1・２'!$M$68:$M$83,SMALL(IF('申込シート①-1・２'!$D$68:$D$83=$AG$3,ROW($A$1:$A$16),""),A36)))</f>
        <v/>
      </c>
      <c r="AD35" s="1283"/>
      <c r="AE35" s="1283"/>
      <c r="AF35" s="1283"/>
      <c r="AG35" s="705"/>
      <c r="AH35" s="1270" t="str">
        <f t="array" ref="AH35">IF(COUNTIF('申込シート①-1・２'!$D$68:$D$83,$AG$3)&lt;A36,"",INDEX('申込シート①-1・２'!$N$68:$N$83,SMALL(IF('申込シート①-1・２'!$D$68:$D$83=$AG$3,ROW($A$1:$A$16),""),A36)))</f>
        <v/>
      </c>
      <c r="AI35" s="1271"/>
      <c r="AJ35" s="1329"/>
      <c r="AK35" s="1573"/>
      <c r="AL35" s="1574"/>
      <c r="AM35" s="1574"/>
      <c r="AN35" s="1574"/>
      <c r="AO35" s="1574"/>
      <c r="AP35" s="1574"/>
      <c r="AQ35" s="1574"/>
      <c r="AR35" s="1575"/>
    </row>
    <row r="36" spans="1:44" s="66" customFormat="1" ht="13.5" customHeight="1">
      <c r="A36" s="66">
        <v>8</v>
      </c>
      <c r="B36" s="1330"/>
      <c r="C36" s="1336"/>
      <c r="D36" s="1336"/>
      <c r="E36" s="1336"/>
      <c r="F36" s="1331"/>
      <c r="G36" s="1330"/>
      <c r="H36" s="1336"/>
      <c r="I36" s="1336"/>
      <c r="J36" s="1336"/>
      <c r="K36" s="1336"/>
      <c r="L36" s="1336"/>
      <c r="M36" s="1336"/>
      <c r="N36" s="1336"/>
      <c r="O36" s="1336"/>
      <c r="P36" s="1336"/>
      <c r="Q36" s="1331"/>
      <c r="R36" s="1330"/>
      <c r="S36" s="1336"/>
      <c r="T36" s="1336"/>
      <c r="U36" s="1336"/>
      <c r="V36" s="1331"/>
      <c r="W36" s="1612" t="str">
        <f t="array" ref="W36">IF(COUNTIF('申込シート①-1・２'!$D$68:$D$83,$AG$3)&lt;A36,"",INDEX('申込シート①-1・２'!$J$68:$J$83,SMALL(IF('申込シート①-1・２'!$D$68:$D$83=$AG$3,ROW($A$1:$A$16),""),A36)))</f>
        <v/>
      </c>
      <c r="X36" s="1613"/>
      <c r="Y36" s="1613"/>
      <c r="Z36" s="1613"/>
      <c r="AA36" s="1613"/>
      <c r="AB36" s="1613"/>
      <c r="AC36" s="1613" t="str">
        <f t="array" ref="AC36">IF(COUNTIF('申込シート①-1・２'!$D$68:$D$83,$AG$3)&lt;A36,"",INDEX('申込シート①-1・２'!$K$68:$K$83,SMALL(IF('申込シート①-1・２'!$D$68:$D$83=$AG$3,ROW($A$1:$A$16),""),A36)))</f>
        <v/>
      </c>
      <c r="AD36" s="1613"/>
      <c r="AE36" s="1613"/>
      <c r="AF36" s="1613"/>
      <c r="AG36" s="1616" t="s">
        <v>2491</v>
      </c>
      <c r="AH36" s="1330"/>
      <c r="AI36" s="1336"/>
      <c r="AJ36" s="1331"/>
      <c r="AK36" s="1576"/>
      <c r="AL36" s="1577"/>
      <c r="AM36" s="1577"/>
      <c r="AN36" s="1577"/>
      <c r="AO36" s="1577"/>
      <c r="AP36" s="1577"/>
      <c r="AQ36" s="1577"/>
      <c r="AR36" s="1578"/>
    </row>
    <row r="37" spans="1:44" s="66" customFormat="1" ht="13.5" customHeight="1">
      <c r="B37" s="1274"/>
      <c r="C37" s="1275"/>
      <c r="D37" s="1275"/>
      <c r="E37" s="1275"/>
      <c r="F37" s="1276"/>
      <c r="G37" s="1274"/>
      <c r="H37" s="1275"/>
      <c r="I37" s="1275"/>
      <c r="J37" s="1275"/>
      <c r="K37" s="1275"/>
      <c r="L37" s="1275"/>
      <c r="M37" s="1275"/>
      <c r="N37" s="1275"/>
      <c r="O37" s="1275"/>
      <c r="P37" s="1275"/>
      <c r="Q37" s="1276"/>
      <c r="R37" s="1274"/>
      <c r="S37" s="1275"/>
      <c r="T37" s="1275"/>
      <c r="U37" s="1275"/>
      <c r="V37" s="1276"/>
      <c r="W37" s="1614"/>
      <c r="X37" s="1615"/>
      <c r="Y37" s="1615"/>
      <c r="Z37" s="1615"/>
      <c r="AA37" s="1615"/>
      <c r="AB37" s="1615"/>
      <c r="AC37" s="1615"/>
      <c r="AD37" s="1615"/>
      <c r="AE37" s="1615"/>
      <c r="AF37" s="1615"/>
      <c r="AG37" s="1617"/>
      <c r="AH37" s="1274"/>
      <c r="AI37" s="1275"/>
      <c r="AJ37" s="1276"/>
      <c r="AK37" s="1579"/>
      <c r="AL37" s="1580"/>
      <c r="AM37" s="1580"/>
      <c r="AN37" s="1580"/>
      <c r="AO37" s="1580"/>
      <c r="AP37" s="1580"/>
      <c r="AQ37" s="1580"/>
      <c r="AR37" s="1581"/>
    </row>
    <row r="38" spans="1:44" s="66" customFormat="1" ht="14.25" customHeight="1">
      <c r="B38" s="1270" t="str">
        <f t="array" ref="B38">IF(COUNTIF('申込シート①-1・２'!$D$68:$D$83,$AG$3)&lt;A39,"",INDEX('申込シート①-1・２'!$D$68:$D$83,SMALL(IF('申込シート①-1・２'!$D$68:$D$83=$AG$3,ROW($A$1:$A$16),""),A39)))</f>
        <v/>
      </c>
      <c r="C38" s="1271"/>
      <c r="D38" s="1271"/>
      <c r="E38" s="1271"/>
      <c r="F38" s="1329"/>
      <c r="G38" s="1270" t="str">
        <f t="array" ref="G38">IF(COUNTIF('申込シート①-1・２'!$D$68:$D$83,$AG$3)&lt;A39,"",INDEX('申込シート①-1・２'!$G$68:$G$83,SMALL(IF('申込シート①-1・２'!$D$68:$D$83=$AG$3,ROW($A$1:$A$16),""),A39)))</f>
        <v/>
      </c>
      <c r="H38" s="1271"/>
      <c r="I38" s="1271"/>
      <c r="J38" s="1271"/>
      <c r="K38" s="1271"/>
      <c r="L38" s="1271"/>
      <c r="M38" s="1271"/>
      <c r="N38" s="1271"/>
      <c r="O38" s="1271"/>
      <c r="P38" s="1271"/>
      <c r="Q38" s="1329"/>
      <c r="R38" s="1270" t="str">
        <f t="array" ref="R38">IF(COUNTIF('申込シート①-1・２'!$D$68:$D$83,$AG$3)&lt;A39,"",INDEX('申込シート①-1・２'!$H$68:$H$83,SMALL(IF('申込シート①-1・２'!$D$68:$D$83=$AG$3,ROW($A$1:$A$16),""),A39)))</f>
        <v/>
      </c>
      <c r="S38" s="1271"/>
      <c r="T38" s="1271"/>
      <c r="U38" s="1271"/>
      <c r="V38" s="1329"/>
      <c r="W38" s="1282" t="str">
        <f t="array" ref="W38">IF(COUNTIF('申込シート①-1・２'!$D$68:$D$83,$AG$3)&lt;A39,"",INDEX('申込シート①-1・２'!$L$68:$L$83,SMALL(IF('申込シート①-1・２'!$D$68:$D$83=$AG$3,ROW($A$1:$A$16),""),A39)))</f>
        <v/>
      </c>
      <c r="X38" s="1283"/>
      <c r="Y38" s="1283"/>
      <c r="Z38" s="1283"/>
      <c r="AA38" s="1283"/>
      <c r="AB38" s="1283"/>
      <c r="AC38" s="1283" t="str">
        <f t="array" ref="AC38">IF(COUNTIF('申込シート①-1・２'!$D$68:$D$83,$AG$3)&lt;A39,"",INDEX('申込シート①-1・２'!$M$68:$M$83,SMALL(IF('申込シート①-1・２'!$D$68:$D$83=$AG$3,ROW($A$1:$A$16),""),A39)))</f>
        <v/>
      </c>
      <c r="AD38" s="1283"/>
      <c r="AE38" s="1283"/>
      <c r="AF38" s="1283"/>
      <c r="AG38" s="705"/>
      <c r="AH38" s="1270" t="str">
        <f t="array" ref="AH38">IF(COUNTIF('申込シート①-1・２'!$D$68:$D$83,$AG$3)&lt;A39,"",INDEX('申込シート①-1・２'!$N$68:$N$83,SMALL(IF('申込シート①-1・２'!$D$68:$D$83=$AG$3,ROW($A$1:$A$16),""),A39)))</f>
        <v/>
      </c>
      <c r="AI38" s="1271"/>
      <c r="AJ38" s="1329"/>
      <c r="AK38" s="1573"/>
      <c r="AL38" s="1574"/>
      <c r="AM38" s="1574"/>
      <c r="AN38" s="1574"/>
      <c r="AO38" s="1574"/>
      <c r="AP38" s="1574"/>
      <c r="AQ38" s="1574"/>
      <c r="AR38" s="1575"/>
    </row>
    <row r="39" spans="1:44" s="66" customFormat="1" ht="13.5" customHeight="1">
      <c r="A39" s="66">
        <v>9</v>
      </c>
      <c r="B39" s="1330"/>
      <c r="C39" s="1336"/>
      <c r="D39" s="1336"/>
      <c r="E39" s="1336"/>
      <c r="F39" s="1331"/>
      <c r="G39" s="1330"/>
      <c r="H39" s="1336"/>
      <c r="I39" s="1336"/>
      <c r="J39" s="1336"/>
      <c r="K39" s="1336"/>
      <c r="L39" s="1336"/>
      <c r="M39" s="1336"/>
      <c r="N39" s="1336"/>
      <c r="O39" s="1336"/>
      <c r="P39" s="1336"/>
      <c r="Q39" s="1331"/>
      <c r="R39" s="1330"/>
      <c r="S39" s="1336"/>
      <c r="T39" s="1336"/>
      <c r="U39" s="1336"/>
      <c r="V39" s="1331"/>
      <c r="W39" s="1612" t="str">
        <f t="array" ref="W39">IF(COUNTIF('申込シート①-1・２'!$D$68:$D$83,$AG$3)&lt;A39,"",INDEX('申込シート①-1・２'!$J$68:$J$83,SMALL(IF('申込シート①-1・２'!$D$68:$D$83=$AG$3,ROW($A$1:$A$16),""),A39)))</f>
        <v/>
      </c>
      <c r="X39" s="1613"/>
      <c r="Y39" s="1613"/>
      <c r="Z39" s="1613"/>
      <c r="AA39" s="1613"/>
      <c r="AB39" s="1613"/>
      <c r="AC39" s="1613" t="str">
        <f t="array" ref="AC39">IF(COUNTIF('申込シート①-1・２'!$D$68:$D$83,$AG$3)&lt;A39,"",INDEX('申込シート①-1・２'!$K$68:$K$83,SMALL(IF('申込シート①-1・２'!$D$68:$D$83=$AG$3,ROW($A$1:$A$16),""),A39)))</f>
        <v/>
      </c>
      <c r="AD39" s="1613"/>
      <c r="AE39" s="1613"/>
      <c r="AF39" s="1613"/>
      <c r="AG39" s="1616" t="s">
        <v>2491</v>
      </c>
      <c r="AH39" s="1330"/>
      <c r="AI39" s="1336"/>
      <c r="AJ39" s="1331"/>
      <c r="AK39" s="1576"/>
      <c r="AL39" s="1577"/>
      <c r="AM39" s="1577"/>
      <c r="AN39" s="1577"/>
      <c r="AO39" s="1577"/>
      <c r="AP39" s="1577"/>
      <c r="AQ39" s="1577"/>
      <c r="AR39" s="1578"/>
    </row>
    <row r="40" spans="1:44" s="66" customFormat="1" ht="13.5" customHeight="1">
      <c r="B40" s="1274"/>
      <c r="C40" s="1275"/>
      <c r="D40" s="1275"/>
      <c r="E40" s="1275"/>
      <c r="F40" s="1276"/>
      <c r="G40" s="1274"/>
      <c r="H40" s="1275"/>
      <c r="I40" s="1275"/>
      <c r="J40" s="1275"/>
      <c r="K40" s="1275"/>
      <c r="L40" s="1275"/>
      <c r="M40" s="1275"/>
      <c r="N40" s="1275"/>
      <c r="O40" s="1275"/>
      <c r="P40" s="1275"/>
      <c r="Q40" s="1276"/>
      <c r="R40" s="1274"/>
      <c r="S40" s="1275"/>
      <c r="T40" s="1275"/>
      <c r="U40" s="1275"/>
      <c r="V40" s="1276"/>
      <c r="W40" s="1614"/>
      <c r="X40" s="1615"/>
      <c r="Y40" s="1615"/>
      <c r="Z40" s="1615"/>
      <c r="AA40" s="1615"/>
      <c r="AB40" s="1615"/>
      <c r="AC40" s="1615"/>
      <c r="AD40" s="1615"/>
      <c r="AE40" s="1615"/>
      <c r="AF40" s="1615"/>
      <c r="AG40" s="1617"/>
      <c r="AH40" s="1274"/>
      <c r="AI40" s="1275"/>
      <c r="AJ40" s="1276"/>
      <c r="AK40" s="1579"/>
      <c r="AL40" s="1580"/>
      <c r="AM40" s="1580"/>
      <c r="AN40" s="1580"/>
      <c r="AO40" s="1580"/>
      <c r="AP40" s="1580"/>
      <c r="AQ40" s="1580"/>
      <c r="AR40" s="1581"/>
    </row>
    <row r="41" spans="1:44" s="66" customFormat="1" ht="14.25" customHeight="1">
      <c r="B41" s="1270" t="str">
        <f t="array" ref="B41">IF(COUNTIF('申込シート①-1・２'!$D$68:$D$83,$AG$3)&lt;A42,"",INDEX('申込シート①-1・２'!$D$68:$D$83,SMALL(IF('申込シート①-1・２'!$D$68:$D$83=$AG$3,ROW($A$1:$A$16),""),A42)))</f>
        <v/>
      </c>
      <c r="C41" s="1271"/>
      <c r="D41" s="1271"/>
      <c r="E41" s="1271"/>
      <c r="F41" s="1329"/>
      <c r="G41" s="1270" t="str">
        <f t="array" ref="G41">IF(COUNTIF('申込シート①-1・２'!$D$68:$D$83,$AG$3)&lt;A42,"",INDEX('申込シート①-1・２'!$G$68:$G$83,SMALL(IF('申込シート①-1・２'!$D$68:$D$83=$AG$3,ROW($A$1:$A$16),""),A42)))</f>
        <v/>
      </c>
      <c r="H41" s="1271"/>
      <c r="I41" s="1271"/>
      <c r="J41" s="1271"/>
      <c r="K41" s="1271"/>
      <c r="L41" s="1271"/>
      <c r="M41" s="1271"/>
      <c r="N41" s="1271"/>
      <c r="O41" s="1271"/>
      <c r="P41" s="1271"/>
      <c r="Q41" s="1329"/>
      <c r="R41" s="1270" t="str">
        <f t="array" ref="R41">IF(COUNTIF('申込シート①-1・２'!$D$68:$D$83,$AG$3)&lt;A42,"",INDEX('申込シート①-1・２'!$H$68:$H$83,SMALL(IF('申込シート①-1・２'!$D$68:$D$83=$AG$3,ROW($A$1:$A$16),""),A42)))</f>
        <v/>
      </c>
      <c r="S41" s="1271"/>
      <c r="T41" s="1271"/>
      <c r="U41" s="1271"/>
      <c r="V41" s="1329"/>
      <c r="W41" s="1282" t="str">
        <f t="array" ref="W41">IF(COUNTIF('申込シート①-1・２'!$D$68:$D$83,$AG$3)&lt;A42,"",INDEX('申込シート①-1・２'!$L$68:$L$83,SMALL(IF('申込シート①-1・２'!$D$68:$D$83=$AG$3,ROW($A$1:$A$16),""),A42)))</f>
        <v/>
      </c>
      <c r="X41" s="1283"/>
      <c r="Y41" s="1283"/>
      <c r="Z41" s="1283"/>
      <c r="AA41" s="1283"/>
      <c r="AB41" s="1283"/>
      <c r="AC41" s="1283" t="str">
        <f t="array" ref="AC41">IF(COUNTIF('申込シート①-1・２'!$D$68:$D$83,$AG$3)&lt;A42,"",INDEX('申込シート①-1・２'!$M$68:$M$83,SMALL(IF('申込シート①-1・２'!$D$68:$D$83=$AG$3,ROW($A$1:$A$16),""),A42)))</f>
        <v/>
      </c>
      <c r="AD41" s="1283"/>
      <c r="AE41" s="1283"/>
      <c r="AF41" s="1283"/>
      <c r="AG41" s="705"/>
      <c r="AH41" s="1270" t="str">
        <f t="array" ref="AH41">IF(COUNTIF('申込シート①-1・２'!$D$68:$D$83,$AG$3)&lt;A42,"",INDEX('申込シート①-1・２'!$N$68:$N$83,SMALL(IF('申込シート①-1・２'!$D$68:$D$83=$AG$3,ROW($A$1:$A$16),""),A42)))</f>
        <v/>
      </c>
      <c r="AI41" s="1271"/>
      <c r="AJ41" s="1329"/>
      <c r="AK41" s="1573"/>
      <c r="AL41" s="1574"/>
      <c r="AM41" s="1574"/>
      <c r="AN41" s="1574"/>
      <c r="AO41" s="1574"/>
      <c r="AP41" s="1574"/>
      <c r="AQ41" s="1574"/>
      <c r="AR41" s="1575"/>
    </row>
    <row r="42" spans="1:44" s="66" customFormat="1" ht="13.5" customHeight="1">
      <c r="A42" s="66">
        <v>10</v>
      </c>
      <c r="B42" s="1330"/>
      <c r="C42" s="1336"/>
      <c r="D42" s="1336"/>
      <c r="E42" s="1336"/>
      <c r="F42" s="1331"/>
      <c r="G42" s="1330"/>
      <c r="H42" s="1336"/>
      <c r="I42" s="1336"/>
      <c r="J42" s="1336"/>
      <c r="K42" s="1336"/>
      <c r="L42" s="1336"/>
      <c r="M42" s="1336"/>
      <c r="N42" s="1336"/>
      <c r="O42" s="1336"/>
      <c r="P42" s="1336"/>
      <c r="Q42" s="1331"/>
      <c r="R42" s="1330"/>
      <c r="S42" s="1336"/>
      <c r="T42" s="1336"/>
      <c r="U42" s="1336"/>
      <c r="V42" s="1331"/>
      <c r="W42" s="1612" t="str">
        <f t="array" ref="W42">IF(COUNTIF('申込シート①-1・２'!$D$68:$D$83,$AG$3)&lt;A42,"",INDEX('申込シート①-1・２'!$J$68:$J$83,SMALL(IF('申込シート①-1・２'!$D$68:$D$83=$AG$3,ROW($A$1:$A$16),""),A42)))</f>
        <v/>
      </c>
      <c r="X42" s="1613"/>
      <c r="Y42" s="1613"/>
      <c r="Z42" s="1613"/>
      <c r="AA42" s="1613"/>
      <c r="AB42" s="1613"/>
      <c r="AC42" s="1613" t="str">
        <f t="array" ref="AC42">IF(COUNTIF('申込シート①-1・２'!$D$68:$D$83,$AG$3)&lt;A42,"",INDEX('申込シート①-1・２'!$K$68:$K$83,SMALL(IF('申込シート①-1・２'!$D$68:$D$83=$AG$3,ROW($A$1:$A$16),""),A42)))</f>
        <v/>
      </c>
      <c r="AD42" s="1613"/>
      <c r="AE42" s="1613"/>
      <c r="AF42" s="1613"/>
      <c r="AG42" s="1616" t="s">
        <v>2491</v>
      </c>
      <c r="AH42" s="1330"/>
      <c r="AI42" s="1336"/>
      <c r="AJ42" s="1331"/>
      <c r="AK42" s="1576"/>
      <c r="AL42" s="1577"/>
      <c r="AM42" s="1577"/>
      <c r="AN42" s="1577"/>
      <c r="AO42" s="1577"/>
      <c r="AP42" s="1577"/>
      <c r="AQ42" s="1577"/>
      <c r="AR42" s="1578"/>
    </row>
    <row r="43" spans="1:44" s="66" customFormat="1" ht="13.5" customHeight="1">
      <c r="B43" s="1274"/>
      <c r="C43" s="1275"/>
      <c r="D43" s="1275"/>
      <c r="E43" s="1275"/>
      <c r="F43" s="1276"/>
      <c r="G43" s="1274"/>
      <c r="H43" s="1275"/>
      <c r="I43" s="1275"/>
      <c r="J43" s="1275"/>
      <c r="K43" s="1275"/>
      <c r="L43" s="1275"/>
      <c r="M43" s="1275"/>
      <c r="N43" s="1275"/>
      <c r="O43" s="1275"/>
      <c r="P43" s="1275"/>
      <c r="Q43" s="1276"/>
      <c r="R43" s="1274"/>
      <c r="S43" s="1275"/>
      <c r="T43" s="1275"/>
      <c r="U43" s="1275"/>
      <c r="V43" s="1276"/>
      <c r="W43" s="1614"/>
      <c r="X43" s="1615"/>
      <c r="Y43" s="1615"/>
      <c r="Z43" s="1615"/>
      <c r="AA43" s="1615"/>
      <c r="AB43" s="1615"/>
      <c r="AC43" s="1615"/>
      <c r="AD43" s="1615"/>
      <c r="AE43" s="1615"/>
      <c r="AF43" s="1615"/>
      <c r="AG43" s="1617"/>
      <c r="AH43" s="1274"/>
      <c r="AI43" s="1275"/>
      <c r="AJ43" s="1276"/>
      <c r="AK43" s="1579"/>
      <c r="AL43" s="1580"/>
      <c r="AM43" s="1580"/>
      <c r="AN43" s="1580"/>
      <c r="AO43" s="1580"/>
      <c r="AP43" s="1580"/>
      <c r="AQ43" s="1580"/>
      <c r="AR43" s="1581"/>
    </row>
    <row r="44" spans="1:44" s="66" customFormat="1" ht="14.25" customHeight="1">
      <c r="B44" s="1270" t="str">
        <f t="array" ref="B44">IF(COUNTIF('申込シート①-1・２'!$D$68:$D$83,$AG$3)&lt;A45,"",INDEX('申込シート①-1・２'!$D$68:$D$83,SMALL(IF('申込シート①-1・２'!$D$68:$D$83=$AG$3,ROW($A$1:$A$16),""),A45)))</f>
        <v/>
      </c>
      <c r="C44" s="1271"/>
      <c r="D44" s="1271"/>
      <c r="E44" s="1271"/>
      <c r="F44" s="1329"/>
      <c r="G44" s="1270" t="str">
        <f t="array" ref="G44">IF(COUNTIF('申込シート①-1・２'!$D$68:$D$83,$AG$3)&lt;A45,"",INDEX('申込シート①-1・２'!$G$68:$G$83,SMALL(IF('申込シート①-1・２'!$D$68:$D$83=$AG$3,ROW($A$1:$A$16),""),A45)))</f>
        <v/>
      </c>
      <c r="H44" s="1271"/>
      <c r="I44" s="1271"/>
      <c r="J44" s="1271"/>
      <c r="K44" s="1271"/>
      <c r="L44" s="1271"/>
      <c r="M44" s="1271"/>
      <c r="N44" s="1271"/>
      <c r="O44" s="1271"/>
      <c r="P44" s="1271"/>
      <c r="Q44" s="1329"/>
      <c r="R44" s="1270" t="str">
        <f t="array" ref="R44">IF(COUNTIF('申込シート①-1・２'!$D$68:$D$83,$AG$3)&lt;A45,"",INDEX('申込シート①-1・２'!$H$68:$H$83,SMALL(IF('申込シート①-1・２'!$D$68:$D$83=$AG$3,ROW($A$1:$A$16),""),A45)))</f>
        <v/>
      </c>
      <c r="S44" s="1271"/>
      <c r="T44" s="1271"/>
      <c r="U44" s="1271"/>
      <c r="V44" s="1329"/>
      <c r="W44" s="1282" t="str">
        <f t="array" ref="W44">IF(COUNTIF('申込シート①-1・２'!$D$68:$D$83,$AG$3)&lt;A45,"",INDEX('申込シート①-1・２'!$L$68:$L$83,SMALL(IF('申込シート①-1・２'!$D$68:$D$83=$AG$3,ROW($A$1:$A$16),""),A45)))</f>
        <v/>
      </c>
      <c r="X44" s="1283"/>
      <c r="Y44" s="1283"/>
      <c r="Z44" s="1283"/>
      <c r="AA44" s="1283"/>
      <c r="AB44" s="1283"/>
      <c r="AC44" s="1283" t="str">
        <f t="array" ref="AC44">IF(COUNTIF('申込シート①-1・２'!$D$68:$D$83,$AG$3)&lt;A45,"",INDEX('申込シート①-1・２'!$M$68:$M$83,SMALL(IF('申込シート①-1・２'!$D$68:$D$83=$AG$3,ROW($A$1:$A$16),""),A45)))</f>
        <v/>
      </c>
      <c r="AD44" s="1283"/>
      <c r="AE44" s="1283"/>
      <c r="AF44" s="1283"/>
      <c r="AG44" s="705"/>
      <c r="AH44" s="1270" t="str">
        <f t="array" ref="AH44">IF(COUNTIF('申込シート①-1・２'!$D$68:$D$83,$AG$3)&lt;A45,"",INDEX('申込シート①-1・２'!$N$68:$N$83,SMALL(IF('申込シート①-1・２'!$D$68:$D$83=$AG$3,ROW($A$1:$A$16),""),A45)))</f>
        <v/>
      </c>
      <c r="AI44" s="1271"/>
      <c r="AJ44" s="1329"/>
      <c r="AK44" s="1573"/>
      <c r="AL44" s="1574"/>
      <c r="AM44" s="1574"/>
      <c r="AN44" s="1574"/>
      <c r="AO44" s="1574"/>
      <c r="AP44" s="1574"/>
      <c r="AQ44" s="1574"/>
      <c r="AR44" s="1575"/>
    </row>
    <row r="45" spans="1:44" s="66" customFormat="1" ht="13.5" customHeight="1">
      <c r="A45" s="66">
        <v>11</v>
      </c>
      <c r="B45" s="1330"/>
      <c r="C45" s="1336"/>
      <c r="D45" s="1336"/>
      <c r="E45" s="1336"/>
      <c r="F45" s="1331"/>
      <c r="G45" s="1330"/>
      <c r="H45" s="1336"/>
      <c r="I45" s="1336"/>
      <c r="J45" s="1336"/>
      <c r="K45" s="1336"/>
      <c r="L45" s="1336"/>
      <c r="M45" s="1336"/>
      <c r="N45" s="1336"/>
      <c r="O45" s="1336"/>
      <c r="P45" s="1336"/>
      <c r="Q45" s="1331"/>
      <c r="R45" s="1330"/>
      <c r="S45" s="1336"/>
      <c r="T45" s="1336"/>
      <c r="U45" s="1336"/>
      <c r="V45" s="1331"/>
      <c r="W45" s="1612" t="str">
        <f t="array" ref="W45">IF(COUNTIF('申込シート①-1・２'!$D$68:$D$83,$AG$3)&lt;A45,"",INDEX('申込シート①-1・２'!$J$68:$J$83,SMALL(IF('申込シート①-1・２'!$D$68:$D$83=$AG$3,ROW($A$1:$A$16),""),A45)))</f>
        <v/>
      </c>
      <c r="X45" s="1613"/>
      <c r="Y45" s="1613"/>
      <c r="Z45" s="1613"/>
      <c r="AA45" s="1613"/>
      <c r="AB45" s="1613"/>
      <c r="AC45" s="1613" t="str">
        <f t="array" ref="AC45">IF(COUNTIF('申込シート①-1・２'!$D$68:$D$83,$AG$3)&lt;A45,"",INDEX('申込シート①-1・２'!$K$68:$K$83,SMALL(IF('申込シート①-1・２'!$D$68:$D$83=$AG$3,ROW($A$1:$A$16),""),A45)))</f>
        <v/>
      </c>
      <c r="AD45" s="1613"/>
      <c r="AE45" s="1613"/>
      <c r="AF45" s="1613"/>
      <c r="AG45" s="1616" t="s">
        <v>2491</v>
      </c>
      <c r="AH45" s="1330"/>
      <c r="AI45" s="1336"/>
      <c r="AJ45" s="1331"/>
      <c r="AK45" s="1576"/>
      <c r="AL45" s="1577"/>
      <c r="AM45" s="1577"/>
      <c r="AN45" s="1577"/>
      <c r="AO45" s="1577"/>
      <c r="AP45" s="1577"/>
      <c r="AQ45" s="1577"/>
      <c r="AR45" s="1578"/>
    </row>
    <row r="46" spans="1:44" s="66" customFormat="1" ht="13.5" customHeight="1">
      <c r="B46" s="1274"/>
      <c r="C46" s="1275"/>
      <c r="D46" s="1275"/>
      <c r="E46" s="1275"/>
      <c r="F46" s="1276"/>
      <c r="G46" s="1274"/>
      <c r="H46" s="1275"/>
      <c r="I46" s="1275"/>
      <c r="J46" s="1275"/>
      <c r="K46" s="1275"/>
      <c r="L46" s="1275"/>
      <c r="M46" s="1275"/>
      <c r="N46" s="1275"/>
      <c r="O46" s="1275"/>
      <c r="P46" s="1275"/>
      <c r="Q46" s="1276"/>
      <c r="R46" s="1274"/>
      <c r="S46" s="1275"/>
      <c r="T46" s="1275"/>
      <c r="U46" s="1275"/>
      <c r="V46" s="1276"/>
      <c r="W46" s="1614"/>
      <c r="X46" s="1615"/>
      <c r="Y46" s="1615"/>
      <c r="Z46" s="1615"/>
      <c r="AA46" s="1615"/>
      <c r="AB46" s="1615"/>
      <c r="AC46" s="1615"/>
      <c r="AD46" s="1615"/>
      <c r="AE46" s="1615"/>
      <c r="AF46" s="1615"/>
      <c r="AG46" s="1617"/>
      <c r="AH46" s="1274"/>
      <c r="AI46" s="1275"/>
      <c r="AJ46" s="1276"/>
      <c r="AK46" s="1579"/>
      <c r="AL46" s="1580"/>
      <c r="AM46" s="1580"/>
      <c r="AN46" s="1580"/>
      <c r="AO46" s="1580"/>
      <c r="AP46" s="1580"/>
      <c r="AQ46" s="1580"/>
      <c r="AR46" s="1581"/>
    </row>
    <row r="47" spans="1:44" s="66" customFormat="1" ht="14.25" customHeight="1">
      <c r="B47" s="1270" t="str">
        <f t="array" ref="B47">IF(COUNTIF('申込シート①-1・２'!$D$68:$D$83,$AG$3)&lt;A48,"",INDEX('申込シート①-1・２'!$D$68:$D$83,SMALL(IF('申込シート①-1・２'!$D$68:$D$83=$AG$3,ROW($A$1:$A$16),""),A48)))</f>
        <v/>
      </c>
      <c r="C47" s="1271"/>
      <c r="D47" s="1271"/>
      <c r="E47" s="1271"/>
      <c r="F47" s="1329"/>
      <c r="G47" s="1270" t="str">
        <f t="array" ref="G47">IF(COUNTIF('申込シート①-1・２'!$D$68:$D$83,$AG$3)&lt;A48,"",INDEX('申込シート①-1・２'!$G$68:$G$83,SMALL(IF('申込シート①-1・２'!$D$68:$D$83=$AG$3,ROW($A$1:$A$16),""),A48)))</f>
        <v/>
      </c>
      <c r="H47" s="1271"/>
      <c r="I47" s="1271"/>
      <c r="J47" s="1271"/>
      <c r="K47" s="1271"/>
      <c r="L47" s="1271"/>
      <c r="M47" s="1271"/>
      <c r="N47" s="1271"/>
      <c r="O47" s="1271"/>
      <c r="P47" s="1271"/>
      <c r="Q47" s="1329"/>
      <c r="R47" s="1270" t="str">
        <f t="array" ref="R47">IF(COUNTIF('申込シート①-1・２'!$D$68:$D$83,$AG$3)&lt;A48,"",INDEX('申込シート①-1・２'!$H$68:$H$83,SMALL(IF('申込シート①-1・２'!$D$68:$D$83=$AG$3,ROW($A$1:$A$16),""),A48)))</f>
        <v/>
      </c>
      <c r="S47" s="1271"/>
      <c r="T47" s="1271"/>
      <c r="U47" s="1271"/>
      <c r="V47" s="1329"/>
      <c r="W47" s="1282" t="str">
        <f t="array" ref="W47">IF(COUNTIF('申込シート①-1・２'!$D$68:$D$83,$AG$3)&lt;A48,"",INDEX('申込シート①-1・２'!$L$68:$L$83,SMALL(IF('申込シート①-1・２'!$D$68:$D$83=$AG$3,ROW($A$1:$A$16),""),A48)))</f>
        <v/>
      </c>
      <c r="X47" s="1283"/>
      <c r="Y47" s="1283"/>
      <c r="Z47" s="1283"/>
      <c r="AA47" s="1283"/>
      <c r="AB47" s="1283"/>
      <c r="AC47" s="1283" t="str">
        <f t="array" ref="AC47">IF(COUNTIF('申込シート①-1・２'!$D$68:$D$83,$AG$3)&lt;A48,"",INDEX('申込シート①-1・２'!$M$68:$M$83,SMALL(IF('申込シート①-1・２'!$D$68:$D$83=$AG$3,ROW($A$1:$A$16),""),A48)))</f>
        <v/>
      </c>
      <c r="AD47" s="1283"/>
      <c r="AE47" s="1283"/>
      <c r="AF47" s="1283"/>
      <c r="AG47" s="705"/>
      <c r="AH47" s="1270" t="str">
        <f t="array" ref="AH47">IF(COUNTIF('申込シート①-1・２'!$D$68:$D$83,$AG$3)&lt;A48,"",INDEX('申込シート①-1・２'!$N$68:$N$83,SMALL(IF('申込シート①-1・２'!$D$68:$D$83=$AG$3,ROW($A$1:$A$16),""),A48)))</f>
        <v/>
      </c>
      <c r="AI47" s="1271"/>
      <c r="AJ47" s="1329"/>
      <c r="AK47" s="1573"/>
      <c r="AL47" s="1574"/>
      <c r="AM47" s="1574"/>
      <c r="AN47" s="1574"/>
      <c r="AO47" s="1574"/>
      <c r="AP47" s="1574"/>
      <c r="AQ47" s="1574"/>
      <c r="AR47" s="1575"/>
    </row>
    <row r="48" spans="1:44" s="66" customFormat="1" ht="13.5" customHeight="1">
      <c r="A48" s="66">
        <v>12</v>
      </c>
      <c r="B48" s="1330"/>
      <c r="C48" s="1336"/>
      <c r="D48" s="1336"/>
      <c r="E48" s="1336"/>
      <c r="F48" s="1331"/>
      <c r="G48" s="1330"/>
      <c r="H48" s="1336"/>
      <c r="I48" s="1336"/>
      <c r="J48" s="1336"/>
      <c r="K48" s="1336"/>
      <c r="L48" s="1336"/>
      <c r="M48" s="1336"/>
      <c r="N48" s="1336"/>
      <c r="O48" s="1336"/>
      <c r="P48" s="1336"/>
      <c r="Q48" s="1331"/>
      <c r="R48" s="1330"/>
      <c r="S48" s="1336"/>
      <c r="T48" s="1336"/>
      <c r="U48" s="1336"/>
      <c r="V48" s="1331"/>
      <c r="W48" s="1612" t="str">
        <f t="array" ref="W48">IF(COUNTIF('申込シート①-1・２'!$D$68:$D$83,$AG$3)&lt;A48,"",INDEX('申込シート①-1・２'!$J$68:$J$83,SMALL(IF('申込シート①-1・２'!$D$68:$D$83=$AG$3,ROW($A$1:$A$16),""),A48)))</f>
        <v/>
      </c>
      <c r="X48" s="1613"/>
      <c r="Y48" s="1613"/>
      <c r="Z48" s="1613"/>
      <c r="AA48" s="1613"/>
      <c r="AB48" s="1613"/>
      <c r="AC48" s="1613" t="str">
        <f t="array" ref="AC48">IF(COUNTIF('申込シート①-1・２'!$D$68:$D$83,$AG$3)&lt;A48,"",INDEX('申込シート①-1・２'!$K$68:$K$83,SMALL(IF('申込シート①-1・２'!$D$68:$D$83=$AG$3,ROW($A$1:$A$16),""),A48)))</f>
        <v/>
      </c>
      <c r="AD48" s="1613"/>
      <c r="AE48" s="1613"/>
      <c r="AF48" s="1613"/>
      <c r="AG48" s="1616" t="s">
        <v>2491</v>
      </c>
      <c r="AH48" s="1330"/>
      <c r="AI48" s="1336"/>
      <c r="AJ48" s="1331"/>
      <c r="AK48" s="1576"/>
      <c r="AL48" s="1577"/>
      <c r="AM48" s="1577"/>
      <c r="AN48" s="1577"/>
      <c r="AO48" s="1577"/>
      <c r="AP48" s="1577"/>
      <c r="AQ48" s="1577"/>
      <c r="AR48" s="1578"/>
    </row>
    <row r="49" spans="1:44" s="66" customFormat="1" ht="13.5" customHeight="1">
      <c r="B49" s="1274"/>
      <c r="C49" s="1275"/>
      <c r="D49" s="1275"/>
      <c r="E49" s="1275"/>
      <c r="F49" s="1276"/>
      <c r="G49" s="1274"/>
      <c r="H49" s="1275"/>
      <c r="I49" s="1275"/>
      <c r="J49" s="1275"/>
      <c r="K49" s="1275"/>
      <c r="L49" s="1275"/>
      <c r="M49" s="1275"/>
      <c r="N49" s="1275"/>
      <c r="O49" s="1275"/>
      <c r="P49" s="1275"/>
      <c r="Q49" s="1276"/>
      <c r="R49" s="1274"/>
      <c r="S49" s="1275"/>
      <c r="T49" s="1275"/>
      <c r="U49" s="1275"/>
      <c r="V49" s="1276"/>
      <c r="W49" s="1614"/>
      <c r="X49" s="1615"/>
      <c r="Y49" s="1615"/>
      <c r="Z49" s="1615"/>
      <c r="AA49" s="1615"/>
      <c r="AB49" s="1615"/>
      <c r="AC49" s="1615"/>
      <c r="AD49" s="1615"/>
      <c r="AE49" s="1615"/>
      <c r="AF49" s="1615"/>
      <c r="AG49" s="1617"/>
      <c r="AH49" s="1274"/>
      <c r="AI49" s="1275"/>
      <c r="AJ49" s="1276"/>
      <c r="AK49" s="1579"/>
      <c r="AL49" s="1580"/>
      <c r="AM49" s="1580"/>
      <c r="AN49" s="1580"/>
      <c r="AO49" s="1580"/>
      <c r="AP49" s="1580"/>
      <c r="AQ49" s="1580"/>
      <c r="AR49" s="1581"/>
    </row>
    <row r="50" spans="1:44" s="66" customFormat="1" ht="14.25" customHeight="1">
      <c r="B50" s="1270" t="str">
        <f t="array" ref="B50">IF(COUNTIF('申込シート①-1・２'!$D$68:$D$83,$AG$3)&lt;A51,"",INDEX('申込シート①-1・２'!$D$68:$D$83,SMALL(IF('申込シート①-1・２'!$D$68:$D$83=$AG$3,ROW($A$1:$A$16),""),A51)))</f>
        <v/>
      </c>
      <c r="C50" s="1271"/>
      <c r="D50" s="1271"/>
      <c r="E50" s="1271"/>
      <c r="F50" s="1329"/>
      <c r="G50" s="1270" t="str">
        <f t="array" ref="G50">IF(COUNTIF('申込シート①-1・２'!$D$68:$D$83,$AG$3)&lt;A51,"",INDEX('申込シート①-1・２'!$G$68:$G$83,SMALL(IF('申込シート①-1・２'!$D$68:$D$83=$AG$3,ROW($A$1:$A$16),""),A51)))</f>
        <v/>
      </c>
      <c r="H50" s="1271"/>
      <c r="I50" s="1271"/>
      <c r="J50" s="1271"/>
      <c r="K50" s="1271"/>
      <c r="L50" s="1271"/>
      <c r="M50" s="1271"/>
      <c r="N50" s="1271"/>
      <c r="O50" s="1271"/>
      <c r="P50" s="1271"/>
      <c r="Q50" s="1329"/>
      <c r="R50" s="1270" t="str">
        <f t="array" ref="R50">IF(COUNTIF('申込シート①-1・２'!$D$68:$D$83,$AG$3)&lt;A51,"",INDEX('申込シート①-1・２'!$H$68:$H$83,SMALL(IF('申込シート①-1・２'!$D$68:$D$83=$AG$3,ROW($A$1:$A$16),""),A51)))</f>
        <v/>
      </c>
      <c r="S50" s="1271"/>
      <c r="T50" s="1271"/>
      <c r="U50" s="1271"/>
      <c r="V50" s="1329"/>
      <c r="W50" s="1282" t="str">
        <f t="array" ref="W50">IF(COUNTIF('申込シート①-1・２'!$D$68:$D$83,$AG$3)&lt;A51,"",INDEX('申込シート①-1・２'!$L$68:$L$83,SMALL(IF('申込シート①-1・２'!$D$68:$D$83=$AG$3,ROW($A$1:$A$16),""),A51)))</f>
        <v/>
      </c>
      <c r="X50" s="1283"/>
      <c r="Y50" s="1283"/>
      <c r="Z50" s="1283"/>
      <c r="AA50" s="1283"/>
      <c r="AB50" s="1283"/>
      <c r="AC50" s="1283" t="str">
        <f t="array" ref="AC50">IF(COUNTIF('申込シート①-1・２'!$D$68:$D$83,$AG$3)&lt;A51,"",INDEX('申込シート①-1・２'!$M$68:$M$83,SMALL(IF('申込シート①-1・２'!$D$68:$D$83=$AG$3,ROW($A$1:$A$16),""),A51)))</f>
        <v/>
      </c>
      <c r="AD50" s="1283"/>
      <c r="AE50" s="1283"/>
      <c r="AF50" s="1283"/>
      <c r="AG50" s="705"/>
      <c r="AH50" s="1270" t="str">
        <f t="array" ref="AH50">IF(COUNTIF('申込シート①-1・２'!$D$68:$D$83,$AG$3)&lt;A51,"",INDEX('申込シート①-1・２'!$N$68:$N$83,SMALL(IF('申込シート①-1・２'!$D$68:$D$83=$AG$3,ROW($A$1:$A$16),""),A51)))</f>
        <v/>
      </c>
      <c r="AI50" s="1271"/>
      <c r="AJ50" s="1329"/>
      <c r="AK50" s="1573"/>
      <c r="AL50" s="1574"/>
      <c r="AM50" s="1574"/>
      <c r="AN50" s="1574"/>
      <c r="AO50" s="1574"/>
      <c r="AP50" s="1574"/>
      <c r="AQ50" s="1574"/>
      <c r="AR50" s="1575"/>
    </row>
    <row r="51" spans="1:44" s="66" customFormat="1" ht="13.5" customHeight="1">
      <c r="A51" s="66">
        <v>13</v>
      </c>
      <c r="B51" s="1330"/>
      <c r="C51" s="1336"/>
      <c r="D51" s="1336"/>
      <c r="E51" s="1336"/>
      <c r="F51" s="1331"/>
      <c r="G51" s="1330"/>
      <c r="H51" s="1336"/>
      <c r="I51" s="1336"/>
      <c r="J51" s="1336"/>
      <c r="K51" s="1336"/>
      <c r="L51" s="1336"/>
      <c r="M51" s="1336"/>
      <c r="N51" s="1336"/>
      <c r="O51" s="1336"/>
      <c r="P51" s="1336"/>
      <c r="Q51" s="1331"/>
      <c r="R51" s="1330"/>
      <c r="S51" s="1336"/>
      <c r="T51" s="1336"/>
      <c r="U51" s="1336"/>
      <c r="V51" s="1331"/>
      <c r="W51" s="1612" t="str">
        <f t="array" ref="W51">IF(COUNTIF('申込シート①-1・２'!$D$68:$D$83,$AG$3)&lt;A51,"",INDEX('申込シート①-1・２'!$J$68:$J$83,SMALL(IF('申込シート①-1・２'!$D$68:$D$83=$AG$3,ROW($A$1:$A$16),""),A51)))</f>
        <v/>
      </c>
      <c r="X51" s="1613"/>
      <c r="Y51" s="1613"/>
      <c r="Z51" s="1613"/>
      <c r="AA51" s="1613"/>
      <c r="AB51" s="1613"/>
      <c r="AC51" s="1613" t="str">
        <f t="array" ref="AC51">IF(COUNTIF('申込シート①-1・２'!$D$68:$D$83,$AG$3)&lt;A51,"",INDEX('申込シート①-1・２'!$K$68:$K$83,SMALL(IF('申込シート①-1・２'!$D$68:$D$83=$AG$3,ROW($A$1:$A$16),""),A51)))</f>
        <v/>
      </c>
      <c r="AD51" s="1613"/>
      <c r="AE51" s="1613"/>
      <c r="AF51" s="1613"/>
      <c r="AG51" s="1616" t="s">
        <v>2491</v>
      </c>
      <c r="AH51" s="1330"/>
      <c r="AI51" s="1336"/>
      <c r="AJ51" s="1331"/>
      <c r="AK51" s="1576"/>
      <c r="AL51" s="1577"/>
      <c r="AM51" s="1577"/>
      <c r="AN51" s="1577"/>
      <c r="AO51" s="1577"/>
      <c r="AP51" s="1577"/>
      <c r="AQ51" s="1577"/>
      <c r="AR51" s="1578"/>
    </row>
    <row r="52" spans="1:44" s="66" customFormat="1" ht="13.5" customHeight="1">
      <c r="B52" s="1274"/>
      <c r="C52" s="1275"/>
      <c r="D52" s="1275"/>
      <c r="E52" s="1275"/>
      <c r="F52" s="1276"/>
      <c r="G52" s="1274"/>
      <c r="H52" s="1275"/>
      <c r="I52" s="1275"/>
      <c r="J52" s="1275"/>
      <c r="K52" s="1275"/>
      <c r="L52" s="1275"/>
      <c r="M52" s="1275"/>
      <c r="N52" s="1275"/>
      <c r="O52" s="1275"/>
      <c r="P52" s="1275"/>
      <c r="Q52" s="1276"/>
      <c r="R52" s="1274"/>
      <c r="S52" s="1275"/>
      <c r="T52" s="1275"/>
      <c r="U52" s="1275"/>
      <c r="V52" s="1276"/>
      <c r="W52" s="1614"/>
      <c r="X52" s="1615"/>
      <c r="Y52" s="1615"/>
      <c r="Z52" s="1615"/>
      <c r="AA52" s="1615"/>
      <c r="AB52" s="1615"/>
      <c r="AC52" s="1615"/>
      <c r="AD52" s="1615"/>
      <c r="AE52" s="1615"/>
      <c r="AF52" s="1615"/>
      <c r="AG52" s="1617"/>
      <c r="AH52" s="1274"/>
      <c r="AI52" s="1275"/>
      <c r="AJ52" s="1276"/>
      <c r="AK52" s="1579"/>
      <c r="AL52" s="1580"/>
      <c r="AM52" s="1580"/>
      <c r="AN52" s="1580"/>
      <c r="AO52" s="1580"/>
      <c r="AP52" s="1580"/>
      <c r="AQ52" s="1580"/>
      <c r="AR52" s="1581"/>
    </row>
    <row r="53" spans="1:44" s="66" customFormat="1" ht="14.25" customHeight="1">
      <c r="B53" s="1270" t="str">
        <f t="array" ref="B53">IF(COUNTIF('申込シート①-1・２'!$D$68:$D$83,$AG$3)&lt;A54,"",INDEX('申込シート①-1・２'!$D$68:$D$83,SMALL(IF('申込シート①-1・２'!$D$68:$D$83=$AG$3,ROW($A$1:$A$16),""),A54)))</f>
        <v/>
      </c>
      <c r="C53" s="1271"/>
      <c r="D53" s="1271"/>
      <c r="E53" s="1271"/>
      <c r="F53" s="1329"/>
      <c r="G53" s="1270" t="str">
        <f t="array" ref="G53">IF(COUNTIF('申込シート①-1・２'!$D$68:$D$83,$AG$3)&lt;A54,"",INDEX('申込シート①-1・２'!$G$68:$G$83,SMALL(IF('申込シート①-1・２'!$D$68:$D$83=$AG$3,ROW($A$1:$A$16),""),A54)))</f>
        <v/>
      </c>
      <c r="H53" s="1271"/>
      <c r="I53" s="1271"/>
      <c r="J53" s="1271"/>
      <c r="K53" s="1271"/>
      <c r="L53" s="1271"/>
      <c r="M53" s="1271"/>
      <c r="N53" s="1271"/>
      <c r="O53" s="1271"/>
      <c r="P53" s="1271"/>
      <c r="Q53" s="1329"/>
      <c r="R53" s="1270" t="str">
        <f t="array" ref="R53">IF(COUNTIF('申込シート①-1・２'!$D$68:$D$83,$AG$3)&lt;A54,"",INDEX('申込シート①-1・２'!$H$68:$H$83,SMALL(IF('申込シート①-1・２'!$D$68:$D$83=$AG$3,ROW($A$1:$A$16),""),A54)))</f>
        <v/>
      </c>
      <c r="S53" s="1271"/>
      <c r="T53" s="1271"/>
      <c r="U53" s="1271"/>
      <c r="V53" s="1329"/>
      <c r="W53" s="1282" t="str">
        <f t="array" ref="W53">IF(COUNTIF('申込シート①-1・２'!$D$68:$D$83,$AG$3)&lt;A54,"",INDEX('申込シート①-1・２'!$L$68:$L$83,SMALL(IF('申込シート①-1・２'!$D$68:$D$83=$AG$3,ROW($A$1:$A$16),""),A54)))</f>
        <v/>
      </c>
      <c r="X53" s="1283"/>
      <c r="Y53" s="1283"/>
      <c r="Z53" s="1283"/>
      <c r="AA53" s="1283"/>
      <c r="AB53" s="1283"/>
      <c r="AC53" s="1283" t="str">
        <f t="array" ref="AC53">IF(COUNTIF('申込シート①-1・２'!$D$68:$D$83,$AG$3)&lt;A54,"",INDEX('申込シート①-1・２'!$M$68:$M$83,SMALL(IF('申込シート①-1・２'!$D$68:$D$83=$AG$3,ROW($A$1:$A$16),""),A54)))</f>
        <v/>
      </c>
      <c r="AD53" s="1283"/>
      <c r="AE53" s="1283"/>
      <c r="AF53" s="1283"/>
      <c r="AG53" s="705"/>
      <c r="AH53" s="1270" t="str">
        <f t="array" ref="AH53">IF(COUNTIF('申込シート①-1・２'!$D$68:$D$83,$AG$3)&lt;A54,"",INDEX('申込シート①-1・２'!$N$68:$N$83,SMALL(IF('申込シート①-1・２'!$D$68:$D$83=$AG$3,ROW($A$1:$A$16),""),A54)))</f>
        <v/>
      </c>
      <c r="AI53" s="1271"/>
      <c r="AJ53" s="1329"/>
      <c r="AK53" s="1573"/>
      <c r="AL53" s="1574"/>
      <c r="AM53" s="1574"/>
      <c r="AN53" s="1574"/>
      <c r="AO53" s="1574"/>
      <c r="AP53" s="1574"/>
      <c r="AQ53" s="1574"/>
      <c r="AR53" s="1575"/>
    </row>
    <row r="54" spans="1:44" s="66" customFormat="1" ht="13.5" customHeight="1">
      <c r="A54" s="66">
        <v>14</v>
      </c>
      <c r="B54" s="1330"/>
      <c r="C54" s="1336"/>
      <c r="D54" s="1336"/>
      <c r="E54" s="1336"/>
      <c r="F54" s="1331"/>
      <c r="G54" s="1330"/>
      <c r="H54" s="1336"/>
      <c r="I54" s="1336"/>
      <c r="J54" s="1336"/>
      <c r="K54" s="1336"/>
      <c r="L54" s="1336"/>
      <c r="M54" s="1336"/>
      <c r="N54" s="1336"/>
      <c r="O54" s="1336"/>
      <c r="P54" s="1336"/>
      <c r="Q54" s="1331"/>
      <c r="R54" s="1330"/>
      <c r="S54" s="1336"/>
      <c r="T54" s="1336"/>
      <c r="U54" s="1336"/>
      <c r="V54" s="1331"/>
      <c r="W54" s="1612" t="str">
        <f t="array" ref="W54">IF(COUNTIF('申込シート①-1・２'!$D$68:$D$83,$AG$3)&lt;A54,"",INDEX('申込シート①-1・２'!$J$68:$J$83,SMALL(IF('申込シート①-1・２'!$D$68:$D$83=$AG$3,ROW($A$1:$A$16),""),A54)))</f>
        <v/>
      </c>
      <c r="X54" s="1613"/>
      <c r="Y54" s="1613"/>
      <c r="Z54" s="1613"/>
      <c r="AA54" s="1613"/>
      <c r="AB54" s="1613"/>
      <c r="AC54" s="1613" t="str">
        <f t="array" ref="AC54">IF(COUNTIF('申込シート①-1・２'!$D$68:$D$83,$AG$3)&lt;A54,"",INDEX('申込シート①-1・２'!$K$68:$K$83,SMALL(IF('申込シート①-1・２'!$D$68:$D$83=$AG$3,ROW($A$1:$A$16),""),A54)))</f>
        <v/>
      </c>
      <c r="AD54" s="1613"/>
      <c r="AE54" s="1613"/>
      <c r="AF54" s="1613"/>
      <c r="AG54" s="1616" t="s">
        <v>2491</v>
      </c>
      <c r="AH54" s="1330"/>
      <c r="AI54" s="1336"/>
      <c r="AJ54" s="1331"/>
      <c r="AK54" s="1576"/>
      <c r="AL54" s="1577"/>
      <c r="AM54" s="1577"/>
      <c r="AN54" s="1577"/>
      <c r="AO54" s="1577"/>
      <c r="AP54" s="1577"/>
      <c r="AQ54" s="1577"/>
      <c r="AR54" s="1578"/>
    </row>
    <row r="55" spans="1:44" s="66" customFormat="1" ht="13.5" customHeight="1">
      <c r="B55" s="1274"/>
      <c r="C55" s="1275"/>
      <c r="D55" s="1275"/>
      <c r="E55" s="1275"/>
      <c r="F55" s="1276"/>
      <c r="G55" s="1274"/>
      <c r="H55" s="1275"/>
      <c r="I55" s="1275"/>
      <c r="J55" s="1275"/>
      <c r="K55" s="1275"/>
      <c r="L55" s="1275"/>
      <c r="M55" s="1275"/>
      <c r="N55" s="1275"/>
      <c r="O55" s="1275"/>
      <c r="P55" s="1275"/>
      <c r="Q55" s="1276"/>
      <c r="R55" s="1274"/>
      <c r="S55" s="1275"/>
      <c r="T55" s="1275"/>
      <c r="U55" s="1275"/>
      <c r="V55" s="1276"/>
      <c r="W55" s="1614"/>
      <c r="X55" s="1615"/>
      <c r="Y55" s="1615"/>
      <c r="Z55" s="1615"/>
      <c r="AA55" s="1615"/>
      <c r="AB55" s="1615"/>
      <c r="AC55" s="1615"/>
      <c r="AD55" s="1615"/>
      <c r="AE55" s="1615"/>
      <c r="AF55" s="1615"/>
      <c r="AG55" s="1617"/>
      <c r="AH55" s="1274"/>
      <c r="AI55" s="1275"/>
      <c r="AJ55" s="1276"/>
      <c r="AK55" s="1579"/>
      <c r="AL55" s="1580"/>
      <c r="AM55" s="1580"/>
      <c r="AN55" s="1580"/>
      <c r="AO55" s="1580"/>
      <c r="AP55" s="1580"/>
      <c r="AQ55" s="1580"/>
      <c r="AR55" s="1581"/>
    </row>
    <row r="56" spans="1:44" s="66" customFormat="1" ht="14.25" customHeight="1">
      <c r="B56" s="1270" t="str">
        <f t="array" ref="B56">IF(COUNTIF('申込シート①-1・２'!$D$68:$D$83,$AG$3)&lt;A57,"",INDEX('申込シート①-1・２'!$D$68:$D$83,SMALL(IF('申込シート①-1・２'!$D$68:$D$83=$AG$3,ROW($A$1:$A$16),""),A57)))</f>
        <v/>
      </c>
      <c r="C56" s="1271"/>
      <c r="D56" s="1271"/>
      <c r="E56" s="1271"/>
      <c r="F56" s="1329"/>
      <c r="G56" s="1270" t="str">
        <f t="array" ref="G56">IF(COUNTIF('申込シート①-1・２'!$D$68:$D$83,$AG$3)&lt;A57,"",INDEX('申込シート①-1・２'!$G$68:$G$83,SMALL(IF('申込シート①-1・２'!$D$68:$D$83=$AG$3,ROW($A$1:$A$16),""),A57)))</f>
        <v/>
      </c>
      <c r="H56" s="1271"/>
      <c r="I56" s="1271"/>
      <c r="J56" s="1271"/>
      <c r="K56" s="1271"/>
      <c r="L56" s="1271"/>
      <c r="M56" s="1271"/>
      <c r="N56" s="1271"/>
      <c r="O56" s="1271"/>
      <c r="P56" s="1271"/>
      <c r="Q56" s="1329"/>
      <c r="R56" s="1270" t="str">
        <f t="array" ref="R56">IF(COUNTIF('申込シート①-1・２'!$D$68:$D$83,$AG$3)&lt;A57,"",INDEX('申込シート①-1・２'!$H$68:$H$83,SMALL(IF('申込シート①-1・２'!$D$68:$D$83=$AG$3,ROW($A$1:$A$16),""),A57)))</f>
        <v/>
      </c>
      <c r="S56" s="1271"/>
      <c r="T56" s="1271"/>
      <c r="U56" s="1271"/>
      <c r="V56" s="1329"/>
      <c r="W56" s="1282" t="str">
        <f t="array" ref="W56">IF(COUNTIF('申込シート①-1・２'!$D$68:$D$83,$AG$3)&lt;A57,"",INDEX('申込シート①-1・２'!$L$68:$L$83,SMALL(IF('申込シート①-1・２'!$D$68:$D$83=$AG$3,ROW($A$1:$A$16),""),A57)))</f>
        <v/>
      </c>
      <c r="X56" s="1283"/>
      <c r="Y56" s="1283"/>
      <c r="Z56" s="1283"/>
      <c r="AA56" s="1283"/>
      <c r="AB56" s="1283"/>
      <c r="AC56" s="1283" t="str">
        <f t="array" ref="AC56">IF(COUNTIF('申込シート①-1・２'!$D$68:$D$83,$AG$3)&lt;A57,"",INDEX('申込シート①-1・２'!$M$68:$M$83,SMALL(IF('申込シート①-1・２'!$D$68:$D$83=$AG$3,ROW($A$1:$A$16),""),A57)))</f>
        <v/>
      </c>
      <c r="AD56" s="1283"/>
      <c r="AE56" s="1283"/>
      <c r="AF56" s="1283"/>
      <c r="AG56" s="705"/>
      <c r="AH56" s="1270" t="str">
        <f t="array" ref="AH56">IF(COUNTIF('申込シート①-1・２'!$D$68:$D$83,$AG$3)&lt;A57,"",INDEX('申込シート①-1・２'!$N$68:$N$83,SMALL(IF('申込シート①-1・２'!$D$68:$D$83=$AG$3,ROW($A$1:$A$16),""),A57)))</f>
        <v/>
      </c>
      <c r="AI56" s="1271"/>
      <c r="AJ56" s="1329"/>
      <c r="AK56" s="1573"/>
      <c r="AL56" s="1574"/>
      <c r="AM56" s="1574"/>
      <c r="AN56" s="1574"/>
      <c r="AO56" s="1574"/>
      <c r="AP56" s="1574"/>
      <c r="AQ56" s="1574"/>
      <c r="AR56" s="1575"/>
    </row>
    <row r="57" spans="1:44" s="66" customFormat="1" ht="13.5" customHeight="1">
      <c r="A57" s="66">
        <v>15</v>
      </c>
      <c r="B57" s="1330"/>
      <c r="C57" s="1336"/>
      <c r="D57" s="1336"/>
      <c r="E57" s="1336"/>
      <c r="F57" s="1331"/>
      <c r="G57" s="1330"/>
      <c r="H57" s="1336"/>
      <c r="I57" s="1336"/>
      <c r="J57" s="1336"/>
      <c r="K57" s="1336"/>
      <c r="L57" s="1336"/>
      <c r="M57" s="1336"/>
      <c r="N57" s="1336"/>
      <c r="O57" s="1336"/>
      <c r="P57" s="1336"/>
      <c r="Q57" s="1331"/>
      <c r="R57" s="1330"/>
      <c r="S57" s="1336"/>
      <c r="T57" s="1336"/>
      <c r="U57" s="1336"/>
      <c r="V57" s="1331"/>
      <c r="W57" s="1612" t="str">
        <f t="array" ref="W57">IF(COUNTIF('申込シート①-1・２'!$D$68:$D$83,$AG$3)&lt;A57,"",INDEX('申込シート①-1・２'!$J$68:$J$83,SMALL(IF('申込シート①-1・２'!$D$68:$D$83=$AG$3,ROW($A$1:$A$16),""),A57)))</f>
        <v/>
      </c>
      <c r="X57" s="1613"/>
      <c r="Y57" s="1613"/>
      <c r="Z57" s="1613"/>
      <c r="AA57" s="1613"/>
      <c r="AB57" s="1613"/>
      <c r="AC57" s="1613" t="str">
        <f t="array" ref="AC57">IF(COUNTIF('申込シート①-1・２'!$D$68:$D$83,$AG$3)&lt;A57,"",INDEX('申込シート①-1・２'!$K$68:$K$83,SMALL(IF('申込シート①-1・２'!$D$68:$D$83=$AG$3,ROW($A$1:$A$16),""),A57)))</f>
        <v/>
      </c>
      <c r="AD57" s="1613"/>
      <c r="AE57" s="1613"/>
      <c r="AF57" s="1613"/>
      <c r="AG57" s="1616" t="s">
        <v>2491</v>
      </c>
      <c r="AH57" s="1330"/>
      <c r="AI57" s="1336"/>
      <c r="AJ57" s="1331"/>
      <c r="AK57" s="1576"/>
      <c r="AL57" s="1577"/>
      <c r="AM57" s="1577"/>
      <c r="AN57" s="1577"/>
      <c r="AO57" s="1577"/>
      <c r="AP57" s="1577"/>
      <c r="AQ57" s="1577"/>
      <c r="AR57" s="1578"/>
    </row>
    <row r="58" spans="1:44" s="66" customFormat="1" ht="13.5" customHeight="1">
      <c r="B58" s="1274"/>
      <c r="C58" s="1275"/>
      <c r="D58" s="1275"/>
      <c r="E58" s="1275"/>
      <c r="F58" s="1276"/>
      <c r="G58" s="1274"/>
      <c r="H58" s="1275"/>
      <c r="I58" s="1275"/>
      <c r="J58" s="1275"/>
      <c r="K58" s="1275"/>
      <c r="L58" s="1275"/>
      <c r="M58" s="1275"/>
      <c r="N58" s="1275"/>
      <c r="O58" s="1275"/>
      <c r="P58" s="1275"/>
      <c r="Q58" s="1276"/>
      <c r="R58" s="1274"/>
      <c r="S58" s="1275"/>
      <c r="T58" s="1275"/>
      <c r="U58" s="1275"/>
      <c r="V58" s="1276"/>
      <c r="W58" s="1614"/>
      <c r="X58" s="1615"/>
      <c r="Y58" s="1615"/>
      <c r="Z58" s="1615"/>
      <c r="AA58" s="1615"/>
      <c r="AB58" s="1615"/>
      <c r="AC58" s="1615"/>
      <c r="AD58" s="1615"/>
      <c r="AE58" s="1615"/>
      <c r="AF58" s="1615"/>
      <c r="AG58" s="1617"/>
      <c r="AH58" s="1274"/>
      <c r="AI58" s="1275"/>
      <c r="AJ58" s="1276"/>
      <c r="AK58" s="1579"/>
      <c r="AL58" s="1580"/>
      <c r="AM58" s="1580"/>
      <c r="AN58" s="1580"/>
      <c r="AO58" s="1580"/>
      <c r="AP58" s="1580"/>
      <c r="AQ58" s="1580"/>
      <c r="AR58" s="1581"/>
    </row>
    <row r="59" spans="1:44" s="66" customFormat="1" ht="14.25" customHeight="1">
      <c r="B59" s="1270" t="str">
        <f t="array" ref="B59">IF(COUNTIF('申込シート①-1・２'!$D$68:$D$83,$AG$3)&lt;A60,"",INDEX('申込シート①-1・２'!$D$68:$D$83,SMALL(IF('申込シート①-1・２'!$D$68:$D$83=$AG$3,ROW($A$1:$A$16),""),A60)))</f>
        <v/>
      </c>
      <c r="C59" s="1271"/>
      <c r="D59" s="1271"/>
      <c r="E59" s="1271"/>
      <c r="F59" s="1329"/>
      <c r="G59" s="1270" t="str">
        <f t="array" ref="G59">IF(COUNTIF('申込シート①-1・２'!$D$68:$D$83,$AG$3)&lt;A60,"",INDEX('申込シート①-1・２'!$G$68:$G$83,SMALL(IF('申込シート①-1・２'!$D$68:$D$83=$AG$3,ROW($A$1:$A$16),""),A60)))</f>
        <v/>
      </c>
      <c r="H59" s="1271"/>
      <c r="I59" s="1271"/>
      <c r="J59" s="1271"/>
      <c r="K59" s="1271"/>
      <c r="L59" s="1271"/>
      <c r="M59" s="1271"/>
      <c r="N59" s="1271"/>
      <c r="O59" s="1271"/>
      <c r="P59" s="1271"/>
      <c r="Q59" s="1329"/>
      <c r="R59" s="1270" t="str">
        <f t="array" ref="R59">IF(COUNTIF('申込シート①-1・２'!$D$68:$D$83,$AG$3)&lt;A60,"",INDEX('申込シート①-1・２'!$H$68:$H$83,SMALL(IF('申込シート①-1・２'!$D$68:$D$83=$AG$3,ROW($A$1:$A$16),""),A60)))</f>
        <v/>
      </c>
      <c r="S59" s="1271"/>
      <c r="T59" s="1271"/>
      <c r="U59" s="1271"/>
      <c r="V59" s="1329"/>
      <c r="W59" s="1282" t="str">
        <f t="array" ref="W59">IF(COUNTIF('申込シート①-1・２'!$D$68:$D$83,$AG$3)&lt;A60,"",INDEX('申込シート①-1・２'!$L$68:$L$83,SMALL(IF('申込シート①-1・２'!$D$68:$D$83=$AG$3,ROW($A$1:$A$16),""),A60)))</f>
        <v/>
      </c>
      <c r="X59" s="1283"/>
      <c r="Y59" s="1283"/>
      <c r="Z59" s="1283"/>
      <c r="AA59" s="1283"/>
      <c r="AB59" s="1283"/>
      <c r="AC59" s="1283" t="str">
        <f t="array" ref="AC59">IF(COUNTIF('申込シート①-1・２'!$D$68:$D$83,$AG$3)&lt;A60,"",INDEX('申込シート①-1・２'!$M$68:$M$83,SMALL(IF('申込シート①-1・２'!$D$68:$D$83=$AG$3,ROW($A$1:$A$16),""),A60)))</f>
        <v/>
      </c>
      <c r="AD59" s="1283"/>
      <c r="AE59" s="1283"/>
      <c r="AF59" s="1283"/>
      <c r="AG59" s="705"/>
      <c r="AH59" s="1270" t="str">
        <f t="array" ref="AH59">IF(COUNTIF('申込シート①-1・２'!$D$68:$D$83,$AG$3)&lt;A60,"",INDEX('申込シート①-1・２'!$N$68:$N$83,SMALL(IF('申込シート①-1・２'!$D$68:$D$83=$AG$3,ROW($A$1:$A$16),""),A60)))</f>
        <v/>
      </c>
      <c r="AI59" s="1271"/>
      <c r="AJ59" s="1329"/>
      <c r="AK59" s="1573"/>
      <c r="AL59" s="1574"/>
      <c r="AM59" s="1574"/>
      <c r="AN59" s="1574"/>
      <c r="AO59" s="1574"/>
      <c r="AP59" s="1574"/>
      <c r="AQ59" s="1574"/>
      <c r="AR59" s="1575"/>
    </row>
    <row r="60" spans="1:44" s="66" customFormat="1" ht="13.5" customHeight="1">
      <c r="A60" s="66">
        <v>16</v>
      </c>
      <c r="B60" s="1330"/>
      <c r="C60" s="1336"/>
      <c r="D60" s="1336"/>
      <c r="E60" s="1336"/>
      <c r="F60" s="1331"/>
      <c r="G60" s="1330"/>
      <c r="H60" s="1336"/>
      <c r="I60" s="1336"/>
      <c r="J60" s="1336"/>
      <c r="K60" s="1336"/>
      <c r="L60" s="1336"/>
      <c r="M60" s="1336"/>
      <c r="N60" s="1336"/>
      <c r="O60" s="1336"/>
      <c r="P60" s="1336"/>
      <c r="Q60" s="1331"/>
      <c r="R60" s="1330"/>
      <c r="S60" s="1336"/>
      <c r="T60" s="1336"/>
      <c r="U60" s="1336"/>
      <c r="V60" s="1331"/>
      <c r="W60" s="1612" t="str">
        <f t="array" ref="W60">IF(COUNTIF('申込シート①-1・２'!$D$68:$D$83,$AG$3)&lt;A60,"",INDEX('申込シート①-1・２'!$J$68:$J$83,SMALL(IF('申込シート①-1・２'!$D$68:$D$83=$AG$3,ROW($A$1:$A$16),""),A60)))</f>
        <v/>
      </c>
      <c r="X60" s="1613"/>
      <c r="Y60" s="1613"/>
      <c r="Z60" s="1613"/>
      <c r="AA60" s="1613"/>
      <c r="AB60" s="1613"/>
      <c r="AC60" s="1613" t="str">
        <f t="array" ref="AC60">IF(COUNTIF('申込シート①-1・２'!$D$68:$D$83,$AG$3)&lt;A60,"",INDEX('申込シート①-1・２'!$K$68:$K$83,SMALL(IF('申込シート①-1・２'!$D$68:$D$83=$AG$3,ROW($A$1:$A$16),""),A60)))</f>
        <v/>
      </c>
      <c r="AD60" s="1613"/>
      <c r="AE60" s="1613"/>
      <c r="AF60" s="1613"/>
      <c r="AG60" s="1616" t="s">
        <v>2491</v>
      </c>
      <c r="AH60" s="1330"/>
      <c r="AI60" s="1336"/>
      <c r="AJ60" s="1331"/>
      <c r="AK60" s="1576"/>
      <c r="AL60" s="1577"/>
      <c r="AM60" s="1577"/>
      <c r="AN60" s="1577"/>
      <c r="AO60" s="1577"/>
      <c r="AP60" s="1577"/>
      <c r="AQ60" s="1577"/>
      <c r="AR60" s="1578"/>
    </row>
    <row r="61" spans="1:44" s="66" customFormat="1" ht="13.5" customHeight="1">
      <c r="B61" s="1274"/>
      <c r="C61" s="1275"/>
      <c r="D61" s="1275"/>
      <c r="E61" s="1275"/>
      <c r="F61" s="1276"/>
      <c r="G61" s="1274"/>
      <c r="H61" s="1275"/>
      <c r="I61" s="1275"/>
      <c r="J61" s="1275"/>
      <c r="K61" s="1275"/>
      <c r="L61" s="1275"/>
      <c r="M61" s="1275"/>
      <c r="N61" s="1275"/>
      <c r="O61" s="1275"/>
      <c r="P61" s="1275"/>
      <c r="Q61" s="1276"/>
      <c r="R61" s="1274"/>
      <c r="S61" s="1275"/>
      <c r="T61" s="1275"/>
      <c r="U61" s="1275"/>
      <c r="V61" s="1276"/>
      <c r="W61" s="1614"/>
      <c r="X61" s="1615"/>
      <c r="Y61" s="1615"/>
      <c r="Z61" s="1615"/>
      <c r="AA61" s="1615"/>
      <c r="AB61" s="1615"/>
      <c r="AC61" s="1615"/>
      <c r="AD61" s="1615"/>
      <c r="AE61" s="1615"/>
      <c r="AF61" s="1615"/>
      <c r="AG61" s="1617"/>
      <c r="AH61" s="1274"/>
      <c r="AI61" s="1275"/>
      <c r="AJ61" s="1276"/>
      <c r="AK61" s="1579"/>
      <c r="AL61" s="1580"/>
      <c r="AM61" s="1580"/>
      <c r="AN61" s="1580"/>
      <c r="AO61" s="1580"/>
      <c r="AP61" s="1580"/>
      <c r="AQ61" s="1580"/>
      <c r="AR61" s="1581"/>
    </row>
    <row r="62" spans="1:44" ht="13.5" customHeight="1">
      <c r="B62" s="27"/>
      <c r="C62" s="27"/>
      <c r="D62" s="27"/>
      <c r="E62" s="27"/>
      <c r="F62" s="27"/>
      <c r="G62" s="27"/>
      <c r="H62" s="27"/>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124"/>
      <c r="AL62" s="124"/>
      <c r="AM62" s="124"/>
      <c r="AN62" s="124"/>
      <c r="AO62" s="124"/>
      <c r="AP62" s="124"/>
      <c r="AQ62" s="124"/>
      <c r="AR62" s="124"/>
    </row>
  </sheetData>
  <sheetProtection password="CC6F" sheet="1" objects="1" scenarios="1"/>
  <mergeCells count="195">
    <mergeCell ref="B59:F61"/>
    <mergeCell ref="G59:Q61"/>
    <mergeCell ref="R59:V61"/>
    <mergeCell ref="W59:AB59"/>
    <mergeCell ref="AC59:AF59"/>
    <mergeCell ref="AH59:AJ61"/>
    <mergeCell ref="W60:AB61"/>
    <mergeCell ref="AC60:AF61"/>
    <mergeCell ref="AG60:AG61"/>
    <mergeCell ref="B56:F58"/>
    <mergeCell ref="G56:Q58"/>
    <mergeCell ref="R56:V58"/>
    <mergeCell ref="W56:AB56"/>
    <mergeCell ref="AC56:AF56"/>
    <mergeCell ref="AH56:AJ58"/>
    <mergeCell ref="W57:AB58"/>
    <mergeCell ref="AC57:AF58"/>
    <mergeCell ref="AG57:AG58"/>
    <mergeCell ref="B53:F55"/>
    <mergeCell ref="G53:Q55"/>
    <mergeCell ref="R53:V55"/>
    <mergeCell ref="W53:AB53"/>
    <mergeCell ref="AC53:AF53"/>
    <mergeCell ref="AH53:AJ55"/>
    <mergeCell ref="W54:AB55"/>
    <mergeCell ref="AC54:AF55"/>
    <mergeCell ref="AG54:AG55"/>
    <mergeCell ref="B50:F52"/>
    <mergeCell ref="G50:Q52"/>
    <mergeCell ref="R50:V52"/>
    <mergeCell ref="W50:AB50"/>
    <mergeCell ref="AC50:AF50"/>
    <mergeCell ref="AH50:AJ52"/>
    <mergeCell ref="W51:AB52"/>
    <mergeCell ref="AC51:AF52"/>
    <mergeCell ref="AG51:AG52"/>
    <mergeCell ref="B47:F49"/>
    <mergeCell ref="G47:Q49"/>
    <mergeCell ref="R47:V49"/>
    <mergeCell ref="W47:AB47"/>
    <mergeCell ref="AC47:AF47"/>
    <mergeCell ref="AH47:AJ49"/>
    <mergeCell ref="W48:AB49"/>
    <mergeCell ref="AC48:AF49"/>
    <mergeCell ref="AG48:AG49"/>
    <mergeCell ref="B44:F46"/>
    <mergeCell ref="G44:Q46"/>
    <mergeCell ref="R44:V46"/>
    <mergeCell ref="W44:AB44"/>
    <mergeCell ref="AC44:AF44"/>
    <mergeCell ref="AH44:AJ46"/>
    <mergeCell ref="W45:AB46"/>
    <mergeCell ref="AC45:AF46"/>
    <mergeCell ref="AG45:AG46"/>
    <mergeCell ref="B41:F43"/>
    <mergeCell ref="G41:Q43"/>
    <mergeCell ref="R41:V43"/>
    <mergeCell ref="W41:AB41"/>
    <mergeCell ref="AC41:AF41"/>
    <mergeCell ref="AH41:AJ43"/>
    <mergeCell ref="W42:AB43"/>
    <mergeCell ref="AC42:AF43"/>
    <mergeCell ref="AG42:AG43"/>
    <mergeCell ref="B38:F40"/>
    <mergeCell ref="G38:Q40"/>
    <mergeCell ref="R38:V40"/>
    <mergeCell ref="W38:AB38"/>
    <mergeCell ref="AC38:AF38"/>
    <mergeCell ref="AH38:AJ40"/>
    <mergeCell ref="W39:AB40"/>
    <mergeCell ref="AC39:AF40"/>
    <mergeCell ref="AG39:AG40"/>
    <mergeCell ref="B35:F37"/>
    <mergeCell ref="G35:Q37"/>
    <mergeCell ref="R35:V37"/>
    <mergeCell ref="W35:AB35"/>
    <mergeCell ref="AC35:AF35"/>
    <mergeCell ref="AH35:AJ37"/>
    <mergeCell ref="W36:AB37"/>
    <mergeCell ref="AC36:AF37"/>
    <mergeCell ref="AG36:AG37"/>
    <mergeCell ref="W27:AB28"/>
    <mergeCell ref="AC27:AF28"/>
    <mergeCell ref="B32:F34"/>
    <mergeCell ref="G32:Q34"/>
    <mergeCell ref="R32:V34"/>
    <mergeCell ref="W32:AB32"/>
    <mergeCell ref="AC32:AF32"/>
    <mergeCell ref="AH32:AJ34"/>
    <mergeCell ref="W33:AB34"/>
    <mergeCell ref="AC33:AF34"/>
    <mergeCell ref="AG33:AG34"/>
    <mergeCell ref="B29:F31"/>
    <mergeCell ref="G29:Q31"/>
    <mergeCell ref="R29:V31"/>
    <mergeCell ref="W29:AB29"/>
    <mergeCell ref="AC29:AF29"/>
    <mergeCell ref="AH29:AJ31"/>
    <mergeCell ref="W30:AB31"/>
    <mergeCell ref="AC30:AF31"/>
    <mergeCell ref="AG30:AG31"/>
    <mergeCell ref="B23:F25"/>
    <mergeCell ref="G23:Q25"/>
    <mergeCell ref="R23:V25"/>
    <mergeCell ref="W23:AB23"/>
    <mergeCell ref="AC23:AF23"/>
    <mergeCell ref="AC21:AF22"/>
    <mergeCell ref="AH23:AJ25"/>
    <mergeCell ref="W24:AB25"/>
    <mergeCell ref="AC24:AF25"/>
    <mergeCell ref="B20:F22"/>
    <mergeCell ref="G20:Q22"/>
    <mergeCell ref="R20:V22"/>
    <mergeCell ref="W20:AB20"/>
    <mergeCell ref="AC20:AF20"/>
    <mergeCell ref="AH20:AJ22"/>
    <mergeCell ref="W21:AB22"/>
    <mergeCell ref="B26:F28"/>
    <mergeCell ref="G26:Q28"/>
    <mergeCell ref="R26:V28"/>
    <mergeCell ref="W26:AB26"/>
    <mergeCell ref="AC26:AF26"/>
    <mergeCell ref="AH26:AJ28"/>
    <mergeCell ref="AH17:AJ19"/>
    <mergeCell ref="W18:AB19"/>
    <mergeCell ref="AC18:AF19"/>
    <mergeCell ref="G14:Q16"/>
    <mergeCell ref="R14:V16"/>
    <mergeCell ref="W14:AB14"/>
    <mergeCell ref="AC14:AF14"/>
    <mergeCell ref="AH14:AJ16"/>
    <mergeCell ref="W15:AB16"/>
    <mergeCell ref="AC15:AF16"/>
    <mergeCell ref="AK50:AR52"/>
    <mergeCell ref="AK53:AR55"/>
    <mergeCell ref="AK56:AR58"/>
    <mergeCell ref="AK59:AR61"/>
    <mergeCell ref="B14:F16"/>
    <mergeCell ref="B17:F19"/>
    <mergeCell ref="G17:Q19"/>
    <mergeCell ref="R17:V19"/>
    <mergeCell ref="W17:AB17"/>
    <mergeCell ref="AC17:AF17"/>
    <mergeCell ref="AK32:AR34"/>
    <mergeCell ref="AK35:AR37"/>
    <mergeCell ref="AK38:AR40"/>
    <mergeCell ref="AK41:AR43"/>
    <mergeCell ref="AK44:AR46"/>
    <mergeCell ref="AK47:AR49"/>
    <mergeCell ref="AK14:AR16"/>
    <mergeCell ref="AK17:AR19"/>
    <mergeCell ref="AK20:AR22"/>
    <mergeCell ref="AK23:AR25"/>
    <mergeCell ref="AK26:AR28"/>
    <mergeCell ref="AK29:AR31"/>
    <mergeCell ref="AG24:AG25"/>
    <mergeCell ref="AG27:AG28"/>
    <mergeCell ref="I10:X10"/>
    <mergeCell ref="Y10:Z10"/>
    <mergeCell ref="AA10:AF10"/>
    <mergeCell ref="AG10:AP10"/>
    <mergeCell ref="AQ10:AR10"/>
    <mergeCell ref="B12:F13"/>
    <mergeCell ref="G12:Q12"/>
    <mergeCell ref="R12:V13"/>
    <mergeCell ref="W12:AG12"/>
    <mergeCell ref="AH12:AJ13"/>
    <mergeCell ref="AK12:AR12"/>
    <mergeCell ref="G13:Q13"/>
    <mergeCell ref="W13:AG13"/>
    <mergeCell ref="AK13:AR13"/>
    <mergeCell ref="C1:F1"/>
    <mergeCell ref="B3:H3"/>
    <mergeCell ref="I3:W3"/>
    <mergeCell ref="B4:H4"/>
    <mergeCell ref="I4:Z4"/>
    <mergeCell ref="AA4:AF4"/>
    <mergeCell ref="AG15:AG16"/>
    <mergeCell ref="AG18:AG19"/>
    <mergeCell ref="AG21:AG22"/>
    <mergeCell ref="AG4:AR4"/>
    <mergeCell ref="B2:AQ2"/>
    <mergeCell ref="B5:H5"/>
    <mergeCell ref="I5:AF5"/>
    <mergeCell ref="AG5:AR5"/>
    <mergeCell ref="B6:H8"/>
    <mergeCell ref="I6:Z6"/>
    <mergeCell ref="AA6:AF6"/>
    <mergeCell ref="AG6:AR6"/>
    <mergeCell ref="I7:AF8"/>
    <mergeCell ref="AG7:AR7"/>
    <mergeCell ref="AG8:AR8"/>
    <mergeCell ref="B9:H9"/>
    <mergeCell ref="I9:AR9"/>
    <mergeCell ref="B10:H10"/>
  </mergeCells>
  <phoneticPr fontId="4"/>
  <printOptions horizontalCentered="1"/>
  <pageMargins left="0.39370078740157483" right="0.19685039370078741" top="0.59055118110236227" bottom="0.39370078740157483" header="0.51181102362204722" footer="0.51181102362204722"/>
  <pageSetup paperSize="9" scale="95"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sheetPr>
    <pageSetUpPr fitToPage="1"/>
  </sheetPr>
  <dimension ref="A1:AS62"/>
  <sheetViews>
    <sheetView showGridLines="0" showZeros="0" zoomScaleNormal="100" workbookViewId="0">
      <selection activeCell="AG8" sqref="AG8:AR8"/>
    </sheetView>
  </sheetViews>
  <sheetFormatPr defaultRowHeight="16.5" customHeight="1"/>
  <cols>
    <col min="1" max="1" width="2.875" style="21" customWidth="1"/>
    <col min="2" max="4" width="2.5" style="21" customWidth="1"/>
    <col min="5" max="5" width="3" style="21" customWidth="1"/>
    <col min="6" max="8" width="2.5" style="21" customWidth="1"/>
    <col min="9" max="19" width="1.25" style="21" customWidth="1"/>
    <col min="20" max="20" width="1" style="21" customWidth="1"/>
    <col min="21" max="21" width="1.25" style="21" customWidth="1"/>
    <col min="22" max="22" width="0.625" style="21" customWidth="1"/>
    <col min="23" max="24" width="1.25" style="21" customWidth="1"/>
    <col min="25" max="35" width="2.5" style="21" customWidth="1"/>
    <col min="36" max="36" width="0.875" style="21" customWidth="1"/>
    <col min="37" max="40" width="2.5" style="21" customWidth="1"/>
    <col min="41" max="41" width="1.75" style="21" customWidth="1"/>
    <col min="42" max="42" width="2" style="21" customWidth="1"/>
    <col min="43" max="43" width="1.75" style="21" customWidth="1"/>
    <col min="44" max="44" width="13.625" style="21" customWidth="1"/>
    <col min="45" max="45" width="1.625" style="21" customWidth="1"/>
    <col min="46" max="49" width="3" style="21" customWidth="1"/>
    <col min="50" max="16384" width="9" style="21"/>
  </cols>
  <sheetData>
    <row r="1" spans="1:45" s="66" customFormat="1" ht="16.5" customHeight="1">
      <c r="B1" s="63"/>
      <c r="C1" s="1639" t="s">
        <v>858</v>
      </c>
      <c r="D1" s="1440"/>
      <c r="E1" s="1440"/>
      <c r="F1" s="1441"/>
      <c r="G1" s="64"/>
      <c r="H1" s="65"/>
      <c r="AK1" s="67" t="s">
        <v>800</v>
      </c>
      <c r="AL1" s="67"/>
      <c r="AM1" s="67"/>
      <c r="AN1" s="67"/>
      <c r="AO1" s="67"/>
      <c r="AP1" s="67"/>
      <c r="AQ1" s="67"/>
      <c r="AR1" s="67"/>
    </row>
    <row r="2" spans="1:45" ht="26.25" customHeight="1">
      <c r="A2" s="66"/>
      <c r="B2" s="1611" t="s">
        <v>2598</v>
      </c>
      <c r="C2" s="1611"/>
      <c r="D2" s="1611"/>
      <c r="E2" s="1611"/>
      <c r="F2" s="1611"/>
      <c r="G2" s="1611"/>
      <c r="H2" s="1611"/>
      <c r="I2" s="1611"/>
      <c r="J2" s="1611"/>
      <c r="K2" s="1611"/>
      <c r="L2" s="1611"/>
      <c r="M2" s="1611"/>
      <c r="N2" s="1611"/>
      <c r="O2" s="1611"/>
      <c r="P2" s="1611"/>
      <c r="Q2" s="1611"/>
      <c r="R2" s="1611"/>
      <c r="S2" s="1611"/>
      <c r="T2" s="1611"/>
      <c r="U2" s="1611"/>
      <c r="V2" s="1611"/>
      <c r="W2" s="1611"/>
      <c r="X2" s="1611"/>
      <c r="Y2" s="1611"/>
      <c r="Z2" s="1611"/>
      <c r="AA2" s="1611"/>
      <c r="AB2" s="1611"/>
      <c r="AC2" s="1611"/>
      <c r="AD2" s="1611"/>
      <c r="AE2" s="1611"/>
      <c r="AF2" s="1611"/>
      <c r="AG2" s="1611"/>
      <c r="AH2" s="1611"/>
      <c r="AI2" s="1611"/>
      <c r="AJ2" s="1611"/>
      <c r="AK2" s="1611"/>
      <c r="AL2" s="1611"/>
      <c r="AM2" s="1611"/>
      <c r="AN2" s="1611"/>
      <c r="AO2" s="1611"/>
      <c r="AP2" s="1611"/>
      <c r="AQ2" s="1611"/>
      <c r="AR2" s="458" t="s">
        <v>2507</v>
      </c>
      <c r="AS2" s="457"/>
    </row>
    <row r="3" spans="1:45" ht="16.5" customHeight="1">
      <c r="B3" s="1638" t="s">
        <v>787</v>
      </c>
      <c r="C3" s="1638"/>
      <c r="D3" s="1638"/>
      <c r="E3" s="1638"/>
      <c r="F3" s="1638"/>
      <c r="G3" s="1638"/>
      <c r="H3" s="1638"/>
      <c r="I3" s="1592">
        <f>農鑑⑨全体!I3</f>
        <v>0</v>
      </c>
      <c r="J3" s="1593"/>
      <c r="K3" s="1593"/>
      <c r="L3" s="1593"/>
      <c r="M3" s="1593"/>
      <c r="N3" s="1593"/>
      <c r="O3" s="1593"/>
      <c r="P3" s="1593"/>
      <c r="Q3" s="1593"/>
      <c r="R3" s="1593"/>
      <c r="S3" s="1593"/>
      <c r="T3" s="1593"/>
      <c r="U3" s="1593"/>
      <c r="V3" s="1593"/>
      <c r="W3" s="1594"/>
      <c r="X3" s="60"/>
      <c r="Y3" s="61"/>
      <c r="Z3" s="61"/>
      <c r="AA3" s="61"/>
      <c r="AB3" s="61"/>
      <c r="AC3" s="61"/>
      <c r="AD3" s="61"/>
      <c r="AE3" s="61"/>
      <c r="AF3" s="61"/>
      <c r="AG3" s="717" t="s">
        <v>2540</v>
      </c>
      <c r="AH3" s="61"/>
      <c r="AI3" s="61"/>
      <c r="AJ3" s="61"/>
      <c r="AK3" s="61"/>
      <c r="AL3" s="61"/>
      <c r="AM3" s="61"/>
      <c r="AN3" s="61"/>
      <c r="AO3" s="61"/>
      <c r="AP3" s="61"/>
      <c r="AQ3" s="61"/>
      <c r="AR3" s="61"/>
    </row>
    <row r="4" spans="1:45" ht="16.5" customHeight="1">
      <c r="B4" s="1638" t="s">
        <v>813</v>
      </c>
      <c r="C4" s="1638"/>
      <c r="D4" s="1638"/>
      <c r="E4" s="1638"/>
      <c r="F4" s="1638"/>
      <c r="G4" s="1638"/>
      <c r="H4" s="1638"/>
      <c r="I4" s="1592" t="str">
        <f>農鑑⑨全体!I4</f>
        <v/>
      </c>
      <c r="J4" s="1593"/>
      <c r="K4" s="1593"/>
      <c r="L4" s="1593"/>
      <c r="M4" s="1593"/>
      <c r="N4" s="1593"/>
      <c r="O4" s="1593"/>
      <c r="P4" s="1593"/>
      <c r="Q4" s="1593"/>
      <c r="R4" s="1593"/>
      <c r="S4" s="1593"/>
      <c r="T4" s="1593"/>
      <c r="U4" s="1593"/>
      <c r="V4" s="1593"/>
      <c r="W4" s="1593"/>
      <c r="X4" s="1593"/>
      <c r="Y4" s="1593"/>
      <c r="Z4" s="1594"/>
      <c r="AA4" s="1637" t="s">
        <v>788</v>
      </c>
      <c r="AB4" s="1637"/>
      <c r="AC4" s="1637"/>
      <c r="AD4" s="1637"/>
      <c r="AE4" s="1637"/>
      <c r="AF4" s="1637"/>
      <c r="AG4" s="1592" t="str">
        <f>農鑑⑨全体!AG4</f>
        <v/>
      </c>
      <c r="AH4" s="1593"/>
      <c r="AI4" s="1593"/>
      <c r="AJ4" s="1593"/>
      <c r="AK4" s="1593"/>
      <c r="AL4" s="1593"/>
      <c r="AM4" s="1593"/>
      <c r="AN4" s="1593"/>
      <c r="AO4" s="1593"/>
      <c r="AP4" s="1593"/>
      <c r="AQ4" s="1593"/>
      <c r="AR4" s="1594"/>
    </row>
    <row r="5" spans="1:45" ht="15" customHeight="1">
      <c r="B5" s="1290" t="s">
        <v>133</v>
      </c>
      <c r="C5" s="1291"/>
      <c r="D5" s="1291"/>
      <c r="E5" s="1291"/>
      <c r="F5" s="1291"/>
      <c r="G5" s="1291"/>
      <c r="H5" s="1292"/>
      <c r="I5" s="1592">
        <f>農鑑⑨全体!I5</f>
        <v>0</v>
      </c>
      <c r="J5" s="1593"/>
      <c r="K5" s="1593"/>
      <c r="L5" s="1593"/>
      <c r="M5" s="1593"/>
      <c r="N5" s="1593"/>
      <c r="O5" s="1593"/>
      <c r="P5" s="1593"/>
      <c r="Q5" s="1593"/>
      <c r="R5" s="1593"/>
      <c r="S5" s="1593"/>
      <c r="T5" s="1593"/>
      <c r="U5" s="1593"/>
      <c r="V5" s="1593"/>
      <c r="W5" s="1593"/>
      <c r="X5" s="1593"/>
      <c r="Y5" s="1593"/>
      <c r="Z5" s="1593"/>
      <c r="AA5" s="1593"/>
      <c r="AB5" s="1593"/>
      <c r="AC5" s="1593"/>
      <c r="AD5" s="1593"/>
      <c r="AE5" s="1593"/>
      <c r="AF5" s="1594"/>
      <c r="AG5" s="1621" t="s">
        <v>134</v>
      </c>
      <c r="AH5" s="1622"/>
      <c r="AI5" s="1623"/>
      <c r="AJ5" s="1623"/>
      <c r="AK5" s="1623"/>
      <c r="AL5" s="1623"/>
      <c r="AM5" s="1623"/>
      <c r="AN5" s="1623"/>
      <c r="AO5" s="1623"/>
      <c r="AP5" s="1623"/>
      <c r="AQ5" s="1623"/>
      <c r="AR5" s="1624"/>
    </row>
    <row r="6" spans="1:45" ht="16.5" customHeight="1">
      <c r="B6" s="1401" t="s">
        <v>789</v>
      </c>
      <c r="C6" s="1402"/>
      <c r="D6" s="1402"/>
      <c r="E6" s="1402"/>
      <c r="F6" s="1402"/>
      <c r="G6" s="1402"/>
      <c r="H6" s="1403"/>
      <c r="I6" s="1628" t="str">
        <f>農鑑⑨全体!I6</f>
        <v>全日制課程</v>
      </c>
      <c r="J6" s="1629"/>
      <c r="K6" s="1629"/>
      <c r="L6" s="1629"/>
      <c r="M6" s="1629"/>
      <c r="N6" s="1629"/>
      <c r="O6" s="1629"/>
      <c r="P6" s="1629"/>
      <c r="Q6" s="1629"/>
      <c r="R6" s="1629"/>
      <c r="S6" s="1629"/>
      <c r="T6" s="1629"/>
      <c r="U6" s="1629"/>
      <c r="V6" s="1629"/>
      <c r="W6" s="1629"/>
      <c r="X6" s="1629"/>
      <c r="Y6" s="1629"/>
      <c r="Z6" s="1629"/>
      <c r="AA6" s="1629"/>
      <c r="AB6" s="1629"/>
      <c r="AC6" s="1629"/>
      <c r="AD6" s="1629"/>
      <c r="AE6" s="1629"/>
      <c r="AF6" s="1636"/>
      <c r="AG6" s="1625" t="str">
        <f>農鑑⑨全体!AG6</f>
        <v/>
      </c>
      <c r="AH6" s="1626"/>
      <c r="AI6" s="1626"/>
      <c r="AJ6" s="1626"/>
      <c r="AK6" s="1626"/>
      <c r="AL6" s="1626"/>
      <c r="AM6" s="1626"/>
      <c r="AN6" s="1626"/>
      <c r="AO6" s="1626"/>
      <c r="AP6" s="1626"/>
      <c r="AQ6" s="1626"/>
      <c r="AR6" s="1627"/>
    </row>
    <row r="7" spans="1:45" ht="15" customHeight="1">
      <c r="B7" s="1401"/>
      <c r="C7" s="1402"/>
      <c r="D7" s="1402"/>
      <c r="E7" s="1402"/>
      <c r="F7" s="1402"/>
      <c r="G7" s="1402"/>
      <c r="H7" s="1403"/>
      <c r="I7" s="1264" t="str">
        <f>農鑑⑨全体!I7</f>
        <v/>
      </c>
      <c r="J7" s="1265"/>
      <c r="K7" s="1265"/>
      <c r="L7" s="1265"/>
      <c r="M7" s="1265"/>
      <c r="N7" s="1265"/>
      <c r="O7" s="1265"/>
      <c r="P7" s="1265"/>
      <c r="Q7" s="1265"/>
      <c r="R7" s="1265"/>
      <c r="S7" s="1265"/>
      <c r="T7" s="1265"/>
      <c r="U7" s="1265"/>
      <c r="V7" s="1265"/>
      <c r="W7" s="1265"/>
      <c r="X7" s="1265"/>
      <c r="Y7" s="1265"/>
      <c r="Z7" s="1265"/>
      <c r="AA7" s="1265"/>
      <c r="AB7" s="1265"/>
      <c r="AC7" s="1265"/>
      <c r="AD7" s="1265"/>
      <c r="AE7" s="1265"/>
      <c r="AF7" s="1266"/>
      <c r="AG7" s="1621" t="s">
        <v>135</v>
      </c>
      <c r="AH7" s="1622"/>
      <c r="AI7" s="1623"/>
      <c r="AJ7" s="1623"/>
      <c r="AK7" s="1623"/>
      <c r="AL7" s="1623"/>
      <c r="AM7" s="1623"/>
      <c r="AN7" s="1623"/>
      <c r="AO7" s="1623"/>
      <c r="AP7" s="1623"/>
      <c r="AQ7" s="1623"/>
      <c r="AR7" s="1624"/>
    </row>
    <row r="8" spans="1:45" ht="13.5" customHeight="1">
      <c r="B8" s="1293"/>
      <c r="C8" s="1294"/>
      <c r="D8" s="1294"/>
      <c r="E8" s="1294"/>
      <c r="F8" s="1294"/>
      <c r="G8" s="1294"/>
      <c r="H8" s="1295"/>
      <c r="I8" s="1267"/>
      <c r="J8" s="1268"/>
      <c r="K8" s="1268"/>
      <c r="L8" s="1268"/>
      <c r="M8" s="1268"/>
      <c r="N8" s="1268"/>
      <c r="O8" s="1268"/>
      <c r="P8" s="1268"/>
      <c r="Q8" s="1268"/>
      <c r="R8" s="1268"/>
      <c r="S8" s="1268"/>
      <c r="T8" s="1268"/>
      <c r="U8" s="1268"/>
      <c r="V8" s="1268"/>
      <c r="W8" s="1268"/>
      <c r="X8" s="1268"/>
      <c r="Y8" s="1268"/>
      <c r="Z8" s="1268"/>
      <c r="AA8" s="1268"/>
      <c r="AB8" s="1268"/>
      <c r="AC8" s="1268"/>
      <c r="AD8" s="1268"/>
      <c r="AE8" s="1268"/>
      <c r="AF8" s="1269"/>
      <c r="AG8" s="1625" t="str">
        <f>農鑑⑨全体!AG8</f>
        <v/>
      </c>
      <c r="AH8" s="1626"/>
      <c r="AI8" s="1626"/>
      <c r="AJ8" s="1626"/>
      <c r="AK8" s="1626"/>
      <c r="AL8" s="1626"/>
      <c r="AM8" s="1626"/>
      <c r="AN8" s="1626"/>
      <c r="AO8" s="1626"/>
      <c r="AP8" s="1626"/>
      <c r="AQ8" s="1626"/>
      <c r="AR8" s="1627"/>
    </row>
    <row r="9" spans="1:45" ht="21.75" customHeight="1">
      <c r="B9" s="1256" t="s">
        <v>815</v>
      </c>
      <c r="C9" s="1631"/>
      <c r="D9" s="1631"/>
      <c r="E9" s="1631"/>
      <c r="F9" s="1631"/>
      <c r="G9" s="1631"/>
      <c r="H9" s="1632"/>
      <c r="I9" s="1633" t="str">
        <f>農鑑⑨全体!I9</f>
        <v/>
      </c>
      <c r="J9" s="1634"/>
      <c r="K9" s="1634"/>
      <c r="L9" s="1634"/>
      <c r="M9" s="1634"/>
      <c r="N9" s="1634"/>
      <c r="O9" s="1634"/>
      <c r="P9" s="1634"/>
      <c r="Q9" s="1634"/>
      <c r="R9" s="1634"/>
      <c r="S9" s="1634"/>
      <c r="T9" s="1634"/>
      <c r="U9" s="1634"/>
      <c r="V9" s="1634"/>
      <c r="W9" s="1634"/>
      <c r="X9" s="1634"/>
      <c r="Y9" s="1634"/>
      <c r="Z9" s="1634"/>
      <c r="AA9" s="1634"/>
      <c r="AB9" s="1634"/>
      <c r="AC9" s="1634"/>
      <c r="AD9" s="1634"/>
      <c r="AE9" s="1634"/>
      <c r="AF9" s="1634"/>
      <c r="AG9" s="1634"/>
      <c r="AH9" s="1634"/>
      <c r="AI9" s="1634"/>
      <c r="AJ9" s="1634"/>
      <c r="AK9" s="1634"/>
      <c r="AL9" s="1634"/>
      <c r="AM9" s="1634"/>
      <c r="AN9" s="1634"/>
      <c r="AO9" s="1634"/>
      <c r="AP9" s="1634"/>
      <c r="AQ9" s="1634"/>
      <c r="AR9" s="1635"/>
    </row>
    <row r="10" spans="1:45" ht="22.5" customHeight="1">
      <c r="B10" s="1256" t="s">
        <v>790</v>
      </c>
      <c r="C10" s="1257"/>
      <c r="D10" s="1257"/>
      <c r="E10" s="1257"/>
      <c r="F10" s="1257"/>
      <c r="G10" s="1257"/>
      <c r="H10" s="1258"/>
      <c r="I10" s="1592" t="str">
        <f>農鑑⑨全体!I10</f>
        <v xml:space="preserve">  </v>
      </c>
      <c r="J10" s="1593"/>
      <c r="K10" s="1593"/>
      <c r="L10" s="1593"/>
      <c r="M10" s="1593"/>
      <c r="N10" s="1593"/>
      <c r="O10" s="1593"/>
      <c r="P10" s="1593"/>
      <c r="Q10" s="1593"/>
      <c r="R10" s="1593"/>
      <c r="S10" s="1593"/>
      <c r="T10" s="1593"/>
      <c r="U10" s="1593"/>
      <c r="V10" s="1593"/>
      <c r="W10" s="1593"/>
      <c r="X10" s="1593"/>
      <c r="Y10" s="1593"/>
      <c r="Z10" s="1594"/>
      <c r="AA10" s="1618" t="s">
        <v>817</v>
      </c>
      <c r="AB10" s="1619"/>
      <c r="AC10" s="1619"/>
      <c r="AD10" s="1619"/>
      <c r="AE10" s="1619"/>
      <c r="AF10" s="1620"/>
      <c r="AG10" s="1592" t="str">
        <f>農鑑⑨全体!AG10</f>
        <v xml:space="preserve">  </v>
      </c>
      <c r="AH10" s="1593"/>
      <c r="AI10" s="1593"/>
      <c r="AJ10" s="1593"/>
      <c r="AK10" s="1593"/>
      <c r="AL10" s="1593"/>
      <c r="AM10" s="1593"/>
      <c r="AN10" s="1593"/>
      <c r="AO10" s="1593"/>
      <c r="AP10" s="1593"/>
      <c r="AQ10" s="1593" t="s">
        <v>1014</v>
      </c>
      <c r="AR10" s="1594"/>
    </row>
    <row r="11" spans="1:45" ht="9.75" customHeight="1">
      <c r="B11" s="68"/>
      <c r="C11" s="28"/>
      <c r="D11" s="28"/>
      <c r="E11" s="68"/>
      <c r="F11" s="68"/>
      <c r="G11" s="68"/>
      <c r="H11" s="68"/>
      <c r="I11" s="28"/>
      <c r="J11" s="28"/>
      <c r="K11" s="28"/>
      <c r="L11" s="28"/>
      <c r="M11" s="28"/>
      <c r="N11" s="28"/>
      <c r="O11" s="28"/>
      <c r="P11" s="28"/>
      <c r="Q11" s="28"/>
      <c r="R11" s="28"/>
      <c r="S11" s="28"/>
      <c r="T11" s="28"/>
      <c r="U11" s="28"/>
      <c r="V11" s="28"/>
      <c r="W11" s="28"/>
      <c r="X11" s="28"/>
      <c r="Y11" s="68"/>
      <c r="Z11" s="68"/>
      <c r="AA11" s="68"/>
      <c r="AB11" s="68"/>
      <c r="AC11" s="68"/>
      <c r="AD11" s="68"/>
      <c r="AE11" s="68"/>
      <c r="AF11" s="68"/>
      <c r="AG11" s="28"/>
      <c r="AH11" s="28"/>
      <c r="AI11" s="28"/>
      <c r="AJ11" s="28"/>
      <c r="AK11" s="28"/>
      <c r="AL11" s="28"/>
      <c r="AM11" s="28"/>
      <c r="AN11" s="28"/>
      <c r="AO11" s="28"/>
      <c r="AP11" s="28"/>
      <c r="AQ11" s="68"/>
      <c r="AR11" s="68"/>
    </row>
    <row r="12" spans="1:45" ht="14.25" customHeight="1">
      <c r="B12" s="1374" t="s">
        <v>2594</v>
      </c>
      <c r="C12" s="1291"/>
      <c r="D12" s="1291"/>
      <c r="E12" s="1291"/>
      <c r="F12" s="1292"/>
      <c r="G12" s="1290" t="s">
        <v>909</v>
      </c>
      <c r="H12" s="1291"/>
      <c r="I12" s="1291"/>
      <c r="J12" s="1291"/>
      <c r="K12" s="1291"/>
      <c r="L12" s="1291"/>
      <c r="M12" s="1291"/>
      <c r="N12" s="1291"/>
      <c r="O12" s="1291"/>
      <c r="P12" s="1291"/>
      <c r="Q12" s="1292"/>
      <c r="R12" s="1290" t="s">
        <v>1156</v>
      </c>
      <c r="S12" s="1291"/>
      <c r="T12" s="1291"/>
      <c r="U12" s="1291"/>
      <c r="V12" s="1292"/>
      <c r="W12" s="1290" t="s">
        <v>136</v>
      </c>
      <c r="X12" s="1291"/>
      <c r="Y12" s="1291"/>
      <c r="Z12" s="1291"/>
      <c r="AA12" s="1291"/>
      <c r="AB12" s="1291"/>
      <c r="AC12" s="1291"/>
      <c r="AD12" s="1291"/>
      <c r="AE12" s="1291"/>
      <c r="AF12" s="1291"/>
      <c r="AG12" s="1292"/>
      <c r="AH12" s="1290" t="s">
        <v>738</v>
      </c>
      <c r="AI12" s="1291"/>
      <c r="AJ12" s="1292"/>
      <c r="AK12" s="1290" t="s">
        <v>855</v>
      </c>
      <c r="AL12" s="1291"/>
      <c r="AM12" s="1291"/>
      <c r="AN12" s="1291"/>
      <c r="AO12" s="1291"/>
      <c r="AP12" s="1291"/>
      <c r="AQ12" s="1291"/>
      <c r="AR12" s="1292"/>
    </row>
    <row r="13" spans="1:45" ht="14.25" customHeight="1">
      <c r="B13" s="1293"/>
      <c r="C13" s="1294"/>
      <c r="D13" s="1294"/>
      <c r="E13" s="1294"/>
      <c r="F13" s="1295"/>
      <c r="G13" s="1401" t="s">
        <v>910</v>
      </c>
      <c r="H13" s="1402"/>
      <c r="I13" s="1402"/>
      <c r="J13" s="1402"/>
      <c r="K13" s="1402"/>
      <c r="L13" s="1402"/>
      <c r="M13" s="1402"/>
      <c r="N13" s="1402"/>
      <c r="O13" s="1402"/>
      <c r="P13" s="1402"/>
      <c r="Q13" s="1403"/>
      <c r="R13" s="1293"/>
      <c r="S13" s="1294"/>
      <c r="T13" s="1294"/>
      <c r="U13" s="1294"/>
      <c r="V13" s="1295"/>
      <c r="W13" s="1401" t="s">
        <v>911</v>
      </c>
      <c r="X13" s="1402"/>
      <c r="Y13" s="1402"/>
      <c r="Z13" s="1402"/>
      <c r="AA13" s="1402"/>
      <c r="AB13" s="1402"/>
      <c r="AC13" s="1402"/>
      <c r="AD13" s="1402"/>
      <c r="AE13" s="1402"/>
      <c r="AF13" s="1402"/>
      <c r="AG13" s="1403"/>
      <c r="AH13" s="1293"/>
      <c r="AI13" s="1294"/>
      <c r="AJ13" s="1295"/>
      <c r="AK13" s="1293" t="s">
        <v>1017</v>
      </c>
      <c r="AL13" s="1294"/>
      <c r="AM13" s="1294"/>
      <c r="AN13" s="1294"/>
      <c r="AO13" s="1294"/>
      <c r="AP13" s="1294"/>
      <c r="AQ13" s="1294"/>
      <c r="AR13" s="1295"/>
    </row>
    <row r="14" spans="1:45" s="66" customFormat="1" ht="14.25" customHeight="1">
      <c r="B14" s="1270" t="str">
        <f t="array" ref="B14">IF(COUNTIF('申込シート①-1・２'!$D$68:$D$83,$AG$3)&lt;A15,"",INDEX('申込シート①-1・２'!$D$68:$D$83,SMALL(IF('申込シート①-1・２'!$D$68:$D$83=$AG$3,ROW($A$1:$A$16),""),A15)))</f>
        <v/>
      </c>
      <c r="C14" s="1271"/>
      <c r="D14" s="1271"/>
      <c r="E14" s="1271"/>
      <c r="F14" s="1329"/>
      <c r="G14" s="1270" t="str">
        <f t="array" ref="G14">IF(COUNTIF('申込シート①-1・２'!$D$68:$D$83,$AG$3)&lt;A15,"",INDEX('申込シート①-1・２'!$G$68:$G$83,SMALL(IF('申込シート①-1・２'!$D$68:$D$83=$AG$3,ROW($A$1:$A$16),""),A15)))</f>
        <v/>
      </c>
      <c r="H14" s="1271"/>
      <c r="I14" s="1271"/>
      <c r="J14" s="1271"/>
      <c r="K14" s="1271"/>
      <c r="L14" s="1271"/>
      <c r="M14" s="1271"/>
      <c r="N14" s="1271"/>
      <c r="O14" s="1271"/>
      <c r="P14" s="1271"/>
      <c r="Q14" s="1329"/>
      <c r="R14" s="1270" t="str">
        <f t="array" ref="R14">IF(COUNTIF('申込シート①-1・２'!$D$68:$D$83,$AG$3)&lt;A15,"",INDEX('申込シート①-1・２'!$H$68:$H$83,SMALL(IF('申込シート①-1・２'!$D$68:$D$83=$AG$3,ROW($A$1:$A$16),""),A15)))</f>
        <v/>
      </c>
      <c r="S14" s="1271"/>
      <c r="T14" s="1271"/>
      <c r="U14" s="1271"/>
      <c r="V14" s="1329"/>
      <c r="W14" s="1282" t="str">
        <f t="array" ref="W14">IF(COUNTIF('申込シート①-1・２'!$D$68:$D$83,$AG$3)&lt;A15,"",INDEX('申込シート①-1・２'!$L$68:$L$83,SMALL(IF('申込シート①-1・２'!$D$68:$D$83=$AG$3,ROW($A$1:$A$16),""),A15)))</f>
        <v/>
      </c>
      <c r="X14" s="1283"/>
      <c r="Y14" s="1283"/>
      <c r="Z14" s="1283"/>
      <c r="AA14" s="1283"/>
      <c r="AB14" s="1283"/>
      <c r="AC14" s="1283" t="str">
        <f t="array" ref="AC14">IF(COUNTIF('申込シート①-1・２'!$D$68:$D$83,$AG$3)&lt;A15,"",INDEX('申込シート①-1・２'!$M$68:$M$83,SMALL(IF('申込シート①-1・２'!$D$68:$D$83=$AG$3,ROW($A$1:$A$16),""),A15)))</f>
        <v/>
      </c>
      <c r="AD14" s="1283"/>
      <c r="AE14" s="1283"/>
      <c r="AF14" s="1283"/>
      <c r="AG14" s="705"/>
      <c r="AH14" s="1270" t="str">
        <f t="array" ref="AH14">IF(COUNTIF('申込シート①-1・２'!$D$68:$D$83,$AG$3)&lt;A15,"",INDEX('申込シート①-1・２'!$N$68:$N$83,SMALL(IF('申込シート①-1・２'!$D$68:$D$83=$AG$3,ROW($A$1:$A$16),""),A15)))</f>
        <v/>
      </c>
      <c r="AI14" s="1271"/>
      <c r="AJ14" s="1329"/>
      <c r="AK14" s="1573"/>
      <c r="AL14" s="1574"/>
      <c r="AM14" s="1574"/>
      <c r="AN14" s="1574"/>
      <c r="AO14" s="1574"/>
      <c r="AP14" s="1574"/>
      <c r="AQ14" s="1574"/>
      <c r="AR14" s="1575"/>
    </row>
    <row r="15" spans="1:45" s="66" customFormat="1" ht="13.5" customHeight="1">
      <c r="A15" s="66">
        <v>1</v>
      </c>
      <c r="B15" s="1330"/>
      <c r="C15" s="1336"/>
      <c r="D15" s="1336"/>
      <c r="E15" s="1336"/>
      <c r="F15" s="1331"/>
      <c r="G15" s="1330"/>
      <c r="H15" s="1336"/>
      <c r="I15" s="1336"/>
      <c r="J15" s="1336"/>
      <c r="K15" s="1336"/>
      <c r="L15" s="1336"/>
      <c r="M15" s="1336"/>
      <c r="N15" s="1336"/>
      <c r="O15" s="1336"/>
      <c r="P15" s="1336"/>
      <c r="Q15" s="1331"/>
      <c r="R15" s="1330"/>
      <c r="S15" s="1336"/>
      <c r="T15" s="1336"/>
      <c r="U15" s="1336"/>
      <c r="V15" s="1331"/>
      <c r="W15" s="1612" t="str">
        <f t="array" ref="W15">IF(COUNTIF('申込シート①-1・２'!$D$68:$D$83,$AG$3)&lt;A15,"",INDEX('申込シート①-1・２'!$J$68:$J$83,SMALL(IF('申込シート①-1・２'!$D$68:$D$83=$AG$3,ROW($A$1:$A$16),""),A15)))</f>
        <v/>
      </c>
      <c r="X15" s="1613"/>
      <c r="Y15" s="1613"/>
      <c r="Z15" s="1613"/>
      <c r="AA15" s="1613"/>
      <c r="AB15" s="1613"/>
      <c r="AC15" s="1613" t="str">
        <f t="array" ref="AC15">IF(COUNTIF('申込シート①-1・２'!$D$68:$D$83,$AG$3)&lt;A15,"",INDEX('申込シート①-1・２'!$K$68:$K$83,SMALL(IF('申込シート①-1・２'!$D$68:$D$83=$AG$3,ROW($A$1:$A$16),""),A15)))</f>
        <v/>
      </c>
      <c r="AD15" s="1613"/>
      <c r="AE15" s="1613"/>
      <c r="AF15" s="1613"/>
      <c r="AG15" s="1616" t="s">
        <v>2491</v>
      </c>
      <c r="AH15" s="1330"/>
      <c r="AI15" s="1336"/>
      <c r="AJ15" s="1331"/>
      <c r="AK15" s="1576"/>
      <c r="AL15" s="1577"/>
      <c r="AM15" s="1577"/>
      <c r="AN15" s="1577"/>
      <c r="AO15" s="1577"/>
      <c r="AP15" s="1577"/>
      <c r="AQ15" s="1577"/>
      <c r="AR15" s="1578"/>
    </row>
    <row r="16" spans="1:45" s="66" customFormat="1" ht="13.5" customHeight="1">
      <c r="B16" s="1274"/>
      <c r="C16" s="1275"/>
      <c r="D16" s="1275"/>
      <c r="E16" s="1275"/>
      <c r="F16" s="1276"/>
      <c r="G16" s="1274"/>
      <c r="H16" s="1275"/>
      <c r="I16" s="1275"/>
      <c r="J16" s="1275"/>
      <c r="K16" s="1275"/>
      <c r="L16" s="1275"/>
      <c r="M16" s="1275"/>
      <c r="N16" s="1275"/>
      <c r="O16" s="1275"/>
      <c r="P16" s="1275"/>
      <c r="Q16" s="1276"/>
      <c r="R16" s="1274"/>
      <c r="S16" s="1275"/>
      <c r="T16" s="1275"/>
      <c r="U16" s="1275"/>
      <c r="V16" s="1276"/>
      <c r="W16" s="1614"/>
      <c r="X16" s="1615"/>
      <c r="Y16" s="1615"/>
      <c r="Z16" s="1615"/>
      <c r="AA16" s="1615"/>
      <c r="AB16" s="1615"/>
      <c r="AC16" s="1615"/>
      <c r="AD16" s="1615"/>
      <c r="AE16" s="1615"/>
      <c r="AF16" s="1615"/>
      <c r="AG16" s="1617"/>
      <c r="AH16" s="1274"/>
      <c r="AI16" s="1275"/>
      <c r="AJ16" s="1276"/>
      <c r="AK16" s="1579"/>
      <c r="AL16" s="1580"/>
      <c r="AM16" s="1580"/>
      <c r="AN16" s="1580"/>
      <c r="AO16" s="1580"/>
      <c r="AP16" s="1580"/>
      <c r="AQ16" s="1580"/>
      <c r="AR16" s="1581"/>
    </row>
    <row r="17" spans="1:44" s="66" customFormat="1" ht="14.25" customHeight="1">
      <c r="B17" s="1270" t="str">
        <f t="array" ref="B17">IF(COUNTIF('申込シート①-1・２'!$D$68:$D$83,$AG$3)&lt;A18,"",INDEX('申込シート①-1・２'!$D$68:$D$83,SMALL(IF('申込シート①-1・２'!$D$68:$D$83=$AG$3,ROW($A$1:$A$16),""),A18)))</f>
        <v/>
      </c>
      <c r="C17" s="1271"/>
      <c r="D17" s="1271"/>
      <c r="E17" s="1271"/>
      <c r="F17" s="1329"/>
      <c r="G17" s="1270" t="str">
        <f t="array" ref="G17">IF(COUNTIF('申込シート①-1・２'!$D$68:$D$83,$AG$3)&lt;A18,"",INDEX('申込シート①-1・２'!$G$68:$G$83,SMALL(IF('申込シート①-1・２'!$D$68:$D$83=$AG$3,ROW($A$1:$A$16),""),A18)))</f>
        <v/>
      </c>
      <c r="H17" s="1271"/>
      <c r="I17" s="1271"/>
      <c r="J17" s="1271"/>
      <c r="K17" s="1271"/>
      <c r="L17" s="1271"/>
      <c r="M17" s="1271"/>
      <c r="N17" s="1271"/>
      <c r="O17" s="1271"/>
      <c r="P17" s="1271"/>
      <c r="Q17" s="1329"/>
      <c r="R17" s="1270" t="str">
        <f t="array" ref="R17">IF(COUNTIF('申込シート①-1・２'!$D$68:$D$83,$AG$3)&lt;A18,"",INDEX('申込シート①-1・２'!$H$68:$H$83,SMALL(IF('申込シート①-1・２'!$D$68:$D$83=$AG$3,ROW($A$1:$A$16),""),A18)))</f>
        <v/>
      </c>
      <c r="S17" s="1271"/>
      <c r="T17" s="1271"/>
      <c r="U17" s="1271"/>
      <c r="V17" s="1329"/>
      <c r="W17" s="1282" t="str">
        <f t="array" ref="W17">IF(COUNTIF('申込シート①-1・２'!$D$68:$D$83,$AG$3)&lt;A18,"",INDEX('申込シート①-1・２'!$L$68:$L$83,SMALL(IF('申込シート①-1・２'!$D$68:$D$83=$AG$3,ROW($A$1:$A$16),""),A18)))</f>
        <v/>
      </c>
      <c r="X17" s="1283"/>
      <c r="Y17" s="1283"/>
      <c r="Z17" s="1283"/>
      <c r="AA17" s="1283"/>
      <c r="AB17" s="1283"/>
      <c r="AC17" s="1283" t="str">
        <f t="array" ref="AC17">IF(COUNTIF('申込シート①-1・２'!$D$68:$D$83,$AG$3)&lt;A18,"",INDEX('申込シート①-1・２'!$M$68:$M$83,SMALL(IF('申込シート①-1・２'!$D$68:$D$83=$AG$3,ROW($A$1:$A$16),""),A18)))</f>
        <v/>
      </c>
      <c r="AD17" s="1283"/>
      <c r="AE17" s="1283"/>
      <c r="AF17" s="1283"/>
      <c r="AG17" s="705"/>
      <c r="AH17" s="1270" t="str">
        <f t="array" ref="AH17">IF(COUNTIF('申込シート①-1・２'!$D$68:$D$83,$AG$3)&lt;A18,"",INDEX('申込シート①-1・２'!$N$68:$N$83,SMALL(IF('申込シート①-1・２'!$D$68:$D$83=$AG$3,ROW($A$1:$A$16),""),A18)))</f>
        <v/>
      </c>
      <c r="AI17" s="1271"/>
      <c r="AJ17" s="1329"/>
      <c r="AK17" s="1573"/>
      <c r="AL17" s="1574"/>
      <c r="AM17" s="1574"/>
      <c r="AN17" s="1574"/>
      <c r="AO17" s="1574"/>
      <c r="AP17" s="1574"/>
      <c r="AQ17" s="1574"/>
      <c r="AR17" s="1575"/>
    </row>
    <row r="18" spans="1:44" s="66" customFormat="1" ht="13.5" customHeight="1">
      <c r="A18" s="66">
        <v>2</v>
      </c>
      <c r="B18" s="1330"/>
      <c r="C18" s="1336"/>
      <c r="D18" s="1336"/>
      <c r="E18" s="1336"/>
      <c r="F18" s="1331"/>
      <c r="G18" s="1330"/>
      <c r="H18" s="1336"/>
      <c r="I18" s="1336"/>
      <c r="J18" s="1336"/>
      <c r="K18" s="1336"/>
      <c r="L18" s="1336"/>
      <c r="M18" s="1336"/>
      <c r="N18" s="1336"/>
      <c r="O18" s="1336"/>
      <c r="P18" s="1336"/>
      <c r="Q18" s="1331"/>
      <c r="R18" s="1330"/>
      <c r="S18" s="1336"/>
      <c r="T18" s="1336"/>
      <c r="U18" s="1336"/>
      <c r="V18" s="1331"/>
      <c r="W18" s="1612" t="str">
        <f t="array" ref="W18">IF(COUNTIF('申込シート①-1・２'!$D$68:$D$83,$AG$3)&lt;A18,"",INDEX('申込シート①-1・２'!$J$68:$J$83,SMALL(IF('申込シート①-1・２'!$D$68:$D$83=$AG$3,ROW($A$1:$A$16),""),A18)))</f>
        <v/>
      </c>
      <c r="X18" s="1613"/>
      <c r="Y18" s="1613"/>
      <c r="Z18" s="1613"/>
      <c r="AA18" s="1613"/>
      <c r="AB18" s="1613"/>
      <c r="AC18" s="1613" t="str">
        <f t="array" ref="AC18">IF(COUNTIF('申込シート①-1・２'!$D$68:$D$83,$AG$3)&lt;A18,"",INDEX('申込シート①-1・２'!$K$68:$K$83,SMALL(IF('申込シート①-1・２'!$D$68:$D$83=$AG$3,ROW($A$1:$A$16),""),A18)))</f>
        <v/>
      </c>
      <c r="AD18" s="1613"/>
      <c r="AE18" s="1613"/>
      <c r="AF18" s="1613"/>
      <c r="AG18" s="1616" t="s">
        <v>2491</v>
      </c>
      <c r="AH18" s="1330"/>
      <c r="AI18" s="1336"/>
      <c r="AJ18" s="1331"/>
      <c r="AK18" s="1576"/>
      <c r="AL18" s="1577"/>
      <c r="AM18" s="1577"/>
      <c r="AN18" s="1577"/>
      <c r="AO18" s="1577"/>
      <c r="AP18" s="1577"/>
      <c r="AQ18" s="1577"/>
      <c r="AR18" s="1578"/>
    </row>
    <row r="19" spans="1:44" s="66" customFormat="1" ht="13.5" customHeight="1">
      <c r="B19" s="1274"/>
      <c r="C19" s="1275"/>
      <c r="D19" s="1275"/>
      <c r="E19" s="1275"/>
      <c r="F19" s="1276"/>
      <c r="G19" s="1274"/>
      <c r="H19" s="1275"/>
      <c r="I19" s="1275"/>
      <c r="J19" s="1275"/>
      <c r="K19" s="1275"/>
      <c r="L19" s="1275"/>
      <c r="M19" s="1275"/>
      <c r="N19" s="1275"/>
      <c r="O19" s="1275"/>
      <c r="P19" s="1275"/>
      <c r="Q19" s="1276"/>
      <c r="R19" s="1274"/>
      <c r="S19" s="1275"/>
      <c r="T19" s="1275"/>
      <c r="U19" s="1275"/>
      <c r="V19" s="1276"/>
      <c r="W19" s="1614"/>
      <c r="X19" s="1615"/>
      <c r="Y19" s="1615"/>
      <c r="Z19" s="1615"/>
      <c r="AA19" s="1615"/>
      <c r="AB19" s="1615"/>
      <c r="AC19" s="1615"/>
      <c r="AD19" s="1615"/>
      <c r="AE19" s="1615"/>
      <c r="AF19" s="1615"/>
      <c r="AG19" s="1617"/>
      <c r="AH19" s="1274"/>
      <c r="AI19" s="1275"/>
      <c r="AJ19" s="1276"/>
      <c r="AK19" s="1579"/>
      <c r="AL19" s="1580"/>
      <c r="AM19" s="1580"/>
      <c r="AN19" s="1580"/>
      <c r="AO19" s="1580"/>
      <c r="AP19" s="1580"/>
      <c r="AQ19" s="1580"/>
      <c r="AR19" s="1581"/>
    </row>
    <row r="20" spans="1:44" s="66" customFormat="1" ht="14.25" customHeight="1">
      <c r="B20" s="1270" t="str">
        <f t="array" ref="B20">IF(COUNTIF('申込シート①-1・２'!$D$68:$D$83,$AG$3)&lt;A21,"",INDEX('申込シート①-1・２'!$D$68:$D$83,SMALL(IF('申込シート①-1・２'!$D$68:$D$83=$AG$3,ROW($A$1:$A$16),""),A21)))</f>
        <v/>
      </c>
      <c r="C20" s="1271"/>
      <c r="D20" s="1271"/>
      <c r="E20" s="1271"/>
      <c r="F20" s="1329"/>
      <c r="G20" s="1270" t="str">
        <f t="array" ref="G20">IF(COUNTIF('申込シート①-1・２'!$D$68:$D$83,$AG$3)&lt;A21,"",INDEX('申込シート①-1・２'!$G$68:$G$83,SMALL(IF('申込シート①-1・２'!$D$68:$D$83=$AG$3,ROW($A$1:$A$16),""),A21)))</f>
        <v/>
      </c>
      <c r="H20" s="1271"/>
      <c r="I20" s="1271"/>
      <c r="J20" s="1271"/>
      <c r="K20" s="1271"/>
      <c r="L20" s="1271"/>
      <c r="M20" s="1271"/>
      <c r="N20" s="1271"/>
      <c r="O20" s="1271"/>
      <c r="P20" s="1271"/>
      <c r="Q20" s="1329"/>
      <c r="R20" s="1270" t="str">
        <f t="array" ref="R20">IF(COUNTIF('申込シート①-1・２'!$D$68:$D$83,$AG$3)&lt;A21,"",INDEX('申込シート①-1・２'!$H$68:$H$83,SMALL(IF('申込シート①-1・２'!$D$68:$D$83=$AG$3,ROW($A$1:$A$16),""),A21)))</f>
        <v/>
      </c>
      <c r="S20" s="1271"/>
      <c r="T20" s="1271"/>
      <c r="U20" s="1271"/>
      <c r="V20" s="1329"/>
      <c r="W20" s="1282" t="str">
        <f t="array" ref="W20">IF(COUNTIF('申込シート①-1・２'!$D$68:$D$83,$AG$3)&lt;A21,"",INDEX('申込シート①-1・２'!$L$68:$L$83,SMALL(IF('申込シート①-1・２'!$D$68:$D$83=$AG$3,ROW($A$1:$A$16),""),A21)))</f>
        <v/>
      </c>
      <c r="X20" s="1283"/>
      <c r="Y20" s="1283"/>
      <c r="Z20" s="1283"/>
      <c r="AA20" s="1283"/>
      <c r="AB20" s="1283"/>
      <c r="AC20" s="1283" t="str">
        <f t="array" ref="AC20">IF(COUNTIF('申込シート①-1・２'!$D$68:$D$83,$AG$3)&lt;A21,"",INDEX('申込シート①-1・２'!$M$68:$M$83,SMALL(IF('申込シート①-1・２'!$D$68:$D$83=$AG$3,ROW($A$1:$A$16),""),A21)))</f>
        <v/>
      </c>
      <c r="AD20" s="1283"/>
      <c r="AE20" s="1283"/>
      <c r="AF20" s="1283"/>
      <c r="AG20" s="705"/>
      <c r="AH20" s="1270" t="str">
        <f t="array" ref="AH20">IF(COUNTIF('申込シート①-1・２'!$D$68:$D$83,$AG$3)&lt;A21,"",INDEX('申込シート①-1・２'!$N$68:$N$83,SMALL(IF('申込シート①-1・２'!$D$68:$D$83=$AG$3,ROW($A$1:$A$16),""),A21)))</f>
        <v/>
      </c>
      <c r="AI20" s="1271"/>
      <c r="AJ20" s="1329"/>
      <c r="AK20" s="1573"/>
      <c r="AL20" s="1574"/>
      <c r="AM20" s="1574"/>
      <c r="AN20" s="1574"/>
      <c r="AO20" s="1574"/>
      <c r="AP20" s="1574"/>
      <c r="AQ20" s="1574"/>
      <c r="AR20" s="1575"/>
    </row>
    <row r="21" spans="1:44" s="66" customFormat="1" ht="13.5" customHeight="1">
      <c r="A21" s="66">
        <v>3</v>
      </c>
      <c r="B21" s="1330"/>
      <c r="C21" s="1336"/>
      <c r="D21" s="1336"/>
      <c r="E21" s="1336"/>
      <c r="F21" s="1331"/>
      <c r="G21" s="1330"/>
      <c r="H21" s="1336"/>
      <c r="I21" s="1336"/>
      <c r="J21" s="1336"/>
      <c r="K21" s="1336"/>
      <c r="L21" s="1336"/>
      <c r="M21" s="1336"/>
      <c r="N21" s="1336"/>
      <c r="O21" s="1336"/>
      <c r="P21" s="1336"/>
      <c r="Q21" s="1331"/>
      <c r="R21" s="1330"/>
      <c r="S21" s="1336"/>
      <c r="T21" s="1336"/>
      <c r="U21" s="1336"/>
      <c r="V21" s="1331"/>
      <c r="W21" s="1612" t="str">
        <f t="array" ref="W21">IF(COUNTIF('申込シート①-1・２'!$D$68:$D$83,$AG$3)&lt;A21,"",INDEX('申込シート①-1・２'!$J$68:$J$83,SMALL(IF('申込シート①-1・２'!$D$68:$D$83=$AG$3,ROW($A$1:$A$16),""),A21)))</f>
        <v/>
      </c>
      <c r="X21" s="1613"/>
      <c r="Y21" s="1613"/>
      <c r="Z21" s="1613"/>
      <c r="AA21" s="1613"/>
      <c r="AB21" s="1613"/>
      <c r="AC21" s="1613" t="str">
        <f t="array" ref="AC21">IF(COUNTIF('申込シート①-1・２'!$D$68:$D$83,$AG$3)&lt;A21,"",INDEX('申込シート①-1・２'!$K$68:$K$83,SMALL(IF('申込シート①-1・２'!$D$68:$D$83=$AG$3,ROW($A$1:$A$16),""),A21)))</f>
        <v/>
      </c>
      <c r="AD21" s="1613"/>
      <c r="AE21" s="1613"/>
      <c r="AF21" s="1613"/>
      <c r="AG21" s="1616" t="s">
        <v>2491</v>
      </c>
      <c r="AH21" s="1330"/>
      <c r="AI21" s="1336"/>
      <c r="AJ21" s="1331"/>
      <c r="AK21" s="1576"/>
      <c r="AL21" s="1577"/>
      <c r="AM21" s="1577"/>
      <c r="AN21" s="1577"/>
      <c r="AO21" s="1577"/>
      <c r="AP21" s="1577"/>
      <c r="AQ21" s="1577"/>
      <c r="AR21" s="1578"/>
    </row>
    <row r="22" spans="1:44" s="66" customFormat="1" ht="13.5" customHeight="1">
      <c r="B22" s="1274"/>
      <c r="C22" s="1275"/>
      <c r="D22" s="1275"/>
      <c r="E22" s="1275"/>
      <c r="F22" s="1276"/>
      <c r="G22" s="1274"/>
      <c r="H22" s="1275"/>
      <c r="I22" s="1275"/>
      <c r="J22" s="1275"/>
      <c r="K22" s="1275"/>
      <c r="L22" s="1275"/>
      <c r="M22" s="1275"/>
      <c r="N22" s="1275"/>
      <c r="O22" s="1275"/>
      <c r="P22" s="1275"/>
      <c r="Q22" s="1276"/>
      <c r="R22" s="1274"/>
      <c r="S22" s="1275"/>
      <c r="T22" s="1275"/>
      <c r="U22" s="1275"/>
      <c r="V22" s="1276"/>
      <c r="W22" s="1614"/>
      <c r="X22" s="1615"/>
      <c r="Y22" s="1615"/>
      <c r="Z22" s="1615"/>
      <c r="AA22" s="1615"/>
      <c r="AB22" s="1615"/>
      <c r="AC22" s="1615"/>
      <c r="AD22" s="1615"/>
      <c r="AE22" s="1615"/>
      <c r="AF22" s="1615"/>
      <c r="AG22" s="1617"/>
      <c r="AH22" s="1274"/>
      <c r="AI22" s="1275"/>
      <c r="AJ22" s="1276"/>
      <c r="AK22" s="1579"/>
      <c r="AL22" s="1580"/>
      <c r="AM22" s="1580"/>
      <c r="AN22" s="1580"/>
      <c r="AO22" s="1580"/>
      <c r="AP22" s="1580"/>
      <c r="AQ22" s="1580"/>
      <c r="AR22" s="1581"/>
    </row>
    <row r="23" spans="1:44" s="66" customFormat="1" ht="14.25" customHeight="1">
      <c r="B23" s="1270" t="str">
        <f t="array" ref="B23">IF(COUNTIF('申込シート①-1・２'!$D$68:$D$83,$AG$3)&lt;A24,"",INDEX('申込シート①-1・２'!$D$68:$D$83,SMALL(IF('申込シート①-1・２'!$D$68:$D$83=$AG$3,ROW($A$1:$A$16),""),A24)))</f>
        <v/>
      </c>
      <c r="C23" s="1271"/>
      <c r="D23" s="1271"/>
      <c r="E23" s="1271"/>
      <c r="F23" s="1329"/>
      <c r="G23" s="1270" t="str">
        <f t="array" ref="G23">IF(COUNTIF('申込シート①-1・２'!$D$68:$D$83,$AG$3)&lt;A24,"",INDEX('申込シート①-1・２'!$G$68:$G$83,SMALL(IF('申込シート①-1・２'!$D$68:$D$83=$AG$3,ROW($A$1:$A$16),""),A24)))</f>
        <v/>
      </c>
      <c r="H23" s="1271"/>
      <c r="I23" s="1271"/>
      <c r="J23" s="1271"/>
      <c r="K23" s="1271"/>
      <c r="L23" s="1271"/>
      <c r="M23" s="1271"/>
      <c r="N23" s="1271"/>
      <c r="O23" s="1271"/>
      <c r="P23" s="1271"/>
      <c r="Q23" s="1329"/>
      <c r="R23" s="1270" t="str">
        <f t="array" ref="R23">IF(COUNTIF('申込シート①-1・２'!$D$68:$D$83,$AG$3)&lt;A24,"",INDEX('申込シート①-1・２'!$H$68:$H$83,SMALL(IF('申込シート①-1・２'!$D$68:$D$83=$AG$3,ROW($A$1:$A$16),""),A24)))</f>
        <v/>
      </c>
      <c r="S23" s="1271"/>
      <c r="T23" s="1271"/>
      <c r="U23" s="1271"/>
      <c r="V23" s="1329"/>
      <c r="W23" s="1282" t="str">
        <f t="array" ref="W23">IF(COUNTIF('申込シート①-1・２'!$D$68:$D$83,$AG$3)&lt;A24,"",INDEX('申込シート①-1・２'!$L$68:$L$83,SMALL(IF('申込シート①-1・２'!$D$68:$D$83=$AG$3,ROW($A$1:$A$16),""),A24)))</f>
        <v/>
      </c>
      <c r="X23" s="1283"/>
      <c r="Y23" s="1283"/>
      <c r="Z23" s="1283"/>
      <c r="AA23" s="1283"/>
      <c r="AB23" s="1283"/>
      <c r="AC23" s="1283" t="str">
        <f t="array" ref="AC23">IF(COUNTIF('申込シート①-1・２'!$D$68:$D$83,$AG$3)&lt;A24,"",INDEX('申込シート①-1・２'!$M$68:$M$83,SMALL(IF('申込シート①-1・２'!$D$68:$D$83=$AG$3,ROW($A$1:$A$16),""),A24)))</f>
        <v/>
      </c>
      <c r="AD23" s="1283"/>
      <c r="AE23" s="1283"/>
      <c r="AF23" s="1283"/>
      <c r="AG23" s="705"/>
      <c r="AH23" s="1270" t="str">
        <f t="array" ref="AH23">IF(COUNTIF('申込シート①-1・２'!$D$68:$D$83,$AG$3)&lt;A24,"",INDEX('申込シート①-1・２'!$N$68:$N$83,SMALL(IF('申込シート①-1・２'!$D$68:$D$83=$AG$3,ROW($A$1:$A$16),""),A24)))</f>
        <v/>
      </c>
      <c r="AI23" s="1271"/>
      <c r="AJ23" s="1329"/>
      <c r="AK23" s="1573"/>
      <c r="AL23" s="1574"/>
      <c r="AM23" s="1574"/>
      <c r="AN23" s="1574"/>
      <c r="AO23" s="1574"/>
      <c r="AP23" s="1574"/>
      <c r="AQ23" s="1574"/>
      <c r="AR23" s="1575"/>
    </row>
    <row r="24" spans="1:44" s="66" customFormat="1" ht="13.5" customHeight="1">
      <c r="A24" s="66">
        <v>4</v>
      </c>
      <c r="B24" s="1330"/>
      <c r="C24" s="1336"/>
      <c r="D24" s="1336"/>
      <c r="E24" s="1336"/>
      <c r="F24" s="1331"/>
      <c r="G24" s="1330"/>
      <c r="H24" s="1336"/>
      <c r="I24" s="1336"/>
      <c r="J24" s="1336"/>
      <c r="K24" s="1336"/>
      <c r="L24" s="1336"/>
      <c r="M24" s="1336"/>
      <c r="N24" s="1336"/>
      <c r="O24" s="1336"/>
      <c r="P24" s="1336"/>
      <c r="Q24" s="1331"/>
      <c r="R24" s="1330"/>
      <c r="S24" s="1336"/>
      <c r="T24" s="1336"/>
      <c r="U24" s="1336"/>
      <c r="V24" s="1331"/>
      <c r="W24" s="1612" t="str">
        <f t="array" ref="W24">IF(COUNTIF('申込シート①-1・２'!$D$68:$D$83,$AG$3)&lt;A24,"",INDEX('申込シート①-1・２'!$J$68:$J$83,SMALL(IF('申込シート①-1・２'!$D$68:$D$83=$AG$3,ROW($A$1:$A$16),""),A24)))</f>
        <v/>
      </c>
      <c r="X24" s="1613"/>
      <c r="Y24" s="1613"/>
      <c r="Z24" s="1613"/>
      <c r="AA24" s="1613"/>
      <c r="AB24" s="1613"/>
      <c r="AC24" s="1613" t="str">
        <f t="array" ref="AC24">IF(COUNTIF('申込シート①-1・２'!$D$68:$D$83,$AG$3)&lt;A24,"",INDEX('申込シート①-1・２'!$K$68:$K$83,SMALL(IF('申込シート①-1・２'!$D$68:$D$83=$AG$3,ROW($A$1:$A$16),""),A24)))</f>
        <v/>
      </c>
      <c r="AD24" s="1613"/>
      <c r="AE24" s="1613"/>
      <c r="AF24" s="1613"/>
      <c r="AG24" s="1616" t="s">
        <v>2491</v>
      </c>
      <c r="AH24" s="1330"/>
      <c r="AI24" s="1336"/>
      <c r="AJ24" s="1331"/>
      <c r="AK24" s="1576"/>
      <c r="AL24" s="1577"/>
      <c r="AM24" s="1577"/>
      <c r="AN24" s="1577"/>
      <c r="AO24" s="1577"/>
      <c r="AP24" s="1577"/>
      <c r="AQ24" s="1577"/>
      <c r="AR24" s="1578"/>
    </row>
    <row r="25" spans="1:44" s="66" customFormat="1" ht="13.5" customHeight="1">
      <c r="B25" s="1274"/>
      <c r="C25" s="1275"/>
      <c r="D25" s="1275"/>
      <c r="E25" s="1275"/>
      <c r="F25" s="1276"/>
      <c r="G25" s="1274"/>
      <c r="H25" s="1275"/>
      <c r="I25" s="1275"/>
      <c r="J25" s="1275"/>
      <c r="K25" s="1275"/>
      <c r="L25" s="1275"/>
      <c r="M25" s="1275"/>
      <c r="N25" s="1275"/>
      <c r="O25" s="1275"/>
      <c r="P25" s="1275"/>
      <c r="Q25" s="1276"/>
      <c r="R25" s="1274"/>
      <c r="S25" s="1275"/>
      <c r="T25" s="1275"/>
      <c r="U25" s="1275"/>
      <c r="V25" s="1276"/>
      <c r="W25" s="1614"/>
      <c r="X25" s="1615"/>
      <c r="Y25" s="1615"/>
      <c r="Z25" s="1615"/>
      <c r="AA25" s="1615"/>
      <c r="AB25" s="1615"/>
      <c r="AC25" s="1615"/>
      <c r="AD25" s="1615"/>
      <c r="AE25" s="1615"/>
      <c r="AF25" s="1615"/>
      <c r="AG25" s="1617"/>
      <c r="AH25" s="1274"/>
      <c r="AI25" s="1275"/>
      <c r="AJ25" s="1276"/>
      <c r="AK25" s="1579"/>
      <c r="AL25" s="1580"/>
      <c r="AM25" s="1580"/>
      <c r="AN25" s="1580"/>
      <c r="AO25" s="1580"/>
      <c r="AP25" s="1580"/>
      <c r="AQ25" s="1580"/>
      <c r="AR25" s="1581"/>
    </row>
    <row r="26" spans="1:44" s="66" customFormat="1" ht="14.25" customHeight="1">
      <c r="B26" s="1270" t="str">
        <f t="array" ref="B26">IF(COUNTIF('申込シート①-1・２'!$D$68:$D$83,$AG$3)&lt;A27,"",INDEX('申込シート①-1・２'!$D$68:$D$83,SMALL(IF('申込シート①-1・２'!$D$68:$D$83=$AG$3,ROW($A$1:$A$16),""),A27)))</f>
        <v/>
      </c>
      <c r="C26" s="1271"/>
      <c r="D26" s="1271"/>
      <c r="E26" s="1271"/>
      <c r="F26" s="1329"/>
      <c r="G26" s="1270" t="str">
        <f t="array" ref="G26">IF(COUNTIF('申込シート①-1・２'!$D$68:$D$83,$AG$3)&lt;A27,"",INDEX('申込シート①-1・２'!$G$68:$G$83,SMALL(IF('申込シート①-1・２'!$D$68:$D$83=$AG$3,ROW($A$1:$A$16),""),A27)))</f>
        <v/>
      </c>
      <c r="H26" s="1271"/>
      <c r="I26" s="1271"/>
      <c r="J26" s="1271"/>
      <c r="K26" s="1271"/>
      <c r="L26" s="1271"/>
      <c r="M26" s="1271"/>
      <c r="N26" s="1271"/>
      <c r="O26" s="1271"/>
      <c r="P26" s="1271"/>
      <c r="Q26" s="1329"/>
      <c r="R26" s="1270" t="str">
        <f t="array" ref="R26">IF(COUNTIF('申込シート①-1・２'!$D$68:$D$83,$AG$3)&lt;A27,"",INDEX('申込シート①-1・２'!$H$68:$H$83,SMALL(IF('申込シート①-1・２'!$D$68:$D$83=$AG$3,ROW($A$1:$A$16),""),A27)))</f>
        <v/>
      </c>
      <c r="S26" s="1271"/>
      <c r="T26" s="1271"/>
      <c r="U26" s="1271"/>
      <c r="V26" s="1329"/>
      <c r="W26" s="1282" t="str">
        <f t="array" ref="W26">IF(COUNTIF('申込シート①-1・２'!$D$68:$D$83,$AG$3)&lt;A27,"",INDEX('申込シート①-1・２'!$L$68:$L$83,SMALL(IF('申込シート①-1・２'!$D$68:$D$83=$AG$3,ROW($A$1:$A$16),""),A27)))</f>
        <v/>
      </c>
      <c r="X26" s="1283"/>
      <c r="Y26" s="1283"/>
      <c r="Z26" s="1283"/>
      <c r="AA26" s="1283"/>
      <c r="AB26" s="1283"/>
      <c r="AC26" s="1283" t="str">
        <f t="array" ref="AC26">IF(COUNTIF('申込シート①-1・２'!$D$68:$D$83,$AG$3)&lt;A27,"",INDEX('申込シート①-1・２'!$M$68:$M$83,SMALL(IF('申込シート①-1・２'!$D$68:$D$83=$AG$3,ROW($A$1:$A$16),""),A27)))</f>
        <v/>
      </c>
      <c r="AD26" s="1283"/>
      <c r="AE26" s="1283"/>
      <c r="AF26" s="1283"/>
      <c r="AG26" s="705"/>
      <c r="AH26" s="1270" t="str">
        <f t="array" ref="AH26">IF(COUNTIF('申込シート①-1・２'!$D$68:$D$83,$AG$3)&lt;A27,"",INDEX('申込シート①-1・２'!$N$68:$N$83,SMALL(IF('申込シート①-1・２'!$D$68:$D$83=$AG$3,ROW($A$1:$A$16),""),A27)))</f>
        <v/>
      </c>
      <c r="AI26" s="1271"/>
      <c r="AJ26" s="1329"/>
      <c r="AK26" s="1573"/>
      <c r="AL26" s="1574"/>
      <c r="AM26" s="1574"/>
      <c r="AN26" s="1574"/>
      <c r="AO26" s="1574"/>
      <c r="AP26" s="1574"/>
      <c r="AQ26" s="1574"/>
      <c r="AR26" s="1575"/>
    </row>
    <row r="27" spans="1:44" s="66" customFormat="1" ht="13.5" customHeight="1">
      <c r="A27" s="66">
        <v>5</v>
      </c>
      <c r="B27" s="1330"/>
      <c r="C27" s="1336"/>
      <c r="D27" s="1336"/>
      <c r="E27" s="1336"/>
      <c r="F27" s="1331"/>
      <c r="G27" s="1330"/>
      <c r="H27" s="1336"/>
      <c r="I27" s="1336"/>
      <c r="J27" s="1336"/>
      <c r="K27" s="1336"/>
      <c r="L27" s="1336"/>
      <c r="M27" s="1336"/>
      <c r="N27" s="1336"/>
      <c r="O27" s="1336"/>
      <c r="P27" s="1336"/>
      <c r="Q27" s="1331"/>
      <c r="R27" s="1330"/>
      <c r="S27" s="1336"/>
      <c r="T27" s="1336"/>
      <c r="U27" s="1336"/>
      <c r="V27" s="1331"/>
      <c r="W27" s="1612" t="str">
        <f t="array" ref="W27">IF(COUNTIF('申込シート①-1・２'!$D$68:$D$83,$AG$3)&lt;A27,"",INDEX('申込シート①-1・２'!$J$68:$J$83,SMALL(IF('申込シート①-1・２'!$D$68:$D$83=$AG$3,ROW($A$1:$A$16),""),A27)))</f>
        <v/>
      </c>
      <c r="X27" s="1613"/>
      <c r="Y27" s="1613"/>
      <c r="Z27" s="1613"/>
      <c r="AA27" s="1613"/>
      <c r="AB27" s="1613"/>
      <c r="AC27" s="1613" t="str">
        <f t="array" ref="AC27">IF(COUNTIF('申込シート①-1・２'!$D$68:$D$83,$AG$3)&lt;A27,"",INDEX('申込シート①-1・２'!$K$68:$K$83,SMALL(IF('申込シート①-1・２'!$D$68:$D$83=$AG$3,ROW($A$1:$A$16),""),A27)))</f>
        <v/>
      </c>
      <c r="AD27" s="1613"/>
      <c r="AE27" s="1613"/>
      <c r="AF27" s="1613"/>
      <c r="AG27" s="1616" t="s">
        <v>2491</v>
      </c>
      <c r="AH27" s="1330"/>
      <c r="AI27" s="1336"/>
      <c r="AJ27" s="1331"/>
      <c r="AK27" s="1576"/>
      <c r="AL27" s="1577"/>
      <c r="AM27" s="1577"/>
      <c r="AN27" s="1577"/>
      <c r="AO27" s="1577"/>
      <c r="AP27" s="1577"/>
      <c r="AQ27" s="1577"/>
      <c r="AR27" s="1578"/>
    </row>
    <row r="28" spans="1:44" s="66" customFormat="1" ht="13.5" customHeight="1">
      <c r="B28" s="1274"/>
      <c r="C28" s="1275"/>
      <c r="D28" s="1275"/>
      <c r="E28" s="1275"/>
      <c r="F28" s="1276"/>
      <c r="G28" s="1274"/>
      <c r="H28" s="1275"/>
      <c r="I28" s="1275"/>
      <c r="J28" s="1275"/>
      <c r="K28" s="1275"/>
      <c r="L28" s="1275"/>
      <c r="M28" s="1275"/>
      <c r="N28" s="1275"/>
      <c r="O28" s="1275"/>
      <c r="P28" s="1275"/>
      <c r="Q28" s="1276"/>
      <c r="R28" s="1274"/>
      <c r="S28" s="1275"/>
      <c r="T28" s="1275"/>
      <c r="U28" s="1275"/>
      <c r="V28" s="1276"/>
      <c r="W28" s="1614"/>
      <c r="X28" s="1615"/>
      <c r="Y28" s="1615"/>
      <c r="Z28" s="1615"/>
      <c r="AA28" s="1615"/>
      <c r="AB28" s="1615"/>
      <c r="AC28" s="1615"/>
      <c r="AD28" s="1615"/>
      <c r="AE28" s="1615"/>
      <c r="AF28" s="1615"/>
      <c r="AG28" s="1617"/>
      <c r="AH28" s="1274"/>
      <c r="AI28" s="1275"/>
      <c r="AJ28" s="1276"/>
      <c r="AK28" s="1579"/>
      <c r="AL28" s="1580"/>
      <c r="AM28" s="1580"/>
      <c r="AN28" s="1580"/>
      <c r="AO28" s="1580"/>
      <c r="AP28" s="1580"/>
      <c r="AQ28" s="1580"/>
      <c r="AR28" s="1581"/>
    </row>
    <row r="29" spans="1:44" s="66" customFormat="1" ht="14.25" customHeight="1">
      <c r="B29" s="1270" t="str">
        <f t="array" ref="B29">IF(COUNTIF('申込シート①-1・２'!$D$68:$D$83,$AG$3)&lt;A30,"",INDEX('申込シート①-1・２'!$D$68:$D$83,SMALL(IF('申込シート①-1・２'!$D$68:$D$83=$AG$3,ROW($A$1:$A$16),""),A30)))</f>
        <v/>
      </c>
      <c r="C29" s="1271"/>
      <c r="D29" s="1271"/>
      <c r="E29" s="1271"/>
      <c r="F29" s="1329"/>
      <c r="G29" s="1270" t="str">
        <f t="array" ref="G29">IF(COUNTIF('申込シート①-1・２'!$D$68:$D$83,$AG$3)&lt;A30,"",INDEX('申込シート①-1・２'!$G$68:$G$83,SMALL(IF('申込シート①-1・２'!$D$68:$D$83=$AG$3,ROW($A$1:$A$16),""),A30)))</f>
        <v/>
      </c>
      <c r="H29" s="1271"/>
      <c r="I29" s="1271"/>
      <c r="J29" s="1271"/>
      <c r="K29" s="1271"/>
      <c r="L29" s="1271"/>
      <c r="M29" s="1271"/>
      <c r="N29" s="1271"/>
      <c r="O29" s="1271"/>
      <c r="P29" s="1271"/>
      <c r="Q29" s="1329"/>
      <c r="R29" s="1270" t="str">
        <f t="array" ref="R29">IF(COUNTIF('申込シート①-1・２'!$D$68:$D$83,$AG$3)&lt;A30,"",INDEX('申込シート①-1・２'!$H$68:$H$83,SMALL(IF('申込シート①-1・２'!$D$68:$D$83=$AG$3,ROW($A$1:$A$16),""),A30)))</f>
        <v/>
      </c>
      <c r="S29" s="1271"/>
      <c r="T29" s="1271"/>
      <c r="U29" s="1271"/>
      <c r="V29" s="1329"/>
      <c r="W29" s="1282" t="str">
        <f t="array" ref="W29">IF(COUNTIF('申込シート①-1・２'!$D$68:$D$83,$AG$3)&lt;A30,"",INDEX('申込シート①-1・２'!$L$68:$L$83,SMALL(IF('申込シート①-1・２'!$D$68:$D$83=$AG$3,ROW($A$1:$A$16),""),A30)))</f>
        <v/>
      </c>
      <c r="X29" s="1283"/>
      <c r="Y29" s="1283"/>
      <c r="Z29" s="1283"/>
      <c r="AA29" s="1283"/>
      <c r="AB29" s="1283"/>
      <c r="AC29" s="1283" t="str">
        <f t="array" ref="AC29">IF(COUNTIF('申込シート①-1・２'!$D$68:$D$83,$AG$3)&lt;A30,"",INDEX('申込シート①-1・２'!$M$68:$M$83,SMALL(IF('申込シート①-1・２'!$D$68:$D$83=$AG$3,ROW($A$1:$A$16),""),A30)))</f>
        <v/>
      </c>
      <c r="AD29" s="1283"/>
      <c r="AE29" s="1283"/>
      <c r="AF29" s="1283"/>
      <c r="AG29" s="705"/>
      <c r="AH29" s="1270" t="str">
        <f t="array" ref="AH29">IF(COUNTIF('申込シート①-1・２'!$D$68:$D$83,$AG$3)&lt;A30,"",INDEX('申込シート①-1・２'!$N$68:$N$83,SMALL(IF('申込シート①-1・２'!$D$68:$D$83=$AG$3,ROW($A$1:$A$16),""),A30)))</f>
        <v/>
      </c>
      <c r="AI29" s="1271"/>
      <c r="AJ29" s="1329"/>
      <c r="AK29" s="1573"/>
      <c r="AL29" s="1574"/>
      <c r="AM29" s="1574"/>
      <c r="AN29" s="1574"/>
      <c r="AO29" s="1574"/>
      <c r="AP29" s="1574"/>
      <c r="AQ29" s="1574"/>
      <c r="AR29" s="1575"/>
    </row>
    <row r="30" spans="1:44" s="66" customFormat="1" ht="13.5" customHeight="1">
      <c r="A30" s="66">
        <v>6</v>
      </c>
      <c r="B30" s="1330"/>
      <c r="C30" s="1336"/>
      <c r="D30" s="1336"/>
      <c r="E30" s="1336"/>
      <c r="F30" s="1331"/>
      <c r="G30" s="1330"/>
      <c r="H30" s="1336"/>
      <c r="I30" s="1336"/>
      <c r="J30" s="1336"/>
      <c r="K30" s="1336"/>
      <c r="L30" s="1336"/>
      <c r="M30" s="1336"/>
      <c r="N30" s="1336"/>
      <c r="O30" s="1336"/>
      <c r="P30" s="1336"/>
      <c r="Q30" s="1331"/>
      <c r="R30" s="1330"/>
      <c r="S30" s="1336"/>
      <c r="T30" s="1336"/>
      <c r="U30" s="1336"/>
      <c r="V30" s="1331"/>
      <c r="W30" s="1612" t="str">
        <f t="array" ref="W30">IF(COUNTIF('申込シート①-1・２'!$D$68:$D$83,$AG$3)&lt;A30,"",INDEX('申込シート①-1・２'!$J$68:$J$83,SMALL(IF('申込シート①-1・２'!$D$68:$D$83=$AG$3,ROW($A$1:$A$16),""),A30)))</f>
        <v/>
      </c>
      <c r="X30" s="1613"/>
      <c r="Y30" s="1613"/>
      <c r="Z30" s="1613"/>
      <c r="AA30" s="1613"/>
      <c r="AB30" s="1613"/>
      <c r="AC30" s="1613" t="str">
        <f t="array" ref="AC30">IF(COUNTIF('申込シート①-1・２'!$D$68:$D$83,$AG$3)&lt;A30,"",INDEX('申込シート①-1・２'!$K$68:$K$83,SMALL(IF('申込シート①-1・２'!$D$68:$D$83=$AG$3,ROW($A$1:$A$16),""),A30)))</f>
        <v/>
      </c>
      <c r="AD30" s="1613"/>
      <c r="AE30" s="1613"/>
      <c r="AF30" s="1613"/>
      <c r="AG30" s="1616" t="s">
        <v>2491</v>
      </c>
      <c r="AH30" s="1330"/>
      <c r="AI30" s="1336"/>
      <c r="AJ30" s="1331"/>
      <c r="AK30" s="1576"/>
      <c r="AL30" s="1577"/>
      <c r="AM30" s="1577"/>
      <c r="AN30" s="1577"/>
      <c r="AO30" s="1577"/>
      <c r="AP30" s="1577"/>
      <c r="AQ30" s="1577"/>
      <c r="AR30" s="1578"/>
    </row>
    <row r="31" spans="1:44" s="66" customFormat="1" ht="13.5" customHeight="1">
      <c r="B31" s="1274"/>
      <c r="C31" s="1275"/>
      <c r="D31" s="1275"/>
      <c r="E31" s="1275"/>
      <c r="F31" s="1276"/>
      <c r="G31" s="1274"/>
      <c r="H31" s="1275"/>
      <c r="I31" s="1275"/>
      <c r="J31" s="1275"/>
      <c r="K31" s="1275"/>
      <c r="L31" s="1275"/>
      <c r="M31" s="1275"/>
      <c r="N31" s="1275"/>
      <c r="O31" s="1275"/>
      <c r="P31" s="1275"/>
      <c r="Q31" s="1276"/>
      <c r="R31" s="1274"/>
      <c r="S31" s="1275"/>
      <c r="T31" s="1275"/>
      <c r="U31" s="1275"/>
      <c r="V31" s="1276"/>
      <c r="W31" s="1614"/>
      <c r="X31" s="1615"/>
      <c r="Y31" s="1615"/>
      <c r="Z31" s="1615"/>
      <c r="AA31" s="1615"/>
      <c r="AB31" s="1615"/>
      <c r="AC31" s="1615"/>
      <c r="AD31" s="1615"/>
      <c r="AE31" s="1615"/>
      <c r="AF31" s="1615"/>
      <c r="AG31" s="1617"/>
      <c r="AH31" s="1274"/>
      <c r="AI31" s="1275"/>
      <c r="AJ31" s="1276"/>
      <c r="AK31" s="1579"/>
      <c r="AL31" s="1580"/>
      <c r="AM31" s="1580"/>
      <c r="AN31" s="1580"/>
      <c r="AO31" s="1580"/>
      <c r="AP31" s="1580"/>
      <c r="AQ31" s="1580"/>
      <c r="AR31" s="1581"/>
    </row>
    <row r="32" spans="1:44" s="66" customFormat="1" ht="14.25" customHeight="1">
      <c r="B32" s="1270" t="str">
        <f t="array" ref="B32">IF(COUNTIF('申込シート①-1・２'!$D$68:$D$83,$AG$3)&lt;A33,"",INDEX('申込シート①-1・２'!$D$68:$D$83,SMALL(IF('申込シート①-1・２'!$D$68:$D$83=$AG$3,ROW($A$1:$A$16),""),A33)))</f>
        <v/>
      </c>
      <c r="C32" s="1271"/>
      <c r="D32" s="1271"/>
      <c r="E32" s="1271"/>
      <c r="F32" s="1329"/>
      <c r="G32" s="1270" t="str">
        <f t="array" ref="G32">IF(COUNTIF('申込シート①-1・２'!$D$68:$D$83,$AG$3)&lt;A33,"",INDEX('申込シート①-1・２'!$G$68:$G$83,SMALL(IF('申込シート①-1・２'!$D$68:$D$83=$AG$3,ROW($A$1:$A$16),""),A33)))</f>
        <v/>
      </c>
      <c r="H32" s="1271"/>
      <c r="I32" s="1271"/>
      <c r="J32" s="1271"/>
      <c r="K32" s="1271"/>
      <c r="L32" s="1271"/>
      <c r="M32" s="1271"/>
      <c r="N32" s="1271"/>
      <c r="O32" s="1271"/>
      <c r="P32" s="1271"/>
      <c r="Q32" s="1329"/>
      <c r="R32" s="1270" t="str">
        <f t="array" ref="R32">IF(COUNTIF('申込シート①-1・２'!$D$68:$D$83,$AG$3)&lt;A33,"",INDEX('申込シート①-1・２'!$H$68:$H$83,SMALL(IF('申込シート①-1・２'!$D$68:$D$83=$AG$3,ROW($A$1:$A$16),""),A33)))</f>
        <v/>
      </c>
      <c r="S32" s="1271"/>
      <c r="T32" s="1271"/>
      <c r="U32" s="1271"/>
      <c r="V32" s="1329"/>
      <c r="W32" s="1282" t="str">
        <f t="array" ref="W32">IF(COUNTIF('申込シート①-1・２'!$D$68:$D$83,$AG$3)&lt;A33,"",INDEX('申込シート①-1・２'!$L$68:$L$83,SMALL(IF('申込シート①-1・２'!$D$68:$D$83=$AG$3,ROW($A$1:$A$16),""),A33)))</f>
        <v/>
      </c>
      <c r="X32" s="1283"/>
      <c r="Y32" s="1283"/>
      <c r="Z32" s="1283"/>
      <c r="AA32" s="1283"/>
      <c r="AB32" s="1283"/>
      <c r="AC32" s="1283" t="str">
        <f t="array" ref="AC32">IF(COUNTIF('申込シート①-1・２'!$D$68:$D$83,$AG$3)&lt;A33,"",INDEX('申込シート①-1・２'!$M$68:$M$83,SMALL(IF('申込シート①-1・２'!$D$68:$D$83=$AG$3,ROW($A$1:$A$16),""),A33)))</f>
        <v/>
      </c>
      <c r="AD32" s="1283"/>
      <c r="AE32" s="1283"/>
      <c r="AF32" s="1283"/>
      <c r="AG32" s="705"/>
      <c r="AH32" s="1270" t="str">
        <f t="array" ref="AH32">IF(COUNTIF('申込シート①-1・２'!$D$68:$D$83,$AG$3)&lt;A33,"",INDEX('申込シート①-1・２'!$N$68:$N$83,SMALL(IF('申込シート①-1・２'!$D$68:$D$83=$AG$3,ROW($A$1:$A$16),""),A33)))</f>
        <v/>
      </c>
      <c r="AI32" s="1271"/>
      <c r="AJ32" s="1329"/>
      <c r="AK32" s="1573"/>
      <c r="AL32" s="1574"/>
      <c r="AM32" s="1574"/>
      <c r="AN32" s="1574"/>
      <c r="AO32" s="1574"/>
      <c r="AP32" s="1574"/>
      <c r="AQ32" s="1574"/>
      <c r="AR32" s="1575"/>
    </row>
    <row r="33" spans="1:44" s="66" customFormat="1" ht="13.5" customHeight="1">
      <c r="A33" s="66">
        <v>7</v>
      </c>
      <c r="B33" s="1330"/>
      <c r="C33" s="1336"/>
      <c r="D33" s="1336"/>
      <c r="E33" s="1336"/>
      <c r="F33" s="1331"/>
      <c r="G33" s="1330"/>
      <c r="H33" s="1336"/>
      <c r="I33" s="1336"/>
      <c r="J33" s="1336"/>
      <c r="K33" s="1336"/>
      <c r="L33" s="1336"/>
      <c r="M33" s="1336"/>
      <c r="N33" s="1336"/>
      <c r="O33" s="1336"/>
      <c r="P33" s="1336"/>
      <c r="Q33" s="1331"/>
      <c r="R33" s="1330"/>
      <c r="S33" s="1336"/>
      <c r="T33" s="1336"/>
      <c r="U33" s="1336"/>
      <c r="V33" s="1331"/>
      <c r="W33" s="1612" t="str">
        <f t="array" ref="W33">IF(COUNTIF('申込シート①-1・２'!$D$68:$D$83,$AG$3)&lt;A33,"",INDEX('申込シート①-1・２'!$J$68:$J$83,SMALL(IF('申込シート①-1・２'!$D$68:$D$83=$AG$3,ROW($A$1:$A$16),""),A33)))</f>
        <v/>
      </c>
      <c r="X33" s="1613"/>
      <c r="Y33" s="1613"/>
      <c r="Z33" s="1613"/>
      <c r="AA33" s="1613"/>
      <c r="AB33" s="1613"/>
      <c r="AC33" s="1613" t="str">
        <f t="array" ref="AC33">IF(COUNTIF('申込シート①-1・２'!$D$68:$D$83,$AG$3)&lt;A33,"",INDEX('申込シート①-1・２'!$K$68:$K$83,SMALL(IF('申込シート①-1・２'!$D$68:$D$83=$AG$3,ROW($A$1:$A$16),""),A33)))</f>
        <v/>
      </c>
      <c r="AD33" s="1613"/>
      <c r="AE33" s="1613"/>
      <c r="AF33" s="1613"/>
      <c r="AG33" s="1616" t="s">
        <v>2491</v>
      </c>
      <c r="AH33" s="1330"/>
      <c r="AI33" s="1336"/>
      <c r="AJ33" s="1331"/>
      <c r="AK33" s="1576"/>
      <c r="AL33" s="1577"/>
      <c r="AM33" s="1577"/>
      <c r="AN33" s="1577"/>
      <c r="AO33" s="1577"/>
      <c r="AP33" s="1577"/>
      <c r="AQ33" s="1577"/>
      <c r="AR33" s="1578"/>
    </row>
    <row r="34" spans="1:44" s="66" customFormat="1" ht="13.5" customHeight="1">
      <c r="B34" s="1274"/>
      <c r="C34" s="1275"/>
      <c r="D34" s="1275"/>
      <c r="E34" s="1275"/>
      <c r="F34" s="1276"/>
      <c r="G34" s="1274"/>
      <c r="H34" s="1275"/>
      <c r="I34" s="1275"/>
      <c r="J34" s="1275"/>
      <c r="K34" s="1275"/>
      <c r="L34" s="1275"/>
      <c r="M34" s="1275"/>
      <c r="N34" s="1275"/>
      <c r="O34" s="1275"/>
      <c r="P34" s="1275"/>
      <c r="Q34" s="1276"/>
      <c r="R34" s="1274"/>
      <c r="S34" s="1275"/>
      <c r="T34" s="1275"/>
      <c r="U34" s="1275"/>
      <c r="V34" s="1276"/>
      <c r="W34" s="1614"/>
      <c r="X34" s="1615"/>
      <c r="Y34" s="1615"/>
      <c r="Z34" s="1615"/>
      <c r="AA34" s="1615"/>
      <c r="AB34" s="1615"/>
      <c r="AC34" s="1615"/>
      <c r="AD34" s="1615"/>
      <c r="AE34" s="1615"/>
      <c r="AF34" s="1615"/>
      <c r="AG34" s="1617"/>
      <c r="AH34" s="1274"/>
      <c r="AI34" s="1275"/>
      <c r="AJ34" s="1276"/>
      <c r="AK34" s="1579"/>
      <c r="AL34" s="1580"/>
      <c r="AM34" s="1580"/>
      <c r="AN34" s="1580"/>
      <c r="AO34" s="1580"/>
      <c r="AP34" s="1580"/>
      <c r="AQ34" s="1580"/>
      <c r="AR34" s="1581"/>
    </row>
    <row r="35" spans="1:44" s="66" customFormat="1" ht="14.25" customHeight="1">
      <c r="B35" s="1270" t="str">
        <f t="array" ref="B35">IF(COUNTIF('申込シート①-1・２'!$D$68:$D$83,$AG$3)&lt;A36,"",INDEX('申込シート①-1・２'!$D$68:$D$83,SMALL(IF('申込シート①-1・２'!$D$68:$D$83=$AG$3,ROW($A$1:$A$16),""),A36)))</f>
        <v/>
      </c>
      <c r="C35" s="1271"/>
      <c r="D35" s="1271"/>
      <c r="E35" s="1271"/>
      <c r="F35" s="1329"/>
      <c r="G35" s="1270" t="str">
        <f t="array" ref="G35">IF(COUNTIF('申込シート①-1・２'!$D$68:$D$83,$AG$3)&lt;A36,"",INDEX('申込シート①-1・２'!$G$68:$G$83,SMALL(IF('申込シート①-1・２'!$D$68:$D$83=$AG$3,ROW($A$1:$A$16),""),A36)))</f>
        <v/>
      </c>
      <c r="H35" s="1271"/>
      <c r="I35" s="1271"/>
      <c r="J35" s="1271"/>
      <c r="K35" s="1271"/>
      <c r="L35" s="1271"/>
      <c r="M35" s="1271"/>
      <c r="N35" s="1271"/>
      <c r="O35" s="1271"/>
      <c r="P35" s="1271"/>
      <c r="Q35" s="1329"/>
      <c r="R35" s="1270" t="str">
        <f t="array" ref="R35">IF(COUNTIF('申込シート①-1・２'!$D$68:$D$83,$AG$3)&lt;A36,"",INDEX('申込シート①-1・２'!$H$68:$H$83,SMALL(IF('申込シート①-1・２'!$D$68:$D$83=$AG$3,ROW($A$1:$A$16),""),A36)))</f>
        <v/>
      </c>
      <c r="S35" s="1271"/>
      <c r="T35" s="1271"/>
      <c r="U35" s="1271"/>
      <c r="V35" s="1329"/>
      <c r="W35" s="1282" t="str">
        <f t="array" ref="W35">IF(COUNTIF('申込シート①-1・２'!$D$68:$D$83,$AG$3)&lt;A36,"",INDEX('申込シート①-1・２'!$L$68:$L$83,SMALL(IF('申込シート①-1・２'!$D$68:$D$83=$AG$3,ROW($A$1:$A$16),""),A36)))</f>
        <v/>
      </c>
      <c r="X35" s="1283"/>
      <c r="Y35" s="1283"/>
      <c r="Z35" s="1283"/>
      <c r="AA35" s="1283"/>
      <c r="AB35" s="1283"/>
      <c r="AC35" s="1283" t="str">
        <f t="array" ref="AC35">IF(COUNTIF('申込シート①-1・２'!$D$68:$D$83,$AG$3)&lt;A36,"",INDEX('申込シート①-1・２'!$M$68:$M$83,SMALL(IF('申込シート①-1・２'!$D$68:$D$83=$AG$3,ROW($A$1:$A$16),""),A36)))</f>
        <v/>
      </c>
      <c r="AD35" s="1283"/>
      <c r="AE35" s="1283"/>
      <c r="AF35" s="1283"/>
      <c r="AG35" s="705"/>
      <c r="AH35" s="1270" t="str">
        <f t="array" ref="AH35">IF(COUNTIF('申込シート①-1・２'!$D$68:$D$83,$AG$3)&lt;A36,"",INDEX('申込シート①-1・２'!$N$68:$N$83,SMALL(IF('申込シート①-1・２'!$D$68:$D$83=$AG$3,ROW($A$1:$A$16),""),A36)))</f>
        <v/>
      </c>
      <c r="AI35" s="1271"/>
      <c r="AJ35" s="1329"/>
      <c r="AK35" s="1573"/>
      <c r="AL35" s="1574"/>
      <c r="AM35" s="1574"/>
      <c r="AN35" s="1574"/>
      <c r="AO35" s="1574"/>
      <c r="AP35" s="1574"/>
      <c r="AQ35" s="1574"/>
      <c r="AR35" s="1575"/>
    </row>
    <row r="36" spans="1:44" s="66" customFormat="1" ht="13.5" customHeight="1">
      <c r="A36" s="66">
        <v>8</v>
      </c>
      <c r="B36" s="1330"/>
      <c r="C36" s="1336"/>
      <c r="D36" s="1336"/>
      <c r="E36" s="1336"/>
      <c r="F36" s="1331"/>
      <c r="G36" s="1330"/>
      <c r="H36" s="1336"/>
      <c r="I36" s="1336"/>
      <c r="J36" s="1336"/>
      <c r="K36" s="1336"/>
      <c r="L36" s="1336"/>
      <c r="M36" s="1336"/>
      <c r="N36" s="1336"/>
      <c r="O36" s="1336"/>
      <c r="P36" s="1336"/>
      <c r="Q36" s="1331"/>
      <c r="R36" s="1330"/>
      <c r="S36" s="1336"/>
      <c r="T36" s="1336"/>
      <c r="U36" s="1336"/>
      <c r="V36" s="1331"/>
      <c r="W36" s="1612" t="str">
        <f t="array" ref="W36">IF(COUNTIF('申込シート①-1・２'!$D$68:$D$83,$AG$3)&lt;A36,"",INDEX('申込シート①-1・２'!$J$68:$J$83,SMALL(IF('申込シート①-1・２'!$D$68:$D$83=$AG$3,ROW($A$1:$A$16),""),A36)))</f>
        <v/>
      </c>
      <c r="X36" s="1613"/>
      <c r="Y36" s="1613"/>
      <c r="Z36" s="1613"/>
      <c r="AA36" s="1613"/>
      <c r="AB36" s="1613"/>
      <c r="AC36" s="1613" t="str">
        <f t="array" ref="AC36">IF(COUNTIF('申込シート①-1・２'!$D$68:$D$83,$AG$3)&lt;A36,"",INDEX('申込シート①-1・２'!$K$68:$K$83,SMALL(IF('申込シート①-1・２'!$D$68:$D$83=$AG$3,ROW($A$1:$A$16),""),A36)))</f>
        <v/>
      </c>
      <c r="AD36" s="1613"/>
      <c r="AE36" s="1613"/>
      <c r="AF36" s="1613"/>
      <c r="AG36" s="1616" t="s">
        <v>2491</v>
      </c>
      <c r="AH36" s="1330"/>
      <c r="AI36" s="1336"/>
      <c r="AJ36" s="1331"/>
      <c r="AK36" s="1576"/>
      <c r="AL36" s="1577"/>
      <c r="AM36" s="1577"/>
      <c r="AN36" s="1577"/>
      <c r="AO36" s="1577"/>
      <c r="AP36" s="1577"/>
      <c r="AQ36" s="1577"/>
      <c r="AR36" s="1578"/>
    </row>
    <row r="37" spans="1:44" s="66" customFormat="1" ht="13.5" customHeight="1">
      <c r="B37" s="1274"/>
      <c r="C37" s="1275"/>
      <c r="D37" s="1275"/>
      <c r="E37" s="1275"/>
      <c r="F37" s="1276"/>
      <c r="G37" s="1274"/>
      <c r="H37" s="1275"/>
      <c r="I37" s="1275"/>
      <c r="J37" s="1275"/>
      <c r="K37" s="1275"/>
      <c r="L37" s="1275"/>
      <c r="M37" s="1275"/>
      <c r="N37" s="1275"/>
      <c r="O37" s="1275"/>
      <c r="P37" s="1275"/>
      <c r="Q37" s="1276"/>
      <c r="R37" s="1274"/>
      <c r="S37" s="1275"/>
      <c r="T37" s="1275"/>
      <c r="U37" s="1275"/>
      <c r="V37" s="1276"/>
      <c r="W37" s="1614"/>
      <c r="X37" s="1615"/>
      <c r="Y37" s="1615"/>
      <c r="Z37" s="1615"/>
      <c r="AA37" s="1615"/>
      <c r="AB37" s="1615"/>
      <c r="AC37" s="1615"/>
      <c r="AD37" s="1615"/>
      <c r="AE37" s="1615"/>
      <c r="AF37" s="1615"/>
      <c r="AG37" s="1617"/>
      <c r="AH37" s="1274"/>
      <c r="AI37" s="1275"/>
      <c r="AJ37" s="1276"/>
      <c r="AK37" s="1579"/>
      <c r="AL37" s="1580"/>
      <c r="AM37" s="1580"/>
      <c r="AN37" s="1580"/>
      <c r="AO37" s="1580"/>
      <c r="AP37" s="1580"/>
      <c r="AQ37" s="1580"/>
      <c r="AR37" s="1581"/>
    </row>
    <row r="38" spans="1:44" s="66" customFormat="1" ht="14.25" customHeight="1">
      <c r="B38" s="1270" t="str">
        <f t="array" ref="B38">IF(COUNTIF('申込シート①-1・２'!$D$68:$D$83,$AG$3)&lt;A39,"",INDEX('申込シート①-1・２'!$D$68:$D$83,SMALL(IF('申込シート①-1・２'!$D$68:$D$83=$AG$3,ROW($A$1:$A$16),""),A39)))</f>
        <v/>
      </c>
      <c r="C38" s="1271"/>
      <c r="D38" s="1271"/>
      <c r="E38" s="1271"/>
      <c r="F38" s="1329"/>
      <c r="G38" s="1270" t="str">
        <f t="array" ref="G38">IF(COUNTIF('申込シート①-1・２'!$D$68:$D$83,$AG$3)&lt;A39,"",INDEX('申込シート①-1・２'!$G$68:$G$83,SMALL(IF('申込シート①-1・２'!$D$68:$D$83=$AG$3,ROW($A$1:$A$16),""),A39)))</f>
        <v/>
      </c>
      <c r="H38" s="1271"/>
      <c r="I38" s="1271"/>
      <c r="J38" s="1271"/>
      <c r="K38" s="1271"/>
      <c r="L38" s="1271"/>
      <c r="M38" s="1271"/>
      <c r="N38" s="1271"/>
      <c r="O38" s="1271"/>
      <c r="P38" s="1271"/>
      <c r="Q38" s="1329"/>
      <c r="R38" s="1270" t="str">
        <f t="array" ref="R38">IF(COUNTIF('申込シート①-1・２'!$D$68:$D$83,$AG$3)&lt;A39,"",INDEX('申込シート①-1・２'!$H$68:$H$83,SMALL(IF('申込シート①-1・２'!$D$68:$D$83=$AG$3,ROW($A$1:$A$16),""),A39)))</f>
        <v/>
      </c>
      <c r="S38" s="1271"/>
      <c r="T38" s="1271"/>
      <c r="U38" s="1271"/>
      <c r="V38" s="1329"/>
      <c r="W38" s="1282" t="str">
        <f t="array" ref="W38">IF(COUNTIF('申込シート①-1・２'!$D$68:$D$83,$AG$3)&lt;A39,"",INDEX('申込シート①-1・２'!$L$68:$L$83,SMALL(IF('申込シート①-1・２'!$D$68:$D$83=$AG$3,ROW($A$1:$A$16),""),A39)))</f>
        <v/>
      </c>
      <c r="X38" s="1283"/>
      <c r="Y38" s="1283"/>
      <c r="Z38" s="1283"/>
      <c r="AA38" s="1283"/>
      <c r="AB38" s="1283"/>
      <c r="AC38" s="1283" t="str">
        <f t="array" ref="AC38">IF(COUNTIF('申込シート①-1・２'!$D$68:$D$83,$AG$3)&lt;A39,"",INDEX('申込シート①-1・２'!$M$68:$M$83,SMALL(IF('申込シート①-1・２'!$D$68:$D$83=$AG$3,ROW($A$1:$A$16),""),A39)))</f>
        <v/>
      </c>
      <c r="AD38" s="1283"/>
      <c r="AE38" s="1283"/>
      <c r="AF38" s="1283"/>
      <c r="AG38" s="705"/>
      <c r="AH38" s="1270" t="str">
        <f t="array" ref="AH38">IF(COUNTIF('申込シート①-1・２'!$D$68:$D$83,$AG$3)&lt;A39,"",INDEX('申込シート①-1・２'!$N$68:$N$83,SMALL(IF('申込シート①-1・２'!$D$68:$D$83=$AG$3,ROW($A$1:$A$16),""),A39)))</f>
        <v/>
      </c>
      <c r="AI38" s="1271"/>
      <c r="AJ38" s="1329"/>
      <c r="AK38" s="1573"/>
      <c r="AL38" s="1574"/>
      <c r="AM38" s="1574"/>
      <c r="AN38" s="1574"/>
      <c r="AO38" s="1574"/>
      <c r="AP38" s="1574"/>
      <c r="AQ38" s="1574"/>
      <c r="AR38" s="1575"/>
    </row>
    <row r="39" spans="1:44" s="66" customFormat="1" ht="13.5" customHeight="1">
      <c r="A39" s="66">
        <v>9</v>
      </c>
      <c r="B39" s="1330"/>
      <c r="C39" s="1336"/>
      <c r="D39" s="1336"/>
      <c r="E39" s="1336"/>
      <c r="F39" s="1331"/>
      <c r="G39" s="1330"/>
      <c r="H39" s="1336"/>
      <c r="I39" s="1336"/>
      <c r="J39" s="1336"/>
      <c r="K39" s="1336"/>
      <c r="L39" s="1336"/>
      <c r="M39" s="1336"/>
      <c r="N39" s="1336"/>
      <c r="O39" s="1336"/>
      <c r="P39" s="1336"/>
      <c r="Q39" s="1331"/>
      <c r="R39" s="1330"/>
      <c r="S39" s="1336"/>
      <c r="T39" s="1336"/>
      <c r="U39" s="1336"/>
      <c r="V39" s="1331"/>
      <c r="W39" s="1612" t="str">
        <f t="array" ref="W39">IF(COUNTIF('申込シート①-1・２'!$D$68:$D$83,$AG$3)&lt;A39,"",INDEX('申込シート①-1・２'!$J$68:$J$83,SMALL(IF('申込シート①-1・２'!$D$68:$D$83=$AG$3,ROW($A$1:$A$16),""),A39)))</f>
        <v/>
      </c>
      <c r="X39" s="1613"/>
      <c r="Y39" s="1613"/>
      <c r="Z39" s="1613"/>
      <c r="AA39" s="1613"/>
      <c r="AB39" s="1613"/>
      <c r="AC39" s="1613" t="str">
        <f t="array" ref="AC39">IF(COUNTIF('申込シート①-1・２'!$D$68:$D$83,$AG$3)&lt;A39,"",INDEX('申込シート①-1・２'!$K$68:$K$83,SMALL(IF('申込シート①-1・２'!$D$68:$D$83=$AG$3,ROW($A$1:$A$16),""),A39)))</f>
        <v/>
      </c>
      <c r="AD39" s="1613"/>
      <c r="AE39" s="1613"/>
      <c r="AF39" s="1613"/>
      <c r="AG39" s="1616" t="s">
        <v>2491</v>
      </c>
      <c r="AH39" s="1330"/>
      <c r="AI39" s="1336"/>
      <c r="AJ39" s="1331"/>
      <c r="AK39" s="1576"/>
      <c r="AL39" s="1577"/>
      <c r="AM39" s="1577"/>
      <c r="AN39" s="1577"/>
      <c r="AO39" s="1577"/>
      <c r="AP39" s="1577"/>
      <c r="AQ39" s="1577"/>
      <c r="AR39" s="1578"/>
    </row>
    <row r="40" spans="1:44" s="66" customFormat="1" ht="13.5" customHeight="1">
      <c r="B40" s="1274"/>
      <c r="C40" s="1275"/>
      <c r="D40" s="1275"/>
      <c r="E40" s="1275"/>
      <c r="F40" s="1276"/>
      <c r="G40" s="1274"/>
      <c r="H40" s="1275"/>
      <c r="I40" s="1275"/>
      <c r="J40" s="1275"/>
      <c r="K40" s="1275"/>
      <c r="L40" s="1275"/>
      <c r="M40" s="1275"/>
      <c r="N40" s="1275"/>
      <c r="O40" s="1275"/>
      <c r="P40" s="1275"/>
      <c r="Q40" s="1276"/>
      <c r="R40" s="1274"/>
      <c r="S40" s="1275"/>
      <c r="T40" s="1275"/>
      <c r="U40" s="1275"/>
      <c r="V40" s="1276"/>
      <c r="W40" s="1614"/>
      <c r="X40" s="1615"/>
      <c r="Y40" s="1615"/>
      <c r="Z40" s="1615"/>
      <c r="AA40" s="1615"/>
      <c r="AB40" s="1615"/>
      <c r="AC40" s="1615"/>
      <c r="AD40" s="1615"/>
      <c r="AE40" s="1615"/>
      <c r="AF40" s="1615"/>
      <c r="AG40" s="1617"/>
      <c r="AH40" s="1274"/>
      <c r="AI40" s="1275"/>
      <c r="AJ40" s="1276"/>
      <c r="AK40" s="1579"/>
      <c r="AL40" s="1580"/>
      <c r="AM40" s="1580"/>
      <c r="AN40" s="1580"/>
      <c r="AO40" s="1580"/>
      <c r="AP40" s="1580"/>
      <c r="AQ40" s="1580"/>
      <c r="AR40" s="1581"/>
    </row>
    <row r="41" spans="1:44" s="66" customFormat="1" ht="14.25" customHeight="1">
      <c r="B41" s="1270" t="str">
        <f t="array" ref="B41">IF(COUNTIF('申込シート①-1・２'!$D$68:$D$83,$AG$3)&lt;A42,"",INDEX('申込シート①-1・２'!$D$68:$D$83,SMALL(IF('申込シート①-1・２'!$D$68:$D$83=$AG$3,ROW($A$1:$A$16),""),A42)))</f>
        <v/>
      </c>
      <c r="C41" s="1271"/>
      <c r="D41" s="1271"/>
      <c r="E41" s="1271"/>
      <c r="F41" s="1329"/>
      <c r="G41" s="1270" t="str">
        <f t="array" ref="G41">IF(COUNTIF('申込シート①-1・２'!$D$68:$D$83,$AG$3)&lt;A42,"",INDEX('申込シート①-1・２'!$G$68:$G$83,SMALL(IF('申込シート①-1・２'!$D$68:$D$83=$AG$3,ROW($A$1:$A$16),""),A42)))</f>
        <v/>
      </c>
      <c r="H41" s="1271"/>
      <c r="I41" s="1271"/>
      <c r="J41" s="1271"/>
      <c r="K41" s="1271"/>
      <c r="L41" s="1271"/>
      <c r="M41" s="1271"/>
      <c r="N41" s="1271"/>
      <c r="O41" s="1271"/>
      <c r="P41" s="1271"/>
      <c r="Q41" s="1329"/>
      <c r="R41" s="1270" t="str">
        <f t="array" ref="R41">IF(COUNTIF('申込シート①-1・２'!$D$68:$D$83,$AG$3)&lt;A42,"",INDEX('申込シート①-1・２'!$H$68:$H$83,SMALL(IF('申込シート①-1・２'!$D$68:$D$83=$AG$3,ROW($A$1:$A$16),""),A42)))</f>
        <v/>
      </c>
      <c r="S41" s="1271"/>
      <c r="T41" s="1271"/>
      <c r="U41" s="1271"/>
      <c r="V41" s="1329"/>
      <c r="W41" s="1282" t="str">
        <f t="array" ref="W41">IF(COUNTIF('申込シート①-1・２'!$D$68:$D$83,$AG$3)&lt;A42,"",INDEX('申込シート①-1・２'!$L$68:$L$83,SMALL(IF('申込シート①-1・２'!$D$68:$D$83=$AG$3,ROW($A$1:$A$16),""),A42)))</f>
        <v/>
      </c>
      <c r="X41" s="1283"/>
      <c r="Y41" s="1283"/>
      <c r="Z41" s="1283"/>
      <c r="AA41" s="1283"/>
      <c r="AB41" s="1283"/>
      <c r="AC41" s="1283" t="str">
        <f t="array" ref="AC41">IF(COUNTIF('申込シート①-1・２'!$D$68:$D$83,$AG$3)&lt;A42,"",INDEX('申込シート①-1・２'!$M$68:$M$83,SMALL(IF('申込シート①-1・２'!$D$68:$D$83=$AG$3,ROW($A$1:$A$16),""),A42)))</f>
        <v/>
      </c>
      <c r="AD41" s="1283"/>
      <c r="AE41" s="1283"/>
      <c r="AF41" s="1283"/>
      <c r="AG41" s="705"/>
      <c r="AH41" s="1270" t="str">
        <f t="array" ref="AH41">IF(COUNTIF('申込シート①-1・２'!$D$68:$D$83,$AG$3)&lt;A42,"",INDEX('申込シート①-1・２'!$N$68:$N$83,SMALL(IF('申込シート①-1・２'!$D$68:$D$83=$AG$3,ROW($A$1:$A$16),""),A42)))</f>
        <v/>
      </c>
      <c r="AI41" s="1271"/>
      <c r="AJ41" s="1329"/>
      <c r="AK41" s="1573"/>
      <c r="AL41" s="1574"/>
      <c r="AM41" s="1574"/>
      <c r="AN41" s="1574"/>
      <c r="AO41" s="1574"/>
      <c r="AP41" s="1574"/>
      <c r="AQ41" s="1574"/>
      <c r="AR41" s="1575"/>
    </row>
    <row r="42" spans="1:44" s="66" customFormat="1" ht="13.5" customHeight="1">
      <c r="A42" s="66">
        <v>10</v>
      </c>
      <c r="B42" s="1330"/>
      <c r="C42" s="1336"/>
      <c r="D42" s="1336"/>
      <c r="E42" s="1336"/>
      <c r="F42" s="1331"/>
      <c r="G42" s="1330"/>
      <c r="H42" s="1336"/>
      <c r="I42" s="1336"/>
      <c r="J42" s="1336"/>
      <c r="K42" s="1336"/>
      <c r="L42" s="1336"/>
      <c r="M42" s="1336"/>
      <c r="N42" s="1336"/>
      <c r="O42" s="1336"/>
      <c r="P42" s="1336"/>
      <c r="Q42" s="1331"/>
      <c r="R42" s="1330"/>
      <c r="S42" s="1336"/>
      <c r="T42" s="1336"/>
      <c r="U42" s="1336"/>
      <c r="V42" s="1331"/>
      <c r="W42" s="1612" t="str">
        <f t="array" ref="W42">IF(COUNTIF('申込シート①-1・２'!$D$68:$D$83,$AG$3)&lt;A42,"",INDEX('申込シート①-1・２'!$J$68:$J$83,SMALL(IF('申込シート①-1・２'!$D$68:$D$83=$AG$3,ROW($A$1:$A$16),""),A42)))</f>
        <v/>
      </c>
      <c r="X42" s="1613"/>
      <c r="Y42" s="1613"/>
      <c r="Z42" s="1613"/>
      <c r="AA42" s="1613"/>
      <c r="AB42" s="1613"/>
      <c r="AC42" s="1613" t="str">
        <f t="array" ref="AC42">IF(COUNTIF('申込シート①-1・２'!$D$68:$D$83,$AG$3)&lt;A42,"",INDEX('申込シート①-1・２'!$K$68:$K$83,SMALL(IF('申込シート①-1・２'!$D$68:$D$83=$AG$3,ROW($A$1:$A$16),""),A42)))</f>
        <v/>
      </c>
      <c r="AD42" s="1613"/>
      <c r="AE42" s="1613"/>
      <c r="AF42" s="1613"/>
      <c r="AG42" s="1616" t="s">
        <v>2491</v>
      </c>
      <c r="AH42" s="1330"/>
      <c r="AI42" s="1336"/>
      <c r="AJ42" s="1331"/>
      <c r="AK42" s="1576"/>
      <c r="AL42" s="1577"/>
      <c r="AM42" s="1577"/>
      <c r="AN42" s="1577"/>
      <c r="AO42" s="1577"/>
      <c r="AP42" s="1577"/>
      <c r="AQ42" s="1577"/>
      <c r="AR42" s="1578"/>
    </row>
    <row r="43" spans="1:44" s="66" customFormat="1" ht="13.5" customHeight="1">
      <c r="B43" s="1274"/>
      <c r="C43" s="1275"/>
      <c r="D43" s="1275"/>
      <c r="E43" s="1275"/>
      <c r="F43" s="1276"/>
      <c r="G43" s="1274"/>
      <c r="H43" s="1275"/>
      <c r="I43" s="1275"/>
      <c r="J43" s="1275"/>
      <c r="K43" s="1275"/>
      <c r="L43" s="1275"/>
      <c r="M43" s="1275"/>
      <c r="N43" s="1275"/>
      <c r="O43" s="1275"/>
      <c r="P43" s="1275"/>
      <c r="Q43" s="1276"/>
      <c r="R43" s="1274"/>
      <c r="S43" s="1275"/>
      <c r="T43" s="1275"/>
      <c r="U43" s="1275"/>
      <c r="V43" s="1276"/>
      <c r="W43" s="1614"/>
      <c r="X43" s="1615"/>
      <c r="Y43" s="1615"/>
      <c r="Z43" s="1615"/>
      <c r="AA43" s="1615"/>
      <c r="AB43" s="1615"/>
      <c r="AC43" s="1615"/>
      <c r="AD43" s="1615"/>
      <c r="AE43" s="1615"/>
      <c r="AF43" s="1615"/>
      <c r="AG43" s="1617"/>
      <c r="AH43" s="1274"/>
      <c r="AI43" s="1275"/>
      <c r="AJ43" s="1276"/>
      <c r="AK43" s="1579"/>
      <c r="AL43" s="1580"/>
      <c r="AM43" s="1580"/>
      <c r="AN43" s="1580"/>
      <c r="AO43" s="1580"/>
      <c r="AP43" s="1580"/>
      <c r="AQ43" s="1580"/>
      <c r="AR43" s="1581"/>
    </row>
    <row r="44" spans="1:44" s="66" customFormat="1" ht="14.25" customHeight="1">
      <c r="B44" s="1270" t="str">
        <f t="array" ref="B44">IF(COUNTIF('申込シート①-1・２'!$D$68:$D$83,$AG$3)&lt;A45,"",INDEX('申込シート①-1・２'!$D$68:$D$83,SMALL(IF('申込シート①-1・２'!$D$68:$D$83=$AG$3,ROW($A$1:$A$16),""),A45)))</f>
        <v/>
      </c>
      <c r="C44" s="1271"/>
      <c r="D44" s="1271"/>
      <c r="E44" s="1271"/>
      <c r="F44" s="1329"/>
      <c r="G44" s="1270" t="str">
        <f t="array" ref="G44">IF(COUNTIF('申込シート①-1・２'!$D$68:$D$83,$AG$3)&lt;A45,"",INDEX('申込シート①-1・２'!$G$68:$G$83,SMALL(IF('申込シート①-1・２'!$D$68:$D$83=$AG$3,ROW($A$1:$A$16),""),A45)))</f>
        <v/>
      </c>
      <c r="H44" s="1271"/>
      <c r="I44" s="1271"/>
      <c r="J44" s="1271"/>
      <c r="K44" s="1271"/>
      <c r="L44" s="1271"/>
      <c r="M44" s="1271"/>
      <c r="N44" s="1271"/>
      <c r="O44" s="1271"/>
      <c r="P44" s="1271"/>
      <c r="Q44" s="1329"/>
      <c r="R44" s="1270" t="str">
        <f t="array" ref="R44">IF(COUNTIF('申込シート①-1・２'!$D$68:$D$83,$AG$3)&lt;A45,"",INDEX('申込シート①-1・２'!$H$68:$H$83,SMALL(IF('申込シート①-1・２'!$D$68:$D$83=$AG$3,ROW($A$1:$A$16),""),A45)))</f>
        <v/>
      </c>
      <c r="S44" s="1271"/>
      <c r="T44" s="1271"/>
      <c r="U44" s="1271"/>
      <c r="V44" s="1329"/>
      <c r="W44" s="1282" t="str">
        <f t="array" ref="W44">IF(COUNTIF('申込シート①-1・２'!$D$68:$D$83,$AG$3)&lt;A45,"",INDEX('申込シート①-1・２'!$L$68:$L$83,SMALL(IF('申込シート①-1・２'!$D$68:$D$83=$AG$3,ROW($A$1:$A$16),""),A45)))</f>
        <v/>
      </c>
      <c r="X44" s="1283"/>
      <c r="Y44" s="1283"/>
      <c r="Z44" s="1283"/>
      <c r="AA44" s="1283"/>
      <c r="AB44" s="1283"/>
      <c r="AC44" s="1283" t="str">
        <f t="array" ref="AC44">IF(COUNTIF('申込シート①-1・２'!$D$68:$D$83,$AG$3)&lt;A45,"",INDEX('申込シート①-1・２'!$M$68:$M$83,SMALL(IF('申込シート①-1・２'!$D$68:$D$83=$AG$3,ROW($A$1:$A$16),""),A45)))</f>
        <v/>
      </c>
      <c r="AD44" s="1283"/>
      <c r="AE44" s="1283"/>
      <c r="AF44" s="1283"/>
      <c r="AG44" s="705"/>
      <c r="AH44" s="1270" t="str">
        <f t="array" ref="AH44">IF(COUNTIF('申込シート①-1・２'!$D$68:$D$83,$AG$3)&lt;A45,"",INDEX('申込シート①-1・２'!$N$68:$N$83,SMALL(IF('申込シート①-1・２'!$D$68:$D$83=$AG$3,ROW($A$1:$A$16),""),A45)))</f>
        <v/>
      </c>
      <c r="AI44" s="1271"/>
      <c r="AJ44" s="1329"/>
      <c r="AK44" s="1573"/>
      <c r="AL44" s="1574"/>
      <c r="AM44" s="1574"/>
      <c r="AN44" s="1574"/>
      <c r="AO44" s="1574"/>
      <c r="AP44" s="1574"/>
      <c r="AQ44" s="1574"/>
      <c r="AR44" s="1575"/>
    </row>
    <row r="45" spans="1:44" s="66" customFormat="1" ht="13.5" customHeight="1">
      <c r="A45" s="66">
        <v>11</v>
      </c>
      <c r="B45" s="1330"/>
      <c r="C45" s="1336"/>
      <c r="D45" s="1336"/>
      <c r="E45" s="1336"/>
      <c r="F45" s="1331"/>
      <c r="G45" s="1330"/>
      <c r="H45" s="1336"/>
      <c r="I45" s="1336"/>
      <c r="J45" s="1336"/>
      <c r="K45" s="1336"/>
      <c r="L45" s="1336"/>
      <c r="M45" s="1336"/>
      <c r="N45" s="1336"/>
      <c r="O45" s="1336"/>
      <c r="P45" s="1336"/>
      <c r="Q45" s="1331"/>
      <c r="R45" s="1330"/>
      <c r="S45" s="1336"/>
      <c r="T45" s="1336"/>
      <c r="U45" s="1336"/>
      <c r="V45" s="1331"/>
      <c r="W45" s="1612" t="str">
        <f t="array" ref="W45">IF(COUNTIF('申込シート①-1・２'!$D$68:$D$83,$AG$3)&lt;A45,"",INDEX('申込シート①-1・２'!$J$68:$J$83,SMALL(IF('申込シート①-1・２'!$D$68:$D$83=$AG$3,ROW($A$1:$A$16),""),A45)))</f>
        <v/>
      </c>
      <c r="X45" s="1613"/>
      <c r="Y45" s="1613"/>
      <c r="Z45" s="1613"/>
      <c r="AA45" s="1613"/>
      <c r="AB45" s="1613"/>
      <c r="AC45" s="1613" t="str">
        <f t="array" ref="AC45">IF(COUNTIF('申込シート①-1・２'!$D$68:$D$83,$AG$3)&lt;A45,"",INDEX('申込シート①-1・２'!$K$68:$K$83,SMALL(IF('申込シート①-1・２'!$D$68:$D$83=$AG$3,ROW($A$1:$A$16),""),A45)))</f>
        <v/>
      </c>
      <c r="AD45" s="1613"/>
      <c r="AE45" s="1613"/>
      <c r="AF45" s="1613"/>
      <c r="AG45" s="1616" t="s">
        <v>2491</v>
      </c>
      <c r="AH45" s="1330"/>
      <c r="AI45" s="1336"/>
      <c r="AJ45" s="1331"/>
      <c r="AK45" s="1576"/>
      <c r="AL45" s="1577"/>
      <c r="AM45" s="1577"/>
      <c r="AN45" s="1577"/>
      <c r="AO45" s="1577"/>
      <c r="AP45" s="1577"/>
      <c r="AQ45" s="1577"/>
      <c r="AR45" s="1578"/>
    </row>
    <row r="46" spans="1:44" s="66" customFormat="1" ht="13.5" customHeight="1">
      <c r="B46" s="1274"/>
      <c r="C46" s="1275"/>
      <c r="D46" s="1275"/>
      <c r="E46" s="1275"/>
      <c r="F46" s="1276"/>
      <c r="G46" s="1274"/>
      <c r="H46" s="1275"/>
      <c r="I46" s="1275"/>
      <c r="J46" s="1275"/>
      <c r="K46" s="1275"/>
      <c r="L46" s="1275"/>
      <c r="M46" s="1275"/>
      <c r="N46" s="1275"/>
      <c r="O46" s="1275"/>
      <c r="P46" s="1275"/>
      <c r="Q46" s="1276"/>
      <c r="R46" s="1274"/>
      <c r="S46" s="1275"/>
      <c r="T46" s="1275"/>
      <c r="U46" s="1275"/>
      <c r="V46" s="1276"/>
      <c r="W46" s="1614"/>
      <c r="X46" s="1615"/>
      <c r="Y46" s="1615"/>
      <c r="Z46" s="1615"/>
      <c r="AA46" s="1615"/>
      <c r="AB46" s="1615"/>
      <c r="AC46" s="1615"/>
      <c r="AD46" s="1615"/>
      <c r="AE46" s="1615"/>
      <c r="AF46" s="1615"/>
      <c r="AG46" s="1617"/>
      <c r="AH46" s="1274"/>
      <c r="AI46" s="1275"/>
      <c r="AJ46" s="1276"/>
      <c r="AK46" s="1579"/>
      <c r="AL46" s="1580"/>
      <c r="AM46" s="1580"/>
      <c r="AN46" s="1580"/>
      <c r="AO46" s="1580"/>
      <c r="AP46" s="1580"/>
      <c r="AQ46" s="1580"/>
      <c r="AR46" s="1581"/>
    </row>
    <row r="47" spans="1:44" s="66" customFormat="1" ht="14.25" customHeight="1">
      <c r="B47" s="1270" t="str">
        <f t="array" ref="B47">IF(COUNTIF('申込シート①-1・２'!$D$68:$D$83,$AG$3)&lt;A48,"",INDEX('申込シート①-1・２'!$D$68:$D$83,SMALL(IF('申込シート①-1・２'!$D$68:$D$83=$AG$3,ROW($A$1:$A$16),""),A48)))</f>
        <v/>
      </c>
      <c r="C47" s="1271"/>
      <c r="D47" s="1271"/>
      <c r="E47" s="1271"/>
      <c r="F47" s="1329"/>
      <c r="G47" s="1270" t="str">
        <f t="array" ref="G47">IF(COUNTIF('申込シート①-1・２'!$D$68:$D$83,$AG$3)&lt;A48,"",INDEX('申込シート①-1・２'!$G$68:$G$83,SMALL(IF('申込シート①-1・２'!$D$68:$D$83=$AG$3,ROW($A$1:$A$16),""),A48)))</f>
        <v/>
      </c>
      <c r="H47" s="1271"/>
      <c r="I47" s="1271"/>
      <c r="J47" s="1271"/>
      <c r="K47" s="1271"/>
      <c r="L47" s="1271"/>
      <c r="M47" s="1271"/>
      <c r="N47" s="1271"/>
      <c r="O47" s="1271"/>
      <c r="P47" s="1271"/>
      <c r="Q47" s="1329"/>
      <c r="R47" s="1270" t="str">
        <f t="array" ref="R47">IF(COUNTIF('申込シート①-1・２'!$D$68:$D$83,$AG$3)&lt;A48,"",INDEX('申込シート①-1・２'!$H$68:$H$83,SMALL(IF('申込シート①-1・２'!$D$68:$D$83=$AG$3,ROW($A$1:$A$16),""),A48)))</f>
        <v/>
      </c>
      <c r="S47" s="1271"/>
      <c r="T47" s="1271"/>
      <c r="U47" s="1271"/>
      <c r="V47" s="1329"/>
      <c r="W47" s="1282" t="str">
        <f t="array" ref="W47">IF(COUNTIF('申込シート①-1・２'!$D$68:$D$83,$AG$3)&lt;A48,"",INDEX('申込シート①-1・２'!$L$68:$L$83,SMALL(IF('申込シート①-1・２'!$D$68:$D$83=$AG$3,ROW($A$1:$A$16),""),A48)))</f>
        <v/>
      </c>
      <c r="X47" s="1283"/>
      <c r="Y47" s="1283"/>
      <c r="Z47" s="1283"/>
      <c r="AA47" s="1283"/>
      <c r="AB47" s="1283"/>
      <c r="AC47" s="1283" t="str">
        <f t="array" ref="AC47">IF(COUNTIF('申込シート①-1・２'!$D$68:$D$83,$AG$3)&lt;A48,"",INDEX('申込シート①-1・２'!$M$68:$M$83,SMALL(IF('申込シート①-1・２'!$D$68:$D$83=$AG$3,ROW($A$1:$A$16),""),A48)))</f>
        <v/>
      </c>
      <c r="AD47" s="1283"/>
      <c r="AE47" s="1283"/>
      <c r="AF47" s="1283"/>
      <c r="AG47" s="705"/>
      <c r="AH47" s="1270" t="str">
        <f t="array" ref="AH47">IF(COUNTIF('申込シート①-1・２'!$D$68:$D$83,$AG$3)&lt;A48,"",INDEX('申込シート①-1・２'!$N$68:$N$83,SMALL(IF('申込シート①-1・２'!$D$68:$D$83=$AG$3,ROW($A$1:$A$16),""),A48)))</f>
        <v/>
      </c>
      <c r="AI47" s="1271"/>
      <c r="AJ47" s="1329"/>
      <c r="AK47" s="1573"/>
      <c r="AL47" s="1574"/>
      <c r="AM47" s="1574"/>
      <c r="AN47" s="1574"/>
      <c r="AO47" s="1574"/>
      <c r="AP47" s="1574"/>
      <c r="AQ47" s="1574"/>
      <c r="AR47" s="1575"/>
    </row>
    <row r="48" spans="1:44" s="66" customFormat="1" ht="13.5" customHeight="1">
      <c r="A48" s="66">
        <v>12</v>
      </c>
      <c r="B48" s="1330"/>
      <c r="C48" s="1336"/>
      <c r="D48" s="1336"/>
      <c r="E48" s="1336"/>
      <c r="F48" s="1331"/>
      <c r="G48" s="1330"/>
      <c r="H48" s="1336"/>
      <c r="I48" s="1336"/>
      <c r="J48" s="1336"/>
      <c r="K48" s="1336"/>
      <c r="L48" s="1336"/>
      <c r="M48" s="1336"/>
      <c r="N48" s="1336"/>
      <c r="O48" s="1336"/>
      <c r="P48" s="1336"/>
      <c r="Q48" s="1331"/>
      <c r="R48" s="1330"/>
      <c r="S48" s="1336"/>
      <c r="T48" s="1336"/>
      <c r="U48" s="1336"/>
      <c r="V48" s="1331"/>
      <c r="W48" s="1612" t="str">
        <f t="array" ref="W48">IF(COUNTIF('申込シート①-1・２'!$D$68:$D$83,$AG$3)&lt;A48,"",INDEX('申込シート①-1・２'!$J$68:$J$83,SMALL(IF('申込シート①-1・２'!$D$68:$D$83=$AG$3,ROW($A$1:$A$16),""),A48)))</f>
        <v/>
      </c>
      <c r="X48" s="1613"/>
      <c r="Y48" s="1613"/>
      <c r="Z48" s="1613"/>
      <c r="AA48" s="1613"/>
      <c r="AB48" s="1613"/>
      <c r="AC48" s="1613" t="str">
        <f t="array" ref="AC48">IF(COUNTIF('申込シート①-1・２'!$D$68:$D$83,$AG$3)&lt;A48,"",INDEX('申込シート①-1・２'!$K$68:$K$83,SMALL(IF('申込シート①-1・２'!$D$68:$D$83=$AG$3,ROW($A$1:$A$16),""),A48)))</f>
        <v/>
      </c>
      <c r="AD48" s="1613"/>
      <c r="AE48" s="1613"/>
      <c r="AF48" s="1613"/>
      <c r="AG48" s="1616" t="s">
        <v>2491</v>
      </c>
      <c r="AH48" s="1330"/>
      <c r="AI48" s="1336"/>
      <c r="AJ48" s="1331"/>
      <c r="AK48" s="1576"/>
      <c r="AL48" s="1577"/>
      <c r="AM48" s="1577"/>
      <c r="AN48" s="1577"/>
      <c r="AO48" s="1577"/>
      <c r="AP48" s="1577"/>
      <c r="AQ48" s="1577"/>
      <c r="AR48" s="1578"/>
    </row>
    <row r="49" spans="1:44" s="66" customFormat="1" ht="13.5" customHeight="1">
      <c r="B49" s="1274"/>
      <c r="C49" s="1275"/>
      <c r="D49" s="1275"/>
      <c r="E49" s="1275"/>
      <c r="F49" s="1276"/>
      <c r="G49" s="1274"/>
      <c r="H49" s="1275"/>
      <c r="I49" s="1275"/>
      <c r="J49" s="1275"/>
      <c r="K49" s="1275"/>
      <c r="L49" s="1275"/>
      <c r="M49" s="1275"/>
      <c r="N49" s="1275"/>
      <c r="O49" s="1275"/>
      <c r="P49" s="1275"/>
      <c r="Q49" s="1276"/>
      <c r="R49" s="1274"/>
      <c r="S49" s="1275"/>
      <c r="T49" s="1275"/>
      <c r="U49" s="1275"/>
      <c r="V49" s="1276"/>
      <c r="W49" s="1614"/>
      <c r="X49" s="1615"/>
      <c r="Y49" s="1615"/>
      <c r="Z49" s="1615"/>
      <c r="AA49" s="1615"/>
      <c r="AB49" s="1615"/>
      <c r="AC49" s="1615"/>
      <c r="AD49" s="1615"/>
      <c r="AE49" s="1615"/>
      <c r="AF49" s="1615"/>
      <c r="AG49" s="1617"/>
      <c r="AH49" s="1274"/>
      <c r="AI49" s="1275"/>
      <c r="AJ49" s="1276"/>
      <c r="AK49" s="1579"/>
      <c r="AL49" s="1580"/>
      <c r="AM49" s="1580"/>
      <c r="AN49" s="1580"/>
      <c r="AO49" s="1580"/>
      <c r="AP49" s="1580"/>
      <c r="AQ49" s="1580"/>
      <c r="AR49" s="1581"/>
    </row>
    <row r="50" spans="1:44" s="66" customFormat="1" ht="14.25" customHeight="1">
      <c r="B50" s="1270" t="str">
        <f t="array" ref="B50">IF(COUNTIF('申込シート①-1・２'!$D$68:$D$83,$AG$3)&lt;A51,"",INDEX('申込シート①-1・２'!$D$68:$D$83,SMALL(IF('申込シート①-1・２'!$D$68:$D$83=$AG$3,ROW($A$1:$A$16),""),A51)))</f>
        <v/>
      </c>
      <c r="C50" s="1271"/>
      <c r="D50" s="1271"/>
      <c r="E50" s="1271"/>
      <c r="F50" s="1329"/>
      <c r="G50" s="1270" t="str">
        <f t="array" ref="G50">IF(COUNTIF('申込シート①-1・２'!$D$68:$D$83,$AG$3)&lt;A51,"",INDEX('申込シート①-1・２'!$G$68:$G$83,SMALL(IF('申込シート①-1・２'!$D$68:$D$83=$AG$3,ROW($A$1:$A$16),""),A51)))</f>
        <v/>
      </c>
      <c r="H50" s="1271"/>
      <c r="I50" s="1271"/>
      <c r="J50" s="1271"/>
      <c r="K50" s="1271"/>
      <c r="L50" s="1271"/>
      <c r="M50" s="1271"/>
      <c r="N50" s="1271"/>
      <c r="O50" s="1271"/>
      <c r="P50" s="1271"/>
      <c r="Q50" s="1329"/>
      <c r="R50" s="1270" t="str">
        <f t="array" ref="R50">IF(COUNTIF('申込シート①-1・２'!$D$68:$D$83,$AG$3)&lt;A51,"",INDEX('申込シート①-1・２'!$H$68:$H$83,SMALL(IF('申込シート①-1・２'!$D$68:$D$83=$AG$3,ROW($A$1:$A$16),""),A51)))</f>
        <v/>
      </c>
      <c r="S50" s="1271"/>
      <c r="T50" s="1271"/>
      <c r="U50" s="1271"/>
      <c r="V50" s="1329"/>
      <c r="W50" s="1282" t="str">
        <f t="array" ref="W50">IF(COUNTIF('申込シート①-1・２'!$D$68:$D$83,$AG$3)&lt;A51,"",INDEX('申込シート①-1・２'!$L$68:$L$83,SMALL(IF('申込シート①-1・２'!$D$68:$D$83=$AG$3,ROW($A$1:$A$16),""),A51)))</f>
        <v/>
      </c>
      <c r="X50" s="1283"/>
      <c r="Y50" s="1283"/>
      <c r="Z50" s="1283"/>
      <c r="AA50" s="1283"/>
      <c r="AB50" s="1283"/>
      <c r="AC50" s="1283" t="str">
        <f t="array" ref="AC50">IF(COUNTIF('申込シート①-1・２'!$D$68:$D$83,$AG$3)&lt;A51,"",INDEX('申込シート①-1・２'!$M$68:$M$83,SMALL(IF('申込シート①-1・２'!$D$68:$D$83=$AG$3,ROW($A$1:$A$16),""),A51)))</f>
        <v/>
      </c>
      <c r="AD50" s="1283"/>
      <c r="AE50" s="1283"/>
      <c r="AF50" s="1283"/>
      <c r="AG50" s="705"/>
      <c r="AH50" s="1270" t="str">
        <f t="array" ref="AH50">IF(COUNTIF('申込シート①-1・２'!$D$68:$D$83,$AG$3)&lt;A51,"",INDEX('申込シート①-1・２'!$N$68:$N$83,SMALL(IF('申込シート①-1・２'!$D$68:$D$83=$AG$3,ROW($A$1:$A$16),""),A51)))</f>
        <v/>
      </c>
      <c r="AI50" s="1271"/>
      <c r="AJ50" s="1329"/>
      <c r="AK50" s="1573"/>
      <c r="AL50" s="1574"/>
      <c r="AM50" s="1574"/>
      <c r="AN50" s="1574"/>
      <c r="AO50" s="1574"/>
      <c r="AP50" s="1574"/>
      <c r="AQ50" s="1574"/>
      <c r="AR50" s="1575"/>
    </row>
    <row r="51" spans="1:44" s="66" customFormat="1" ht="13.5" customHeight="1">
      <c r="A51" s="66">
        <v>13</v>
      </c>
      <c r="B51" s="1330"/>
      <c r="C51" s="1336"/>
      <c r="D51" s="1336"/>
      <c r="E51" s="1336"/>
      <c r="F51" s="1331"/>
      <c r="G51" s="1330"/>
      <c r="H51" s="1336"/>
      <c r="I51" s="1336"/>
      <c r="J51" s="1336"/>
      <c r="K51" s="1336"/>
      <c r="L51" s="1336"/>
      <c r="M51" s="1336"/>
      <c r="N51" s="1336"/>
      <c r="O51" s="1336"/>
      <c r="P51" s="1336"/>
      <c r="Q51" s="1331"/>
      <c r="R51" s="1330"/>
      <c r="S51" s="1336"/>
      <c r="T51" s="1336"/>
      <c r="U51" s="1336"/>
      <c r="V51" s="1331"/>
      <c r="W51" s="1612" t="str">
        <f t="array" ref="W51">IF(COUNTIF('申込シート①-1・２'!$D$68:$D$83,$AG$3)&lt;A51,"",INDEX('申込シート①-1・２'!$J$68:$J$83,SMALL(IF('申込シート①-1・２'!$D$68:$D$83=$AG$3,ROW($A$1:$A$16),""),A51)))</f>
        <v/>
      </c>
      <c r="X51" s="1613"/>
      <c r="Y51" s="1613"/>
      <c r="Z51" s="1613"/>
      <c r="AA51" s="1613"/>
      <c r="AB51" s="1613"/>
      <c r="AC51" s="1613" t="str">
        <f t="array" ref="AC51">IF(COUNTIF('申込シート①-1・２'!$D$68:$D$83,$AG$3)&lt;A51,"",INDEX('申込シート①-1・２'!$K$68:$K$83,SMALL(IF('申込シート①-1・２'!$D$68:$D$83=$AG$3,ROW($A$1:$A$16),""),A51)))</f>
        <v/>
      </c>
      <c r="AD51" s="1613"/>
      <c r="AE51" s="1613"/>
      <c r="AF51" s="1613"/>
      <c r="AG51" s="1616" t="s">
        <v>2491</v>
      </c>
      <c r="AH51" s="1330"/>
      <c r="AI51" s="1336"/>
      <c r="AJ51" s="1331"/>
      <c r="AK51" s="1576"/>
      <c r="AL51" s="1577"/>
      <c r="AM51" s="1577"/>
      <c r="AN51" s="1577"/>
      <c r="AO51" s="1577"/>
      <c r="AP51" s="1577"/>
      <c r="AQ51" s="1577"/>
      <c r="AR51" s="1578"/>
    </row>
    <row r="52" spans="1:44" s="66" customFormat="1" ht="13.5" customHeight="1">
      <c r="B52" s="1274"/>
      <c r="C52" s="1275"/>
      <c r="D52" s="1275"/>
      <c r="E52" s="1275"/>
      <c r="F52" s="1276"/>
      <c r="G52" s="1274"/>
      <c r="H52" s="1275"/>
      <c r="I52" s="1275"/>
      <c r="J52" s="1275"/>
      <c r="K52" s="1275"/>
      <c r="L52" s="1275"/>
      <c r="M52" s="1275"/>
      <c r="N52" s="1275"/>
      <c r="O52" s="1275"/>
      <c r="P52" s="1275"/>
      <c r="Q52" s="1276"/>
      <c r="R52" s="1274"/>
      <c r="S52" s="1275"/>
      <c r="T52" s="1275"/>
      <c r="U52" s="1275"/>
      <c r="V52" s="1276"/>
      <c r="W52" s="1614"/>
      <c r="X52" s="1615"/>
      <c r="Y52" s="1615"/>
      <c r="Z52" s="1615"/>
      <c r="AA52" s="1615"/>
      <c r="AB52" s="1615"/>
      <c r="AC52" s="1615"/>
      <c r="AD52" s="1615"/>
      <c r="AE52" s="1615"/>
      <c r="AF52" s="1615"/>
      <c r="AG52" s="1617"/>
      <c r="AH52" s="1274"/>
      <c r="AI52" s="1275"/>
      <c r="AJ52" s="1276"/>
      <c r="AK52" s="1579"/>
      <c r="AL52" s="1580"/>
      <c r="AM52" s="1580"/>
      <c r="AN52" s="1580"/>
      <c r="AO52" s="1580"/>
      <c r="AP52" s="1580"/>
      <c r="AQ52" s="1580"/>
      <c r="AR52" s="1581"/>
    </row>
    <row r="53" spans="1:44" s="66" customFormat="1" ht="14.25" customHeight="1">
      <c r="B53" s="1270" t="str">
        <f t="array" ref="B53">IF(COUNTIF('申込シート①-1・２'!$D$68:$D$83,$AG$3)&lt;A54,"",INDEX('申込シート①-1・２'!$D$68:$D$83,SMALL(IF('申込シート①-1・２'!$D$68:$D$83=$AG$3,ROW($A$1:$A$16),""),A54)))</f>
        <v/>
      </c>
      <c r="C53" s="1271"/>
      <c r="D53" s="1271"/>
      <c r="E53" s="1271"/>
      <c r="F53" s="1329"/>
      <c r="G53" s="1270" t="str">
        <f t="array" ref="G53">IF(COUNTIF('申込シート①-1・２'!$D$68:$D$83,$AG$3)&lt;A54,"",INDEX('申込シート①-1・２'!$G$68:$G$83,SMALL(IF('申込シート①-1・２'!$D$68:$D$83=$AG$3,ROW($A$1:$A$16),""),A54)))</f>
        <v/>
      </c>
      <c r="H53" s="1271"/>
      <c r="I53" s="1271"/>
      <c r="J53" s="1271"/>
      <c r="K53" s="1271"/>
      <c r="L53" s="1271"/>
      <c r="M53" s="1271"/>
      <c r="N53" s="1271"/>
      <c r="O53" s="1271"/>
      <c r="P53" s="1271"/>
      <c r="Q53" s="1329"/>
      <c r="R53" s="1270" t="str">
        <f t="array" ref="R53">IF(COUNTIF('申込シート①-1・２'!$D$68:$D$83,$AG$3)&lt;A54,"",INDEX('申込シート①-1・２'!$H$68:$H$83,SMALL(IF('申込シート①-1・２'!$D$68:$D$83=$AG$3,ROW($A$1:$A$16),""),A54)))</f>
        <v/>
      </c>
      <c r="S53" s="1271"/>
      <c r="T53" s="1271"/>
      <c r="U53" s="1271"/>
      <c r="V53" s="1329"/>
      <c r="W53" s="1282" t="str">
        <f t="array" ref="W53">IF(COUNTIF('申込シート①-1・２'!$D$68:$D$83,$AG$3)&lt;A54,"",INDEX('申込シート①-1・２'!$L$68:$L$83,SMALL(IF('申込シート①-1・２'!$D$68:$D$83=$AG$3,ROW($A$1:$A$16),""),A54)))</f>
        <v/>
      </c>
      <c r="X53" s="1283"/>
      <c r="Y53" s="1283"/>
      <c r="Z53" s="1283"/>
      <c r="AA53" s="1283"/>
      <c r="AB53" s="1283"/>
      <c r="AC53" s="1283" t="str">
        <f t="array" ref="AC53">IF(COUNTIF('申込シート①-1・２'!$D$68:$D$83,$AG$3)&lt;A54,"",INDEX('申込シート①-1・２'!$M$68:$M$83,SMALL(IF('申込シート①-1・２'!$D$68:$D$83=$AG$3,ROW($A$1:$A$16),""),A54)))</f>
        <v/>
      </c>
      <c r="AD53" s="1283"/>
      <c r="AE53" s="1283"/>
      <c r="AF53" s="1283"/>
      <c r="AG53" s="705"/>
      <c r="AH53" s="1270" t="str">
        <f t="array" ref="AH53">IF(COUNTIF('申込シート①-1・２'!$D$68:$D$83,$AG$3)&lt;A54,"",INDEX('申込シート①-1・２'!$N$68:$N$83,SMALL(IF('申込シート①-1・２'!$D$68:$D$83=$AG$3,ROW($A$1:$A$16),""),A54)))</f>
        <v/>
      </c>
      <c r="AI53" s="1271"/>
      <c r="AJ53" s="1329"/>
      <c r="AK53" s="1573"/>
      <c r="AL53" s="1574"/>
      <c r="AM53" s="1574"/>
      <c r="AN53" s="1574"/>
      <c r="AO53" s="1574"/>
      <c r="AP53" s="1574"/>
      <c r="AQ53" s="1574"/>
      <c r="AR53" s="1575"/>
    </row>
    <row r="54" spans="1:44" s="66" customFormat="1" ht="13.5" customHeight="1">
      <c r="A54" s="66">
        <v>14</v>
      </c>
      <c r="B54" s="1330"/>
      <c r="C54" s="1336"/>
      <c r="D54" s="1336"/>
      <c r="E54" s="1336"/>
      <c r="F54" s="1331"/>
      <c r="G54" s="1330"/>
      <c r="H54" s="1336"/>
      <c r="I54" s="1336"/>
      <c r="J54" s="1336"/>
      <c r="K54" s="1336"/>
      <c r="L54" s="1336"/>
      <c r="M54" s="1336"/>
      <c r="N54" s="1336"/>
      <c r="O54" s="1336"/>
      <c r="P54" s="1336"/>
      <c r="Q54" s="1331"/>
      <c r="R54" s="1330"/>
      <c r="S54" s="1336"/>
      <c r="T54" s="1336"/>
      <c r="U54" s="1336"/>
      <c r="V54" s="1331"/>
      <c r="W54" s="1612" t="str">
        <f t="array" ref="W54">IF(COUNTIF('申込シート①-1・２'!$D$68:$D$83,$AG$3)&lt;A54,"",INDEX('申込シート①-1・２'!$J$68:$J$83,SMALL(IF('申込シート①-1・２'!$D$68:$D$83=$AG$3,ROW($A$1:$A$16),""),A54)))</f>
        <v/>
      </c>
      <c r="X54" s="1613"/>
      <c r="Y54" s="1613"/>
      <c r="Z54" s="1613"/>
      <c r="AA54" s="1613"/>
      <c r="AB54" s="1613"/>
      <c r="AC54" s="1613" t="str">
        <f t="array" ref="AC54">IF(COUNTIF('申込シート①-1・２'!$D$68:$D$83,$AG$3)&lt;A54,"",INDEX('申込シート①-1・２'!$K$68:$K$83,SMALL(IF('申込シート①-1・２'!$D$68:$D$83=$AG$3,ROW($A$1:$A$16),""),A54)))</f>
        <v/>
      </c>
      <c r="AD54" s="1613"/>
      <c r="AE54" s="1613"/>
      <c r="AF54" s="1613"/>
      <c r="AG54" s="1616" t="s">
        <v>2491</v>
      </c>
      <c r="AH54" s="1330"/>
      <c r="AI54" s="1336"/>
      <c r="AJ54" s="1331"/>
      <c r="AK54" s="1576"/>
      <c r="AL54" s="1577"/>
      <c r="AM54" s="1577"/>
      <c r="AN54" s="1577"/>
      <c r="AO54" s="1577"/>
      <c r="AP54" s="1577"/>
      <c r="AQ54" s="1577"/>
      <c r="AR54" s="1578"/>
    </row>
    <row r="55" spans="1:44" s="66" customFormat="1" ht="13.5" customHeight="1">
      <c r="B55" s="1274"/>
      <c r="C55" s="1275"/>
      <c r="D55" s="1275"/>
      <c r="E55" s="1275"/>
      <c r="F55" s="1276"/>
      <c r="G55" s="1274"/>
      <c r="H55" s="1275"/>
      <c r="I55" s="1275"/>
      <c r="J55" s="1275"/>
      <c r="K55" s="1275"/>
      <c r="L55" s="1275"/>
      <c r="M55" s="1275"/>
      <c r="N55" s="1275"/>
      <c r="O55" s="1275"/>
      <c r="P55" s="1275"/>
      <c r="Q55" s="1276"/>
      <c r="R55" s="1274"/>
      <c r="S55" s="1275"/>
      <c r="T55" s="1275"/>
      <c r="U55" s="1275"/>
      <c r="V55" s="1276"/>
      <c r="W55" s="1614"/>
      <c r="X55" s="1615"/>
      <c r="Y55" s="1615"/>
      <c r="Z55" s="1615"/>
      <c r="AA55" s="1615"/>
      <c r="AB55" s="1615"/>
      <c r="AC55" s="1615"/>
      <c r="AD55" s="1615"/>
      <c r="AE55" s="1615"/>
      <c r="AF55" s="1615"/>
      <c r="AG55" s="1617"/>
      <c r="AH55" s="1274"/>
      <c r="AI55" s="1275"/>
      <c r="AJ55" s="1276"/>
      <c r="AK55" s="1579"/>
      <c r="AL55" s="1580"/>
      <c r="AM55" s="1580"/>
      <c r="AN55" s="1580"/>
      <c r="AO55" s="1580"/>
      <c r="AP55" s="1580"/>
      <c r="AQ55" s="1580"/>
      <c r="AR55" s="1581"/>
    </row>
    <row r="56" spans="1:44" s="66" customFormat="1" ht="14.25" customHeight="1">
      <c r="B56" s="1270" t="str">
        <f t="array" ref="B56">IF(COUNTIF('申込シート①-1・２'!$D$68:$D$83,$AG$3)&lt;A57,"",INDEX('申込シート①-1・２'!$D$68:$D$83,SMALL(IF('申込シート①-1・２'!$D$68:$D$83=$AG$3,ROW($A$1:$A$16),""),A57)))</f>
        <v/>
      </c>
      <c r="C56" s="1271"/>
      <c r="D56" s="1271"/>
      <c r="E56" s="1271"/>
      <c r="F56" s="1329"/>
      <c r="G56" s="1270" t="str">
        <f t="array" ref="G56">IF(COUNTIF('申込シート①-1・２'!$D$68:$D$83,$AG$3)&lt;A57,"",INDEX('申込シート①-1・２'!$G$68:$G$83,SMALL(IF('申込シート①-1・２'!$D$68:$D$83=$AG$3,ROW($A$1:$A$16),""),A57)))</f>
        <v/>
      </c>
      <c r="H56" s="1271"/>
      <c r="I56" s="1271"/>
      <c r="J56" s="1271"/>
      <c r="K56" s="1271"/>
      <c r="L56" s="1271"/>
      <c r="M56" s="1271"/>
      <c r="N56" s="1271"/>
      <c r="O56" s="1271"/>
      <c r="P56" s="1271"/>
      <c r="Q56" s="1329"/>
      <c r="R56" s="1270" t="str">
        <f t="array" ref="R56">IF(COUNTIF('申込シート①-1・２'!$D$68:$D$83,$AG$3)&lt;A57,"",INDEX('申込シート①-1・２'!$H$68:$H$83,SMALL(IF('申込シート①-1・２'!$D$68:$D$83=$AG$3,ROW($A$1:$A$16),""),A57)))</f>
        <v/>
      </c>
      <c r="S56" s="1271"/>
      <c r="T56" s="1271"/>
      <c r="U56" s="1271"/>
      <c r="V56" s="1329"/>
      <c r="W56" s="1282" t="str">
        <f t="array" ref="W56">IF(COUNTIF('申込シート①-1・２'!$D$68:$D$83,$AG$3)&lt;A57,"",INDEX('申込シート①-1・２'!$L$68:$L$83,SMALL(IF('申込シート①-1・２'!$D$68:$D$83=$AG$3,ROW($A$1:$A$16),""),A57)))</f>
        <v/>
      </c>
      <c r="X56" s="1283"/>
      <c r="Y56" s="1283"/>
      <c r="Z56" s="1283"/>
      <c r="AA56" s="1283"/>
      <c r="AB56" s="1283"/>
      <c r="AC56" s="1283" t="str">
        <f t="array" ref="AC56">IF(COUNTIF('申込シート①-1・２'!$D$68:$D$83,$AG$3)&lt;A57,"",INDEX('申込シート①-1・２'!$M$68:$M$83,SMALL(IF('申込シート①-1・２'!$D$68:$D$83=$AG$3,ROW($A$1:$A$16),""),A57)))</f>
        <v/>
      </c>
      <c r="AD56" s="1283"/>
      <c r="AE56" s="1283"/>
      <c r="AF56" s="1283"/>
      <c r="AG56" s="705"/>
      <c r="AH56" s="1270" t="str">
        <f t="array" ref="AH56">IF(COUNTIF('申込シート①-1・２'!$D$68:$D$83,$AG$3)&lt;A57,"",INDEX('申込シート①-1・２'!$N$68:$N$83,SMALL(IF('申込シート①-1・２'!$D$68:$D$83=$AG$3,ROW($A$1:$A$16),""),A57)))</f>
        <v/>
      </c>
      <c r="AI56" s="1271"/>
      <c r="AJ56" s="1329"/>
      <c r="AK56" s="1573"/>
      <c r="AL56" s="1574"/>
      <c r="AM56" s="1574"/>
      <c r="AN56" s="1574"/>
      <c r="AO56" s="1574"/>
      <c r="AP56" s="1574"/>
      <c r="AQ56" s="1574"/>
      <c r="AR56" s="1575"/>
    </row>
    <row r="57" spans="1:44" s="66" customFormat="1" ht="13.5" customHeight="1">
      <c r="A57" s="66">
        <v>15</v>
      </c>
      <c r="B57" s="1330"/>
      <c r="C57" s="1336"/>
      <c r="D57" s="1336"/>
      <c r="E57" s="1336"/>
      <c r="F57" s="1331"/>
      <c r="G57" s="1330"/>
      <c r="H57" s="1336"/>
      <c r="I57" s="1336"/>
      <c r="J57" s="1336"/>
      <c r="K57" s="1336"/>
      <c r="L57" s="1336"/>
      <c r="M57" s="1336"/>
      <c r="N57" s="1336"/>
      <c r="O57" s="1336"/>
      <c r="P57" s="1336"/>
      <c r="Q57" s="1331"/>
      <c r="R57" s="1330"/>
      <c r="S57" s="1336"/>
      <c r="T57" s="1336"/>
      <c r="U57" s="1336"/>
      <c r="V57" s="1331"/>
      <c r="W57" s="1612" t="str">
        <f t="array" ref="W57">IF(COUNTIF('申込シート①-1・２'!$D$68:$D$83,$AG$3)&lt;A57,"",INDEX('申込シート①-1・２'!$J$68:$J$83,SMALL(IF('申込シート①-1・２'!$D$68:$D$83=$AG$3,ROW($A$1:$A$16),""),A57)))</f>
        <v/>
      </c>
      <c r="X57" s="1613"/>
      <c r="Y57" s="1613"/>
      <c r="Z57" s="1613"/>
      <c r="AA57" s="1613"/>
      <c r="AB57" s="1613"/>
      <c r="AC57" s="1613" t="str">
        <f t="array" ref="AC57">IF(COUNTIF('申込シート①-1・２'!$D$68:$D$83,$AG$3)&lt;A57,"",INDEX('申込シート①-1・２'!$K$68:$K$83,SMALL(IF('申込シート①-1・２'!$D$68:$D$83=$AG$3,ROW($A$1:$A$16),""),A57)))</f>
        <v/>
      </c>
      <c r="AD57" s="1613"/>
      <c r="AE57" s="1613"/>
      <c r="AF57" s="1613"/>
      <c r="AG57" s="1616" t="s">
        <v>2491</v>
      </c>
      <c r="AH57" s="1330"/>
      <c r="AI57" s="1336"/>
      <c r="AJ57" s="1331"/>
      <c r="AK57" s="1576"/>
      <c r="AL57" s="1577"/>
      <c r="AM57" s="1577"/>
      <c r="AN57" s="1577"/>
      <c r="AO57" s="1577"/>
      <c r="AP57" s="1577"/>
      <c r="AQ57" s="1577"/>
      <c r="AR57" s="1578"/>
    </row>
    <row r="58" spans="1:44" s="66" customFormat="1" ht="13.5" customHeight="1">
      <c r="B58" s="1274"/>
      <c r="C58" s="1275"/>
      <c r="D58" s="1275"/>
      <c r="E58" s="1275"/>
      <c r="F58" s="1276"/>
      <c r="G58" s="1274"/>
      <c r="H58" s="1275"/>
      <c r="I58" s="1275"/>
      <c r="J58" s="1275"/>
      <c r="K58" s="1275"/>
      <c r="L58" s="1275"/>
      <c r="M58" s="1275"/>
      <c r="N58" s="1275"/>
      <c r="O58" s="1275"/>
      <c r="P58" s="1275"/>
      <c r="Q58" s="1276"/>
      <c r="R58" s="1274"/>
      <c r="S58" s="1275"/>
      <c r="T58" s="1275"/>
      <c r="U58" s="1275"/>
      <c r="V58" s="1276"/>
      <c r="W58" s="1614"/>
      <c r="X58" s="1615"/>
      <c r="Y58" s="1615"/>
      <c r="Z58" s="1615"/>
      <c r="AA58" s="1615"/>
      <c r="AB58" s="1615"/>
      <c r="AC58" s="1615"/>
      <c r="AD58" s="1615"/>
      <c r="AE58" s="1615"/>
      <c r="AF58" s="1615"/>
      <c r="AG58" s="1617"/>
      <c r="AH58" s="1274"/>
      <c r="AI58" s="1275"/>
      <c r="AJ58" s="1276"/>
      <c r="AK58" s="1579"/>
      <c r="AL58" s="1580"/>
      <c r="AM58" s="1580"/>
      <c r="AN58" s="1580"/>
      <c r="AO58" s="1580"/>
      <c r="AP58" s="1580"/>
      <c r="AQ58" s="1580"/>
      <c r="AR58" s="1581"/>
    </row>
    <row r="59" spans="1:44" s="66" customFormat="1" ht="14.25" customHeight="1">
      <c r="B59" s="1270" t="str">
        <f t="array" ref="B59">IF(COUNTIF('申込シート①-1・２'!$D$68:$D$83,$AG$3)&lt;A60,"",INDEX('申込シート①-1・２'!$D$68:$D$83,SMALL(IF('申込シート①-1・２'!$D$68:$D$83=$AG$3,ROW($A$1:$A$16),""),A60)))</f>
        <v/>
      </c>
      <c r="C59" s="1271"/>
      <c r="D59" s="1271"/>
      <c r="E59" s="1271"/>
      <c r="F59" s="1329"/>
      <c r="G59" s="1270" t="str">
        <f t="array" ref="G59">IF(COUNTIF('申込シート①-1・２'!$D$68:$D$83,$AG$3)&lt;A60,"",INDEX('申込シート①-1・２'!$G$68:$G$83,SMALL(IF('申込シート①-1・２'!$D$68:$D$83=$AG$3,ROW($A$1:$A$16),""),A60)))</f>
        <v/>
      </c>
      <c r="H59" s="1271"/>
      <c r="I59" s="1271"/>
      <c r="J59" s="1271"/>
      <c r="K59" s="1271"/>
      <c r="L59" s="1271"/>
      <c r="M59" s="1271"/>
      <c r="N59" s="1271"/>
      <c r="O59" s="1271"/>
      <c r="P59" s="1271"/>
      <c r="Q59" s="1329"/>
      <c r="R59" s="1270" t="str">
        <f t="array" ref="R59">IF(COUNTIF('申込シート①-1・２'!$D$68:$D$83,$AG$3)&lt;A60,"",INDEX('申込シート①-1・２'!$H$68:$H$83,SMALL(IF('申込シート①-1・２'!$D$68:$D$83=$AG$3,ROW($A$1:$A$16),""),A60)))</f>
        <v/>
      </c>
      <c r="S59" s="1271"/>
      <c r="T59" s="1271"/>
      <c r="U59" s="1271"/>
      <c r="V59" s="1329"/>
      <c r="W59" s="1282" t="str">
        <f t="array" ref="W59">IF(COUNTIF('申込シート①-1・２'!$D$68:$D$83,$AG$3)&lt;A60,"",INDEX('申込シート①-1・２'!$L$68:$L$83,SMALL(IF('申込シート①-1・２'!$D$68:$D$83=$AG$3,ROW($A$1:$A$16),""),A60)))</f>
        <v/>
      </c>
      <c r="X59" s="1283"/>
      <c r="Y59" s="1283"/>
      <c r="Z59" s="1283"/>
      <c r="AA59" s="1283"/>
      <c r="AB59" s="1283"/>
      <c r="AC59" s="1283" t="str">
        <f t="array" ref="AC59">IF(COUNTIF('申込シート①-1・２'!$D$68:$D$83,$AG$3)&lt;A60,"",INDEX('申込シート①-1・２'!$M$68:$M$83,SMALL(IF('申込シート①-1・２'!$D$68:$D$83=$AG$3,ROW($A$1:$A$16),""),A60)))</f>
        <v/>
      </c>
      <c r="AD59" s="1283"/>
      <c r="AE59" s="1283"/>
      <c r="AF59" s="1283"/>
      <c r="AG59" s="705"/>
      <c r="AH59" s="1270" t="str">
        <f t="array" ref="AH59">IF(COUNTIF('申込シート①-1・２'!$D$68:$D$83,$AG$3)&lt;A60,"",INDEX('申込シート①-1・２'!$N$68:$N$83,SMALL(IF('申込シート①-1・２'!$D$68:$D$83=$AG$3,ROW($A$1:$A$16),""),A60)))</f>
        <v/>
      </c>
      <c r="AI59" s="1271"/>
      <c r="AJ59" s="1329"/>
      <c r="AK59" s="1573"/>
      <c r="AL59" s="1574"/>
      <c r="AM59" s="1574"/>
      <c r="AN59" s="1574"/>
      <c r="AO59" s="1574"/>
      <c r="AP59" s="1574"/>
      <c r="AQ59" s="1574"/>
      <c r="AR59" s="1575"/>
    </row>
    <row r="60" spans="1:44" s="66" customFormat="1" ht="13.5" customHeight="1">
      <c r="A60" s="66">
        <v>16</v>
      </c>
      <c r="B60" s="1330"/>
      <c r="C60" s="1336"/>
      <c r="D60" s="1336"/>
      <c r="E60" s="1336"/>
      <c r="F60" s="1331"/>
      <c r="G60" s="1330"/>
      <c r="H60" s="1336"/>
      <c r="I60" s="1336"/>
      <c r="J60" s="1336"/>
      <c r="K60" s="1336"/>
      <c r="L60" s="1336"/>
      <c r="M60" s="1336"/>
      <c r="N60" s="1336"/>
      <c r="O60" s="1336"/>
      <c r="P60" s="1336"/>
      <c r="Q60" s="1331"/>
      <c r="R60" s="1330"/>
      <c r="S60" s="1336"/>
      <c r="T60" s="1336"/>
      <c r="U60" s="1336"/>
      <c r="V60" s="1331"/>
      <c r="W60" s="1612" t="str">
        <f t="array" ref="W60">IF(COUNTIF('申込シート①-1・２'!$D$68:$D$83,$AG$3)&lt;A60,"",INDEX('申込シート①-1・２'!$J$68:$J$83,SMALL(IF('申込シート①-1・２'!$D$68:$D$83=$AG$3,ROW($A$1:$A$16),""),A60)))</f>
        <v/>
      </c>
      <c r="X60" s="1613"/>
      <c r="Y60" s="1613"/>
      <c r="Z60" s="1613"/>
      <c r="AA60" s="1613"/>
      <c r="AB60" s="1613"/>
      <c r="AC60" s="1613" t="str">
        <f t="array" ref="AC60">IF(COUNTIF('申込シート①-1・２'!$D$68:$D$83,$AG$3)&lt;A60,"",INDEX('申込シート①-1・２'!$K$68:$K$83,SMALL(IF('申込シート①-1・２'!$D$68:$D$83=$AG$3,ROW($A$1:$A$16),""),A60)))</f>
        <v/>
      </c>
      <c r="AD60" s="1613"/>
      <c r="AE60" s="1613"/>
      <c r="AF60" s="1613"/>
      <c r="AG60" s="1616" t="s">
        <v>2491</v>
      </c>
      <c r="AH60" s="1330"/>
      <c r="AI60" s="1336"/>
      <c r="AJ60" s="1331"/>
      <c r="AK60" s="1576"/>
      <c r="AL60" s="1577"/>
      <c r="AM60" s="1577"/>
      <c r="AN60" s="1577"/>
      <c r="AO60" s="1577"/>
      <c r="AP60" s="1577"/>
      <c r="AQ60" s="1577"/>
      <c r="AR60" s="1578"/>
    </row>
    <row r="61" spans="1:44" s="66" customFormat="1" ht="13.5" customHeight="1">
      <c r="B61" s="1274"/>
      <c r="C61" s="1275"/>
      <c r="D61" s="1275"/>
      <c r="E61" s="1275"/>
      <c r="F61" s="1276"/>
      <c r="G61" s="1274"/>
      <c r="H61" s="1275"/>
      <c r="I61" s="1275"/>
      <c r="J61" s="1275"/>
      <c r="K61" s="1275"/>
      <c r="L61" s="1275"/>
      <c r="M61" s="1275"/>
      <c r="N61" s="1275"/>
      <c r="O61" s="1275"/>
      <c r="P61" s="1275"/>
      <c r="Q61" s="1276"/>
      <c r="R61" s="1274"/>
      <c r="S61" s="1275"/>
      <c r="T61" s="1275"/>
      <c r="U61" s="1275"/>
      <c r="V61" s="1276"/>
      <c r="W61" s="1614"/>
      <c r="X61" s="1615"/>
      <c r="Y61" s="1615"/>
      <c r="Z61" s="1615"/>
      <c r="AA61" s="1615"/>
      <c r="AB61" s="1615"/>
      <c r="AC61" s="1615"/>
      <c r="AD61" s="1615"/>
      <c r="AE61" s="1615"/>
      <c r="AF61" s="1615"/>
      <c r="AG61" s="1617"/>
      <c r="AH61" s="1274"/>
      <c r="AI61" s="1275"/>
      <c r="AJ61" s="1276"/>
      <c r="AK61" s="1579"/>
      <c r="AL61" s="1580"/>
      <c r="AM61" s="1580"/>
      <c r="AN61" s="1580"/>
      <c r="AO61" s="1580"/>
      <c r="AP61" s="1580"/>
      <c r="AQ61" s="1580"/>
      <c r="AR61" s="1581"/>
    </row>
    <row r="62" spans="1:44" ht="13.5" customHeight="1">
      <c r="B62" s="27"/>
      <c r="C62" s="27"/>
      <c r="D62" s="27"/>
      <c r="E62" s="27"/>
      <c r="F62" s="27"/>
      <c r="G62" s="27"/>
      <c r="H62" s="27"/>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124"/>
      <c r="AL62" s="124"/>
      <c r="AM62" s="124"/>
      <c r="AN62" s="124"/>
      <c r="AO62" s="124"/>
      <c r="AP62" s="124"/>
      <c r="AQ62" s="124"/>
      <c r="AR62" s="124"/>
    </row>
  </sheetData>
  <sheetProtection password="CC6F" sheet="1" objects="1" scenarios="1"/>
  <mergeCells count="195">
    <mergeCell ref="R56:V58"/>
    <mergeCell ref="W56:AB56"/>
    <mergeCell ref="AC56:AF56"/>
    <mergeCell ref="AH56:AJ58"/>
    <mergeCell ref="W57:AB58"/>
    <mergeCell ref="AH47:AJ49"/>
    <mergeCell ref="W48:AB49"/>
    <mergeCell ref="AC48:AF49"/>
    <mergeCell ref="B59:F61"/>
    <mergeCell ref="G59:Q61"/>
    <mergeCell ref="R59:V61"/>
    <mergeCell ref="W59:AB59"/>
    <mergeCell ref="AC59:AF59"/>
    <mergeCell ref="AH53:AJ55"/>
    <mergeCell ref="W54:AB55"/>
    <mergeCell ref="AC54:AF55"/>
    <mergeCell ref="B56:F58"/>
    <mergeCell ref="G56:Q58"/>
    <mergeCell ref="AG60:AG61"/>
    <mergeCell ref="AG57:AG58"/>
    <mergeCell ref="AH59:AJ61"/>
    <mergeCell ref="W60:AB61"/>
    <mergeCell ref="AC60:AF61"/>
    <mergeCell ref="AC57:AF58"/>
    <mergeCell ref="AH44:AJ46"/>
    <mergeCell ref="W45:AB46"/>
    <mergeCell ref="AC45:AF46"/>
    <mergeCell ref="B53:F55"/>
    <mergeCell ref="G53:Q55"/>
    <mergeCell ref="R53:V55"/>
    <mergeCell ref="W53:AB53"/>
    <mergeCell ref="AC53:AF53"/>
    <mergeCell ref="AH41:AJ43"/>
    <mergeCell ref="W42:AB43"/>
    <mergeCell ref="AC42:AF43"/>
    <mergeCell ref="B44:F46"/>
    <mergeCell ref="G44:Q46"/>
    <mergeCell ref="B50:F52"/>
    <mergeCell ref="G50:Q52"/>
    <mergeCell ref="R50:V52"/>
    <mergeCell ref="W50:AB50"/>
    <mergeCell ref="AC50:AF50"/>
    <mergeCell ref="AH50:AJ52"/>
    <mergeCell ref="W51:AB52"/>
    <mergeCell ref="AC51:AF52"/>
    <mergeCell ref="B47:F49"/>
    <mergeCell ref="G47:Q49"/>
    <mergeCell ref="R47:V49"/>
    <mergeCell ref="W47:AB47"/>
    <mergeCell ref="AC47:AF47"/>
    <mergeCell ref="W36:AB37"/>
    <mergeCell ref="AC36:AF37"/>
    <mergeCell ref="B38:F40"/>
    <mergeCell ref="G38:Q40"/>
    <mergeCell ref="R38:V40"/>
    <mergeCell ref="R44:V46"/>
    <mergeCell ref="W44:AB44"/>
    <mergeCell ref="AC44:AF44"/>
    <mergeCell ref="W38:AB38"/>
    <mergeCell ref="AC38:AF38"/>
    <mergeCell ref="W39:AB40"/>
    <mergeCell ref="AC39:AF40"/>
    <mergeCell ref="B41:F43"/>
    <mergeCell ref="G41:Q43"/>
    <mergeCell ref="R41:V43"/>
    <mergeCell ref="W41:AB41"/>
    <mergeCell ref="AC41:AF41"/>
    <mergeCell ref="B35:F37"/>
    <mergeCell ref="G35:Q37"/>
    <mergeCell ref="R35:V37"/>
    <mergeCell ref="W35:AB35"/>
    <mergeCell ref="AC35:AF35"/>
    <mergeCell ref="AH29:AJ31"/>
    <mergeCell ref="W30:AB31"/>
    <mergeCell ref="AC30:AF31"/>
    <mergeCell ref="B32:F34"/>
    <mergeCell ref="G32:Q34"/>
    <mergeCell ref="R32:V34"/>
    <mergeCell ref="W32:AB32"/>
    <mergeCell ref="AC32:AF32"/>
    <mergeCell ref="AH32:AJ34"/>
    <mergeCell ref="W33:AB34"/>
    <mergeCell ref="B29:F31"/>
    <mergeCell ref="G29:Q31"/>
    <mergeCell ref="R29:V31"/>
    <mergeCell ref="W29:AB29"/>
    <mergeCell ref="AC29:AF29"/>
    <mergeCell ref="AH17:AJ19"/>
    <mergeCell ref="W18:AB19"/>
    <mergeCell ref="AC18:AF19"/>
    <mergeCell ref="B20:F22"/>
    <mergeCell ref="G20:Q22"/>
    <mergeCell ref="R20:V22"/>
    <mergeCell ref="W20:AB20"/>
    <mergeCell ref="AC20:AF20"/>
    <mergeCell ref="AH20:AJ22"/>
    <mergeCell ref="W21:AB22"/>
    <mergeCell ref="AK50:AR52"/>
    <mergeCell ref="AC21:AF22"/>
    <mergeCell ref="B23:F25"/>
    <mergeCell ref="G23:Q25"/>
    <mergeCell ref="R23:V25"/>
    <mergeCell ref="AK53:AR55"/>
    <mergeCell ref="AG54:AG55"/>
    <mergeCell ref="AG33:AG34"/>
    <mergeCell ref="AG36:AG37"/>
    <mergeCell ref="AG39:AG40"/>
    <mergeCell ref="AG42:AG43"/>
    <mergeCell ref="AG45:AG46"/>
    <mergeCell ref="AG48:AG49"/>
    <mergeCell ref="AH35:AJ37"/>
    <mergeCell ref="AH38:AJ40"/>
    <mergeCell ref="AH23:AJ25"/>
    <mergeCell ref="W24:AB25"/>
    <mergeCell ref="AC24:AF25"/>
    <mergeCell ref="B26:F28"/>
    <mergeCell ref="G26:Q28"/>
    <mergeCell ref="R26:V28"/>
    <mergeCell ref="W26:AB26"/>
    <mergeCell ref="AC26:AF26"/>
    <mergeCell ref="AH26:AJ28"/>
    <mergeCell ref="W15:AB16"/>
    <mergeCell ref="AC15:AF16"/>
    <mergeCell ref="W23:AB23"/>
    <mergeCell ref="AC23:AF23"/>
    <mergeCell ref="AC27:AF28"/>
    <mergeCell ref="AC33:AF34"/>
    <mergeCell ref="B17:F19"/>
    <mergeCell ref="G17:Q19"/>
    <mergeCell ref="R17:V19"/>
    <mergeCell ref="W17:AB17"/>
    <mergeCell ref="AC17:AF17"/>
    <mergeCell ref="W27:AB28"/>
    <mergeCell ref="AK56:AR58"/>
    <mergeCell ref="AK59:AR61"/>
    <mergeCell ref="B14:F16"/>
    <mergeCell ref="G14:Q16"/>
    <mergeCell ref="R14:V16"/>
    <mergeCell ref="W14:AB14"/>
    <mergeCell ref="AC14:AF14"/>
    <mergeCell ref="AH14:AJ16"/>
    <mergeCell ref="AK32:AR34"/>
    <mergeCell ref="AK35:AR37"/>
    <mergeCell ref="AK38:AR40"/>
    <mergeCell ref="AK41:AR43"/>
    <mergeCell ref="AK44:AR46"/>
    <mergeCell ref="AK47:AR49"/>
    <mergeCell ref="AK14:AR16"/>
    <mergeCell ref="AK17:AR19"/>
    <mergeCell ref="AK20:AR22"/>
    <mergeCell ref="AK23:AR25"/>
    <mergeCell ref="AK26:AR28"/>
    <mergeCell ref="AK29:AR31"/>
    <mergeCell ref="AG24:AG25"/>
    <mergeCell ref="AG27:AG28"/>
    <mergeCell ref="AG30:AG31"/>
    <mergeCell ref="AG51:AG52"/>
    <mergeCell ref="I10:X10"/>
    <mergeCell ref="Y10:Z10"/>
    <mergeCell ref="AA10:AF10"/>
    <mergeCell ref="AG10:AP10"/>
    <mergeCell ref="AQ10:AR10"/>
    <mergeCell ref="B12:F13"/>
    <mergeCell ref="G12:Q12"/>
    <mergeCell ref="R12:V13"/>
    <mergeCell ref="W12:AG12"/>
    <mergeCell ref="AH12:AJ13"/>
    <mergeCell ref="AK12:AR12"/>
    <mergeCell ref="G13:Q13"/>
    <mergeCell ref="W13:AG13"/>
    <mergeCell ref="AK13:AR13"/>
    <mergeCell ref="C1:F1"/>
    <mergeCell ref="B3:H3"/>
    <mergeCell ref="I3:W3"/>
    <mergeCell ref="B4:H4"/>
    <mergeCell ref="I4:Z4"/>
    <mergeCell ref="AA4:AF4"/>
    <mergeCell ref="AG15:AG16"/>
    <mergeCell ref="AG18:AG19"/>
    <mergeCell ref="AG21:AG22"/>
    <mergeCell ref="AG4:AR4"/>
    <mergeCell ref="B2:AQ2"/>
    <mergeCell ref="B5:H5"/>
    <mergeCell ref="I5:AF5"/>
    <mergeCell ref="AG5:AR5"/>
    <mergeCell ref="B6:H8"/>
    <mergeCell ref="I6:Z6"/>
    <mergeCell ref="AA6:AF6"/>
    <mergeCell ref="AG6:AR6"/>
    <mergeCell ref="I7:AF8"/>
    <mergeCell ref="AG7:AR7"/>
    <mergeCell ref="AG8:AR8"/>
    <mergeCell ref="B9:H9"/>
    <mergeCell ref="I9:AR9"/>
    <mergeCell ref="B10:H10"/>
  </mergeCells>
  <phoneticPr fontId="4"/>
  <printOptions horizontalCentered="1"/>
  <pageMargins left="0.39370078740157483" right="0.19685039370078741" top="0.59055118110236227" bottom="0.39370078740157483" header="0.51181102362204722" footer="0.51181102362204722"/>
  <pageSetup paperSize="9" scale="95"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sheetPr>
    <pageSetUpPr fitToPage="1"/>
  </sheetPr>
  <dimension ref="A1:AT62"/>
  <sheetViews>
    <sheetView showGridLines="0" showZeros="0" zoomScaleNormal="100" workbookViewId="0">
      <selection activeCell="AG8" sqref="AG8:AR8"/>
    </sheetView>
  </sheetViews>
  <sheetFormatPr defaultRowHeight="16.5" customHeight="1"/>
  <cols>
    <col min="1" max="1" width="2.875" style="21" customWidth="1"/>
    <col min="2" max="4" width="2.5" style="21" customWidth="1"/>
    <col min="5" max="5" width="3" style="21" customWidth="1"/>
    <col min="6" max="8" width="2.5" style="21" customWidth="1"/>
    <col min="9" max="19" width="1.25" style="21" customWidth="1"/>
    <col min="20" max="20" width="1" style="21" customWidth="1"/>
    <col min="21" max="21" width="1.25" style="21" customWidth="1"/>
    <col min="22" max="22" width="0.625" style="21" customWidth="1"/>
    <col min="23" max="24" width="1.25" style="21" customWidth="1"/>
    <col min="25" max="35" width="2.5" style="21" customWidth="1"/>
    <col min="36" max="36" width="0.875" style="21" customWidth="1"/>
    <col min="37" max="40" width="2.5" style="21" customWidth="1"/>
    <col min="41" max="41" width="1.75" style="21" customWidth="1"/>
    <col min="42" max="42" width="2" style="21" customWidth="1"/>
    <col min="43" max="43" width="1.75" style="21" customWidth="1"/>
    <col min="44" max="44" width="13.625" style="21" customWidth="1"/>
    <col min="45" max="45" width="1.625" style="21" customWidth="1"/>
    <col min="46" max="49" width="3" style="21" customWidth="1"/>
    <col min="50" max="16384" width="9" style="21"/>
  </cols>
  <sheetData>
    <row r="1" spans="1:46" s="66" customFormat="1" ht="16.5" customHeight="1">
      <c r="B1" s="63"/>
      <c r="C1" s="1639" t="s">
        <v>858</v>
      </c>
      <c r="D1" s="1440"/>
      <c r="E1" s="1440"/>
      <c r="F1" s="1441"/>
      <c r="G1" s="64"/>
      <c r="H1" s="65"/>
      <c r="AK1" s="67" t="s">
        <v>800</v>
      </c>
      <c r="AL1" s="67"/>
      <c r="AM1" s="67"/>
      <c r="AN1" s="67"/>
      <c r="AO1" s="67"/>
      <c r="AP1" s="67"/>
      <c r="AQ1" s="67"/>
      <c r="AR1" s="67"/>
    </row>
    <row r="2" spans="1:46" ht="26.25" customHeight="1">
      <c r="A2" s="66"/>
      <c r="B2" s="1611" t="s">
        <v>2604</v>
      </c>
      <c r="C2" s="1611"/>
      <c r="D2" s="1611"/>
      <c r="E2" s="1611"/>
      <c r="F2" s="1611"/>
      <c r="G2" s="1611"/>
      <c r="H2" s="1611"/>
      <c r="I2" s="1611"/>
      <c r="J2" s="1611"/>
      <c r="K2" s="1611"/>
      <c r="L2" s="1611"/>
      <c r="M2" s="1611"/>
      <c r="N2" s="1611"/>
      <c r="O2" s="1611"/>
      <c r="P2" s="1611"/>
      <c r="Q2" s="1611"/>
      <c r="R2" s="1611"/>
      <c r="S2" s="1611"/>
      <c r="T2" s="1611"/>
      <c r="U2" s="1611"/>
      <c r="V2" s="1611"/>
      <c r="W2" s="1611"/>
      <c r="X2" s="1611"/>
      <c r="Y2" s="1611"/>
      <c r="Z2" s="1611"/>
      <c r="AA2" s="1611"/>
      <c r="AB2" s="1611"/>
      <c r="AC2" s="1611"/>
      <c r="AD2" s="1611"/>
      <c r="AE2" s="1611"/>
      <c r="AF2" s="1611"/>
      <c r="AG2" s="1611"/>
      <c r="AH2" s="1611"/>
      <c r="AI2" s="1611"/>
      <c r="AJ2" s="1611"/>
      <c r="AK2" s="1611"/>
      <c r="AL2" s="1611"/>
      <c r="AM2" s="1611"/>
      <c r="AN2" s="1611"/>
      <c r="AO2" s="1611"/>
      <c r="AP2" s="1611"/>
      <c r="AQ2" s="1611"/>
      <c r="AR2" s="458" t="s">
        <v>2507</v>
      </c>
      <c r="AS2" s="121"/>
      <c r="AT2" s="457"/>
    </row>
    <row r="3" spans="1:46" ht="16.5" customHeight="1">
      <c r="B3" s="1638" t="s">
        <v>787</v>
      </c>
      <c r="C3" s="1638"/>
      <c r="D3" s="1638"/>
      <c r="E3" s="1638"/>
      <c r="F3" s="1638"/>
      <c r="G3" s="1638"/>
      <c r="H3" s="1638"/>
      <c r="I3" s="1592">
        <f>農鑑⑨全体!I3</f>
        <v>0</v>
      </c>
      <c r="J3" s="1593"/>
      <c r="K3" s="1593"/>
      <c r="L3" s="1593"/>
      <c r="M3" s="1593"/>
      <c r="N3" s="1593"/>
      <c r="O3" s="1593"/>
      <c r="P3" s="1593"/>
      <c r="Q3" s="1593"/>
      <c r="R3" s="1593"/>
      <c r="S3" s="1593"/>
      <c r="T3" s="1593"/>
      <c r="U3" s="1593"/>
      <c r="V3" s="1593"/>
      <c r="W3" s="1594"/>
      <c r="X3" s="60"/>
      <c r="Y3" s="61"/>
      <c r="Z3" s="61"/>
      <c r="AA3" s="61"/>
      <c r="AB3" s="61"/>
      <c r="AC3" s="61"/>
      <c r="AD3" s="61"/>
      <c r="AE3" s="61"/>
      <c r="AF3" s="61"/>
      <c r="AG3" s="717" t="s">
        <v>541</v>
      </c>
      <c r="AH3" s="61"/>
      <c r="AI3" s="61"/>
      <c r="AJ3" s="61"/>
      <c r="AK3" s="61"/>
      <c r="AL3" s="61"/>
      <c r="AM3" s="61"/>
      <c r="AN3" s="61"/>
      <c r="AO3" s="61"/>
      <c r="AP3" s="61"/>
      <c r="AQ3" s="61"/>
      <c r="AR3" s="61"/>
    </row>
    <row r="4" spans="1:46" ht="16.5" customHeight="1">
      <c r="B4" s="1638" t="s">
        <v>813</v>
      </c>
      <c r="C4" s="1638"/>
      <c r="D4" s="1638"/>
      <c r="E4" s="1638"/>
      <c r="F4" s="1638"/>
      <c r="G4" s="1638"/>
      <c r="H4" s="1638"/>
      <c r="I4" s="1592" t="str">
        <f>農鑑⑨全体!I4</f>
        <v/>
      </c>
      <c r="J4" s="1593"/>
      <c r="K4" s="1593"/>
      <c r="L4" s="1593"/>
      <c r="M4" s="1593"/>
      <c r="N4" s="1593"/>
      <c r="O4" s="1593"/>
      <c r="P4" s="1593"/>
      <c r="Q4" s="1593"/>
      <c r="R4" s="1593"/>
      <c r="S4" s="1593"/>
      <c r="T4" s="1593"/>
      <c r="U4" s="1593"/>
      <c r="V4" s="1593"/>
      <c r="W4" s="1593"/>
      <c r="X4" s="1593"/>
      <c r="Y4" s="1593"/>
      <c r="Z4" s="1594"/>
      <c r="AA4" s="1637" t="s">
        <v>788</v>
      </c>
      <c r="AB4" s="1637"/>
      <c r="AC4" s="1637"/>
      <c r="AD4" s="1637"/>
      <c r="AE4" s="1637"/>
      <c r="AF4" s="1637"/>
      <c r="AG4" s="1592" t="str">
        <f>農鑑⑨全体!AG4</f>
        <v/>
      </c>
      <c r="AH4" s="1593"/>
      <c r="AI4" s="1593"/>
      <c r="AJ4" s="1593"/>
      <c r="AK4" s="1593"/>
      <c r="AL4" s="1593"/>
      <c r="AM4" s="1593"/>
      <c r="AN4" s="1593"/>
      <c r="AO4" s="1593"/>
      <c r="AP4" s="1593"/>
      <c r="AQ4" s="1593"/>
      <c r="AR4" s="1594"/>
    </row>
    <row r="5" spans="1:46" ht="15" customHeight="1">
      <c r="B5" s="1290" t="s">
        <v>133</v>
      </c>
      <c r="C5" s="1291"/>
      <c r="D5" s="1291"/>
      <c r="E5" s="1291"/>
      <c r="F5" s="1291"/>
      <c r="G5" s="1291"/>
      <c r="H5" s="1292"/>
      <c r="I5" s="1592">
        <f>農鑑⑨全体!I5</f>
        <v>0</v>
      </c>
      <c r="J5" s="1593"/>
      <c r="K5" s="1593"/>
      <c r="L5" s="1593"/>
      <c r="M5" s="1593"/>
      <c r="N5" s="1593"/>
      <c r="O5" s="1593"/>
      <c r="P5" s="1593"/>
      <c r="Q5" s="1593"/>
      <c r="R5" s="1593"/>
      <c r="S5" s="1593"/>
      <c r="T5" s="1593"/>
      <c r="U5" s="1593"/>
      <c r="V5" s="1593"/>
      <c r="W5" s="1593"/>
      <c r="X5" s="1593"/>
      <c r="Y5" s="1593"/>
      <c r="Z5" s="1593"/>
      <c r="AA5" s="1593"/>
      <c r="AB5" s="1593"/>
      <c r="AC5" s="1593"/>
      <c r="AD5" s="1593"/>
      <c r="AE5" s="1593"/>
      <c r="AF5" s="1594"/>
      <c r="AG5" s="1621" t="s">
        <v>134</v>
      </c>
      <c r="AH5" s="1622"/>
      <c r="AI5" s="1623"/>
      <c r="AJ5" s="1623"/>
      <c r="AK5" s="1623"/>
      <c r="AL5" s="1623"/>
      <c r="AM5" s="1623"/>
      <c r="AN5" s="1623"/>
      <c r="AO5" s="1623"/>
      <c r="AP5" s="1623"/>
      <c r="AQ5" s="1623"/>
      <c r="AR5" s="1624"/>
    </row>
    <row r="6" spans="1:46" ht="16.5" customHeight="1">
      <c r="B6" s="1401" t="s">
        <v>789</v>
      </c>
      <c r="C6" s="1402"/>
      <c r="D6" s="1402"/>
      <c r="E6" s="1402"/>
      <c r="F6" s="1402"/>
      <c r="G6" s="1402"/>
      <c r="H6" s="1403"/>
      <c r="I6" s="1628" t="str">
        <f>農鑑⑨全体!I6</f>
        <v>全日制課程</v>
      </c>
      <c r="J6" s="1629"/>
      <c r="K6" s="1629"/>
      <c r="L6" s="1629"/>
      <c r="M6" s="1629"/>
      <c r="N6" s="1629"/>
      <c r="O6" s="1629"/>
      <c r="P6" s="1629"/>
      <c r="Q6" s="1629"/>
      <c r="R6" s="1629"/>
      <c r="S6" s="1629"/>
      <c r="T6" s="1629"/>
      <c r="U6" s="1629"/>
      <c r="V6" s="1629"/>
      <c r="W6" s="1629"/>
      <c r="X6" s="1629"/>
      <c r="Y6" s="1629"/>
      <c r="Z6" s="1629"/>
      <c r="AA6" s="1629"/>
      <c r="AB6" s="1629"/>
      <c r="AC6" s="1629"/>
      <c r="AD6" s="1629"/>
      <c r="AE6" s="1629"/>
      <c r="AF6" s="1636"/>
      <c r="AG6" s="1625" t="str">
        <f>農鑑⑨全体!AG6</f>
        <v/>
      </c>
      <c r="AH6" s="1626"/>
      <c r="AI6" s="1626"/>
      <c r="AJ6" s="1626"/>
      <c r="AK6" s="1626"/>
      <c r="AL6" s="1626"/>
      <c r="AM6" s="1626"/>
      <c r="AN6" s="1626"/>
      <c r="AO6" s="1626"/>
      <c r="AP6" s="1626"/>
      <c r="AQ6" s="1626"/>
      <c r="AR6" s="1627"/>
    </row>
    <row r="7" spans="1:46" ht="15" customHeight="1">
      <c r="B7" s="1401"/>
      <c r="C7" s="1402"/>
      <c r="D7" s="1402"/>
      <c r="E7" s="1402"/>
      <c r="F7" s="1402"/>
      <c r="G7" s="1402"/>
      <c r="H7" s="1403"/>
      <c r="I7" s="1264" t="str">
        <f>農鑑⑨全体!I7</f>
        <v/>
      </c>
      <c r="J7" s="1265"/>
      <c r="K7" s="1265"/>
      <c r="L7" s="1265"/>
      <c r="M7" s="1265"/>
      <c r="N7" s="1265"/>
      <c r="O7" s="1265"/>
      <c r="P7" s="1265"/>
      <c r="Q7" s="1265"/>
      <c r="R7" s="1265"/>
      <c r="S7" s="1265"/>
      <c r="T7" s="1265"/>
      <c r="U7" s="1265"/>
      <c r="V7" s="1265"/>
      <c r="W7" s="1265"/>
      <c r="X7" s="1265"/>
      <c r="Y7" s="1265"/>
      <c r="Z7" s="1265"/>
      <c r="AA7" s="1265"/>
      <c r="AB7" s="1265"/>
      <c r="AC7" s="1265"/>
      <c r="AD7" s="1265"/>
      <c r="AE7" s="1265"/>
      <c r="AF7" s="1266"/>
      <c r="AG7" s="1621" t="s">
        <v>135</v>
      </c>
      <c r="AH7" s="1622"/>
      <c r="AI7" s="1623"/>
      <c r="AJ7" s="1623"/>
      <c r="AK7" s="1623"/>
      <c r="AL7" s="1623"/>
      <c r="AM7" s="1623"/>
      <c r="AN7" s="1623"/>
      <c r="AO7" s="1623"/>
      <c r="AP7" s="1623"/>
      <c r="AQ7" s="1623"/>
      <c r="AR7" s="1624"/>
    </row>
    <row r="8" spans="1:46" ht="13.5" customHeight="1">
      <c r="B8" s="1293"/>
      <c r="C8" s="1294"/>
      <c r="D8" s="1294"/>
      <c r="E8" s="1294"/>
      <c r="F8" s="1294"/>
      <c r="G8" s="1294"/>
      <c r="H8" s="1295"/>
      <c r="I8" s="1267"/>
      <c r="J8" s="1268"/>
      <c r="K8" s="1268"/>
      <c r="L8" s="1268"/>
      <c r="M8" s="1268"/>
      <c r="N8" s="1268"/>
      <c r="O8" s="1268"/>
      <c r="P8" s="1268"/>
      <c r="Q8" s="1268"/>
      <c r="R8" s="1268"/>
      <c r="S8" s="1268"/>
      <c r="T8" s="1268"/>
      <c r="U8" s="1268"/>
      <c r="V8" s="1268"/>
      <c r="W8" s="1268"/>
      <c r="X8" s="1268"/>
      <c r="Y8" s="1268"/>
      <c r="Z8" s="1268"/>
      <c r="AA8" s="1268"/>
      <c r="AB8" s="1268"/>
      <c r="AC8" s="1268"/>
      <c r="AD8" s="1268"/>
      <c r="AE8" s="1268"/>
      <c r="AF8" s="1269"/>
      <c r="AG8" s="1625" t="str">
        <f>農鑑⑨全体!AG8</f>
        <v/>
      </c>
      <c r="AH8" s="1626"/>
      <c r="AI8" s="1626"/>
      <c r="AJ8" s="1626"/>
      <c r="AK8" s="1626"/>
      <c r="AL8" s="1626"/>
      <c r="AM8" s="1626"/>
      <c r="AN8" s="1626"/>
      <c r="AO8" s="1626"/>
      <c r="AP8" s="1626"/>
      <c r="AQ8" s="1626"/>
      <c r="AR8" s="1627"/>
    </row>
    <row r="9" spans="1:46" ht="21.75" customHeight="1">
      <c r="B9" s="1256" t="s">
        <v>815</v>
      </c>
      <c r="C9" s="1631"/>
      <c r="D9" s="1631"/>
      <c r="E9" s="1631"/>
      <c r="F9" s="1631"/>
      <c r="G9" s="1631"/>
      <c r="H9" s="1632"/>
      <c r="I9" s="1633" t="str">
        <f>農鑑⑨全体!I9</f>
        <v/>
      </c>
      <c r="J9" s="1634"/>
      <c r="K9" s="1634"/>
      <c r="L9" s="1634"/>
      <c r="M9" s="1634"/>
      <c r="N9" s="1634"/>
      <c r="O9" s="1634"/>
      <c r="P9" s="1634"/>
      <c r="Q9" s="1634"/>
      <c r="R9" s="1634"/>
      <c r="S9" s="1634"/>
      <c r="T9" s="1634"/>
      <c r="U9" s="1634"/>
      <c r="V9" s="1634"/>
      <c r="W9" s="1634"/>
      <c r="X9" s="1634"/>
      <c r="Y9" s="1634"/>
      <c r="Z9" s="1634"/>
      <c r="AA9" s="1634"/>
      <c r="AB9" s="1634"/>
      <c r="AC9" s="1634"/>
      <c r="AD9" s="1634"/>
      <c r="AE9" s="1634"/>
      <c r="AF9" s="1634"/>
      <c r="AG9" s="1634"/>
      <c r="AH9" s="1634"/>
      <c r="AI9" s="1634"/>
      <c r="AJ9" s="1634"/>
      <c r="AK9" s="1634"/>
      <c r="AL9" s="1634"/>
      <c r="AM9" s="1634"/>
      <c r="AN9" s="1634"/>
      <c r="AO9" s="1634"/>
      <c r="AP9" s="1634"/>
      <c r="AQ9" s="1634"/>
      <c r="AR9" s="1635"/>
    </row>
    <row r="10" spans="1:46" ht="22.5" customHeight="1">
      <c r="B10" s="1256" t="s">
        <v>790</v>
      </c>
      <c r="C10" s="1257"/>
      <c r="D10" s="1257"/>
      <c r="E10" s="1257"/>
      <c r="F10" s="1257"/>
      <c r="G10" s="1257"/>
      <c r="H10" s="1258"/>
      <c r="I10" s="1592" t="str">
        <f>農鑑⑨全体!I10</f>
        <v xml:space="preserve">  </v>
      </c>
      <c r="J10" s="1593"/>
      <c r="K10" s="1593"/>
      <c r="L10" s="1593"/>
      <c r="M10" s="1593"/>
      <c r="N10" s="1593"/>
      <c r="O10" s="1593"/>
      <c r="P10" s="1593"/>
      <c r="Q10" s="1593"/>
      <c r="R10" s="1593"/>
      <c r="S10" s="1593"/>
      <c r="T10" s="1593"/>
      <c r="U10" s="1593"/>
      <c r="V10" s="1593"/>
      <c r="W10" s="1593"/>
      <c r="X10" s="1593"/>
      <c r="Y10" s="1593"/>
      <c r="Z10" s="1594"/>
      <c r="AA10" s="1618" t="s">
        <v>817</v>
      </c>
      <c r="AB10" s="1619"/>
      <c r="AC10" s="1619"/>
      <c r="AD10" s="1619"/>
      <c r="AE10" s="1619"/>
      <c r="AF10" s="1620"/>
      <c r="AG10" s="1592" t="str">
        <f>農鑑⑨全体!AG10</f>
        <v xml:space="preserve">  </v>
      </c>
      <c r="AH10" s="1593"/>
      <c r="AI10" s="1593"/>
      <c r="AJ10" s="1593"/>
      <c r="AK10" s="1593"/>
      <c r="AL10" s="1593"/>
      <c r="AM10" s="1593"/>
      <c r="AN10" s="1593"/>
      <c r="AO10" s="1593"/>
      <c r="AP10" s="1593"/>
      <c r="AQ10" s="1640" t="s">
        <v>1405</v>
      </c>
      <c r="AR10" s="1594"/>
    </row>
    <row r="11" spans="1:46" ht="9.75" customHeight="1">
      <c r="B11" s="68"/>
      <c r="C11" s="28"/>
      <c r="D11" s="28"/>
      <c r="E11" s="68"/>
      <c r="F11" s="68"/>
      <c r="G11" s="68"/>
      <c r="H11" s="68"/>
      <c r="I11" s="28"/>
      <c r="J11" s="28"/>
      <c r="K11" s="28"/>
      <c r="L11" s="28"/>
      <c r="M11" s="28"/>
      <c r="N11" s="28"/>
      <c r="O11" s="28"/>
      <c r="P11" s="28"/>
      <c r="Q11" s="28"/>
      <c r="R11" s="28"/>
      <c r="S11" s="28"/>
      <c r="T11" s="28"/>
      <c r="U11" s="28"/>
      <c r="V11" s="28"/>
      <c r="W11" s="28"/>
      <c r="X11" s="28"/>
      <c r="Y11" s="68"/>
      <c r="Z11" s="68"/>
      <c r="AA11" s="68"/>
      <c r="AB11" s="68"/>
      <c r="AC11" s="68"/>
      <c r="AD11" s="68"/>
      <c r="AE11" s="68"/>
      <c r="AF11" s="68"/>
      <c r="AG11" s="28"/>
      <c r="AH11" s="28"/>
      <c r="AI11" s="28"/>
      <c r="AJ11" s="28"/>
      <c r="AK11" s="28"/>
      <c r="AL11" s="28"/>
      <c r="AM11" s="28"/>
      <c r="AN11" s="28"/>
      <c r="AO11" s="28"/>
      <c r="AP11" s="28"/>
      <c r="AQ11" s="68"/>
      <c r="AR11" s="68"/>
    </row>
    <row r="12" spans="1:46" ht="14.25" customHeight="1">
      <c r="B12" s="1374" t="s">
        <v>2594</v>
      </c>
      <c r="C12" s="1291"/>
      <c r="D12" s="1291"/>
      <c r="E12" s="1291"/>
      <c r="F12" s="1292"/>
      <c r="G12" s="1290" t="s">
        <v>909</v>
      </c>
      <c r="H12" s="1291"/>
      <c r="I12" s="1291"/>
      <c r="J12" s="1291"/>
      <c r="K12" s="1291"/>
      <c r="L12" s="1291"/>
      <c r="M12" s="1291"/>
      <c r="N12" s="1291"/>
      <c r="O12" s="1291"/>
      <c r="P12" s="1291"/>
      <c r="Q12" s="1292"/>
      <c r="R12" s="1290" t="s">
        <v>1156</v>
      </c>
      <c r="S12" s="1291"/>
      <c r="T12" s="1291"/>
      <c r="U12" s="1291"/>
      <c r="V12" s="1292"/>
      <c r="W12" s="1290" t="s">
        <v>136</v>
      </c>
      <c r="X12" s="1291"/>
      <c r="Y12" s="1291"/>
      <c r="Z12" s="1291"/>
      <c r="AA12" s="1291"/>
      <c r="AB12" s="1291"/>
      <c r="AC12" s="1291"/>
      <c r="AD12" s="1291"/>
      <c r="AE12" s="1291"/>
      <c r="AF12" s="1291"/>
      <c r="AG12" s="1292"/>
      <c r="AH12" s="1290" t="s">
        <v>738</v>
      </c>
      <c r="AI12" s="1291"/>
      <c r="AJ12" s="1292"/>
      <c r="AK12" s="1290" t="s">
        <v>855</v>
      </c>
      <c r="AL12" s="1291"/>
      <c r="AM12" s="1291"/>
      <c r="AN12" s="1291"/>
      <c r="AO12" s="1291"/>
      <c r="AP12" s="1291"/>
      <c r="AQ12" s="1291"/>
      <c r="AR12" s="1292"/>
    </row>
    <row r="13" spans="1:46" ht="14.25" customHeight="1">
      <c r="B13" s="1293"/>
      <c r="C13" s="1294"/>
      <c r="D13" s="1294"/>
      <c r="E13" s="1294"/>
      <c r="F13" s="1295"/>
      <c r="G13" s="1401" t="s">
        <v>910</v>
      </c>
      <c r="H13" s="1402"/>
      <c r="I13" s="1402"/>
      <c r="J13" s="1402"/>
      <c r="K13" s="1402"/>
      <c r="L13" s="1402"/>
      <c r="M13" s="1402"/>
      <c r="N13" s="1402"/>
      <c r="O13" s="1402"/>
      <c r="P13" s="1402"/>
      <c r="Q13" s="1403"/>
      <c r="R13" s="1293"/>
      <c r="S13" s="1294"/>
      <c r="T13" s="1294"/>
      <c r="U13" s="1294"/>
      <c r="V13" s="1295"/>
      <c r="W13" s="1401" t="s">
        <v>911</v>
      </c>
      <c r="X13" s="1402"/>
      <c r="Y13" s="1402"/>
      <c r="Z13" s="1402"/>
      <c r="AA13" s="1402"/>
      <c r="AB13" s="1402"/>
      <c r="AC13" s="1402"/>
      <c r="AD13" s="1402"/>
      <c r="AE13" s="1402"/>
      <c r="AF13" s="1402"/>
      <c r="AG13" s="1403"/>
      <c r="AH13" s="1293"/>
      <c r="AI13" s="1294"/>
      <c r="AJ13" s="1295"/>
      <c r="AK13" s="1293" t="s">
        <v>1017</v>
      </c>
      <c r="AL13" s="1294"/>
      <c r="AM13" s="1294"/>
      <c r="AN13" s="1294"/>
      <c r="AO13" s="1294"/>
      <c r="AP13" s="1294"/>
      <c r="AQ13" s="1294"/>
      <c r="AR13" s="1295"/>
    </row>
    <row r="14" spans="1:46" s="66" customFormat="1" ht="14.25" customHeight="1">
      <c r="B14" s="1270" t="str">
        <f t="array" ref="B14">IF(COUNTIF('申込シート①-1・２'!$D$68:$D$83,$AG$3)&lt;A15,"",INDEX('申込シート①-1・２'!$D$68:$D$83,SMALL(IF('申込シート①-1・２'!$D$68:$D$83=$AG$3,ROW($A$1:$A$16),""),A15)))</f>
        <v/>
      </c>
      <c r="C14" s="1271"/>
      <c r="D14" s="1271"/>
      <c r="E14" s="1271"/>
      <c r="F14" s="1329"/>
      <c r="G14" s="1270" t="str">
        <f t="array" ref="G14">IF(COUNTIF('申込シート①-1・２'!$D$68:$D$83,$AG$3)&lt;A15,"",INDEX('申込シート①-1・２'!$G$68:$G$83,SMALL(IF('申込シート①-1・２'!$D$68:$D$83=$AG$3,ROW($A$1:$A$16),""),A15)))</f>
        <v/>
      </c>
      <c r="H14" s="1271"/>
      <c r="I14" s="1271"/>
      <c r="J14" s="1271"/>
      <c r="K14" s="1271"/>
      <c r="L14" s="1271"/>
      <c r="M14" s="1271"/>
      <c r="N14" s="1271"/>
      <c r="O14" s="1271"/>
      <c r="P14" s="1271"/>
      <c r="Q14" s="1329"/>
      <c r="R14" s="1270" t="str">
        <f t="array" ref="R14">IF(COUNTIF('申込シート①-1・２'!$D$68:$D$83,$AG$3)&lt;A15,"",INDEX('申込シート①-1・２'!$H$68:$H$83,SMALL(IF('申込シート①-1・２'!$D$68:$D$83=$AG$3,ROW($A$1:$A$16),""),A15)))</f>
        <v/>
      </c>
      <c r="S14" s="1271"/>
      <c r="T14" s="1271"/>
      <c r="U14" s="1271"/>
      <c r="V14" s="1329"/>
      <c r="W14" s="1282" t="str">
        <f t="array" ref="W14">IF(COUNTIF('申込シート①-1・２'!$D$68:$D$83,$AG$3)&lt;A15,"",INDEX('申込シート①-1・２'!$L$68:$L$83,SMALL(IF('申込シート①-1・２'!$D$68:$D$83=$AG$3,ROW($A$1:$A$16),""),A15)))</f>
        <v/>
      </c>
      <c r="X14" s="1283"/>
      <c r="Y14" s="1283"/>
      <c r="Z14" s="1283"/>
      <c r="AA14" s="1283"/>
      <c r="AB14" s="1283"/>
      <c r="AC14" s="1283" t="str">
        <f t="array" ref="AC14">IF(COUNTIF('申込シート①-1・２'!$D$68:$D$83,$AG$3)&lt;A15,"",INDEX('申込シート①-1・２'!$M$68:$M$83,SMALL(IF('申込シート①-1・２'!$D$68:$D$83=$AG$3,ROW($A$1:$A$16),""),A15)))</f>
        <v/>
      </c>
      <c r="AD14" s="1283"/>
      <c r="AE14" s="1283"/>
      <c r="AF14" s="1283"/>
      <c r="AG14" s="705"/>
      <c r="AH14" s="1270" t="str">
        <f t="array" ref="AH14">IF(COUNTIF('申込シート①-1・２'!$D$68:$D$83,$AG$3)&lt;A15,"",INDEX('申込シート①-1・２'!$N$68:$N$83,SMALL(IF('申込シート①-1・２'!$D$68:$D$83=$AG$3,ROW($A$1:$A$16),""),A15)))</f>
        <v/>
      </c>
      <c r="AI14" s="1271"/>
      <c r="AJ14" s="1329"/>
      <c r="AK14" s="1573"/>
      <c r="AL14" s="1574"/>
      <c r="AM14" s="1574"/>
      <c r="AN14" s="1574"/>
      <c r="AO14" s="1574"/>
      <c r="AP14" s="1574"/>
      <c r="AQ14" s="1574"/>
      <c r="AR14" s="1575"/>
    </row>
    <row r="15" spans="1:46" s="66" customFormat="1" ht="13.5" customHeight="1">
      <c r="A15" s="66">
        <v>1</v>
      </c>
      <c r="B15" s="1330"/>
      <c r="C15" s="1336"/>
      <c r="D15" s="1336"/>
      <c r="E15" s="1336"/>
      <c r="F15" s="1331"/>
      <c r="G15" s="1330"/>
      <c r="H15" s="1336"/>
      <c r="I15" s="1336"/>
      <c r="J15" s="1336"/>
      <c r="K15" s="1336"/>
      <c r="L15" s="1336"/>
      <c r="M15" s="1336"/>
      <c r="N15" s="1336"/>
      <c r="O15" s="1336"/>
      <c r="P15" s="1336"/>
      <c r="Q15" s="1331"/>
      <c r="R15" s="1330"/>
      <c r="S15" s="1336"/>
      <c r="T15" s="1336"/>
      <c r="U15" s="1336"/>
      <c r="V15" s="1331"/>
      <c r="W15" s="1612" t="str">
        <f t="array" ref="W15">IF(COUNTIF('申込シート①-1・２'!$D$68:$D$83,$AG$3)&lt;A15,"",INDEX('申込シート①-1・２'!$J$68:$J$83,SMALL(IF('申込シート①-1・２'!$D$68:$D$83=$AG$3,ROW($A$1:$A$16),""),A15)))</f>
        <v/>
      </c>
      <c r="X15" s="1613"/>
      <c r="Y15" s="1613"/>
      <c r="Z15" s="1613"/>
      <c r="AA15" s="1613"/>
      <c r="AB15" s="1613"/>
      <c r="AC15" s="1613" t="str">
        <f t="array" ref="AC15">IF(COUNTIF('申込シート①-1・２'!$D$68:$D$83,$AG$3)&lt;A15,"",INDEX('申込シート①-1・２'!$K$68:$K$83,SMALL(IF('申込シート①-1・２'!$D$68:$D$83=$AG$3,ROW($A$1:$A$16),""),A15)))</f>
        <v/>
      </c>
      <c r="AD15" s="1613"/>
      <c r="AE15" s="1613"/>
      <c r="AF15" s="1613"/>
      <c r="AG15" s="1616" t="s">
        <v>2491</v>
      </c>
      <c r="AH15" s="1330"/>
      <c r="AI15" s="1336"/>
      <c r="AJ15" s="1331"/>
      <c r="AK15" s="1576"/>
      <c r="AL15" s="1577"/>
      <c r="AM15" s="1577"/>
      <c r="AN15" s="1577"/>
      <c r="AO15" s="1577"/>
      <c r="AP15" s="1577"/>
      <c r="AQ15" s="1577"/>
      <c r="AR15" s="1578"/>
    </row>
    <row r="16" spans="1:46" s="66" customFormat="1" ht="13.5" customHeight="1">
      <c r="B16" s="1274"/>
      <c r="C16" s="1275"/>
      <c r="D16" s="1275"/>
      <c r="E16" s="1275"/>
      <c r="F16" s="1276"/>
      <c r="G16" s="1274"/>
      <c r="H16" s="1275"/>
      <c r="I16" s="1275"/>
      <c r="J16" s="1275"/>
      <c r="K16" s="1275"/>
      <c r="L16" s="1275"/>
      <c r="M16" s="1275"/>
      <c r="N16" s="1275"/>
      <c r="O16" s="1275"/>
      <c r="P16" s="1275"/>
      <c r="Q16" s="1276"/>
      <c r="R16" s="1274"/>
      <c r="S16" s="1275"/>
      <c r="T16" s="1275"/>
      <c r="U16" s="1275"/>
      <c r="V16" s="1276"/>
      <c r="W16" s="1614"/>
      <c r="X16" s="1615"/>
      <c r="Y16" s="1615"/>
      <c r="Z16" s="1615"/>
      <c r="AA16" s="1615"/>
      <c r="AB16" s="1615"/>
      <c r="AC16" s="1615"/>
      <c r="AD16" s="1615"/>
      <c r="AE16" s="1615"/>
      <c r="AF16" s="1615"/>
      <c r="AG16" s="1617"/>
      <c r="AH16" s="1274"/>
      <c r="AI16" s="1275"/>
      <c r="AJ16" s="1276"/>
      <c r="AK16" s="1579"/>
      <c r="AL16" s="1580"/>
      <c r="AM16" s="1580"/>
      <c r="AN16" s="1580"/>
      <c r="AO16" s="1580"/>
      <c r="AP16" s="1580"/>
      <c r="AQ16" s="1580"/>
      <c r="AR16" s="1581"/>
    </row>
    <row r="17" spans="1:44" s="66" customFormat="1" ht="14.25" customHeight="1">
      <c r="B17" s="1270" t="str">
        <f t="array" ref="B17">IF(COUNTIF('申込シート①-1・２'!$D$68:$D$83,$AG$3)&lt;A18,"",INDEX('申込シート①-1・２'!$D$68:$D$83,SMALL(IF('申込シート①-1・２'!$D$68:$D$83=$AG$3,ROW($A$1:$A$16),""),A18)))</f>
        <v/>
      </c>
      <c r="C17" s="1271"/>
      <c r="D17" s="1271"/>
      <c r="E17" s="1271"/>
      <c r="F17" s="1329"/>
      <c r="G17" s="1270" t="str">
        <f t="array" ref="G17">IF(COUNTIF('申込シート①-1・２'!$D$68:$D$83,$AG$3)&lt;A18,"",INDEX('申込シート①-1・２'!$G$68:$G$83,SMALL(IF('申込シート①-1・２'!$D$68:$D$83=$AG$3,ROW($A$1:$A$16),""),A18)))</f>
        <v/>
      </c>
      <c r="H17" s="1271"/>
      <c r="I17" s="1271"/>
      <c r="J17" s="1271"/>
      <c r="K17" s="1271"/>
      <c r="L17" s="1271"/>
      <c r="M17" s="1271"/>
      <c r="N17" s="1271"/>
      <c r="O17" s="1271"/>
      <c r="P17" s="1271"/>
      <c r="Q17" s="1329"/>
      <c r="R17" s="1270" t="str">
        <f t="array" ref="R17">IF(COUNTIF('申込シート①-1・２'!$D$68:$D$83,$AG$3)&lt;A18,"",INDEX('申込シート①-1・２'!$H$68:$H$83,SMALL(IF('申込シート①-1・２'!$D$68:$D$83=$AG$3,ROW($A$1:$A$16),""),A18)))</f>
        <v/>
      </c>
      <c r="S17" s="1271"/>
      <c r="T17" s="1271"/>
      <c r="U17" s="1271"/>
      <c r="V17" s="1329"/>
      <c r="W17" s="1282" t="str">
        <f t="array" ref="W17">IF(COUNTIF('申込シート①-1・２'!$D$68:$D$83,$AG$3)&lt;A18,"",INDEX('申込シート①-1・２'!$L$68:$L$83,SMALL(IF('申込シート①-1・２'!$D$68:$D$83=$AG$3,ROW($A$1:$A$16),""),A18)))</f>
        <v/>
      </c>
      <c r="X17" s="1283"/>
      <c r="Y17" s="1283"/>
      <c r="Z17" s="1283"/>
      <c r="AA17" s="1283"/>
      <c r="AB17" s="1283"/>
      <c r="AC17" s="1283" t="str">
        <f t="array" ref="AC17">IF(COUNTIF('申込シート①-1・２'!$D$68:$D$83,$AG$3)&lt;A18,"",INDEX('申込シート①-1・２'!$M$68:$M$83,SMALL(IF('申込シート①-1・２'!$D$68:$D$83=$AG$3,ROW($A$1:$A$16),""),A18)))</f>
        <v/>
      </c>
      <c r="AD17" s="1283"/>
      <c r="AE17" s="1283"/>
      <c r="AF17" s="1283"/>
      <c r="AG17" s="705"/>
      <c r="AH17" s="1270" t="str">
        <f t="array" ref="AH17">IF(COUNTIF('申込シート①-1・２'!$D$68:$D$83,$AG$3)&lt;A18,"",INDEX('申込シート①-1・２'!$N$68:$N$83,SMALL(IF('申込シート①-1・２'!$D$68:$D$83=$AG$3,ROW($A$1:$A$16),""),A18)))</f>
        <v/>
      </c>
      <c r="AI17" s="1271"/>
      <c r="AJ17" s="1329"/>
      <c r="AK17" s="1573"/>
      <c r="AL17" s="1574"/>
      <c r="AM17" s="1574"/>
      <c r="AN17" s="1574"/>
      <c r="AO17" s="1574"/>
      <c r="AP17" s="1574"/>
      <c r="AQ17" s="1574"/>
      <c r="AR17" s="1575"/>
    </row>
    <row r="18" spans="1:44" s="66" customFormat="1" ht="13.5" customHeight="1">
      <c r="A18" s="66">
        <v>2</v>
      </c>
      <c r="B18" s="1330"/>
      <c r="C18" s="1336"/>
      <c r="D18" s="1336"/>
      <c r="E18" s="1336"/>
      <c r="F18" s="1331"/>
      <c r="G18" s="1330"/>
      <c r="H18" s="1336"/>
      <c r="I18" s="1336"/>
      <c r="J18" s="1336"/>
      <c r="K18" s="1336"/>
      <c r="L18" s="1336"/>
      <c r="M18" s="1336"/>
      <c r="N18" s="1336"/>
      <c r="O18" s="1336"/>
      <c r="P18" s="1336"/>
      <c r="Q18" s="1331"/>
      <c r="R18" s="1330"/>
      <c r="S18" s="1336"/>
      <c r="T18" s="1336"/>
      <c r="U18" s="1336"/>
      <c r="V18" s="1331"/>
      <c r="W18" s="1612" t="str">
        <f t="array" ref="W18">IF(COUNTIF('申込シート①-1・２'!$D$68:$D$83,$AG$3)&lt;A18,"",INDEX('申込シート①-1・２'!$J$68:$J$83,SMALL(IF('申込シート①-1・２'!$D$68:$D$83=$AG$3,ROW($A$1:$A$16),""),A18)))</f>
        <v/>
      </c>
      <c r="X18" s="1613"/>
      <c r="Y18" s="1613"/>
      <c r="Z18" s="1613"/>
      <c r="AA18" s="1613"/>
      <c r="AB18" s="1613"/>
      <c r="AC18" s="1613" t="str">
        <f t="array" ref="AC18">IF(COUNTIF('申込シート①-1・２'!$D$68:$D$83,$AG$3)&lt;A18,"",INDEX('申込シート①-1・２'!$K$68:$K$83,SMALL(IF('申込シート①-1・２'!$D$68:$D$83=$AG$3,ROW($A$1:$A$16),""),A18)))</f>
        <v/>
      </c>
      <c r="AD18" s="1613"/>
      <c r="AE18" s="1613"/>
      <c r="AF18" s="1613"/>
      <c r="AG18" s="1616" t="s">
        <v>2491</v>
      </c>
      <c r="AH18" s="1330"/>
      <c r="AI18" s="1336"/>
      <c r="AJ18" s="1331"/>
      <c r="AK18" s="1576"/>
      <c r="AL18" s="1577"/>
      <c r="AM18" s="1577"/>
      <c r="AN18" s="1577"/>
      <c r="AO18" s="1577"/>
      <c r="AP18" s="1577"/>
      <c r="AQ18" s="1577"/>
      <c r="AR18" s="1578"/>
    </row>
    <row r="19" spans="1:44" s="66" customFormat="1" ht="13.5" customHeight="1">
      <c r="B19" s="1274"/>
      <c r="C19" s="1275"/>
      <c r="D19" s="1275"/>
      <c r="E19" s="1275"/>
      <c r="F19" s="1276"/>
      <c r="G19" s="1274"/>
      <c r="H19" s="1275"/>
      <c r="I19" s="1275"/>
      <c r="J19" s="1275"/>
      <c r="K19" s="1275"/>
      <c r="L19" s="1275"/>
      <c r="M19" s="1275"/>
      <c r="N19" s="1275"/>
      <c r="O19" s="1275"/>
      <c r="P19" s="1275"/>
      <c r="Q19" s="1276"/>
      <c r="R19" s="1274"/>
      <c r="S19" s="1275"/>
      <c r="T19" s="1275"/>
      <c r="U19" s="1275"/>
      <c r="V19" s="1276"/>
      <c r="W19" s="1614"/>
      <c r="X19" s="1615"/>
      <c r="Y19" s="1615"/>
      <c r="Z19" s="1615"/>
      <c r="AA19" s="1615"/>
      <c r="AB19" s="1615"/>
      <c r="AC19" s="1615"/>
      <c r="AD19" s="1615"/>
      <c r="AE19" s="1615"/>
      <c r="AF19" s="1615"/>
      <c r="AG19" s="1617"/>
      <c r="AH19" s="1274"/>
      <c r="AI19" s="1275"/>
      <c r="AJ19" s="1276"/>
      <c r="AK19" s="1579"/>
      <c r="AL19" s="1580"/>
      <c r="AM19" s="1580"/>
      <c r="AN19" s="1580"/>
      <c r="AO19" s="1580"/>
      <c r="AP19" s="1580"/>
      <c r="AQ19" s="1580"/>
      <c r="AR19" s="1581"/>
    </row>
    <row r="20" spans="1:44" s="66" customFormat="1" ht="14.25" customHeight="1">
      <c r="B20" s="1270" t="str">
        <f t="array" ref="B20">IF(COUNTIF('申込シート①-1・２'!$D$68:$D$83,$AG$3)&lt;A21,"",INDEX('申込シート①-1・２'!$D$68:$D$83,SMALL(IF('申込シート①-1・２'!$D$68:$D$83=$AG$3,ROW($A$1:$A$16),""),A21)))</f>
        <v/>
      </c>
      <c r="C20" s="1271"/>
      <c r="D20" s="1271"/>
      <c r="E20" s="1271"/>
      <c r="F20" s="1329"/>
      <c r="G20" s="1270" t="str">
        <f t="array" ref="G20">IF(COUNTIF('申込シート①-1・２'!$D$68:$D$83,$AG$3)&lt;A21,"",INDEX('申込シート①-1・２'!$G$68:$G$83,SMALL(IF('申込シート①-1・２'!$D$68:$D$83=$AG$3,ROW($A$1:$A$16),""),A21)))</f>
        <v/>
      </c>
      <c r="H20" s="1271"/>
      <c r="I20" s="1271"/>
      <c r="J20" s="1271"/>
      <c r="K20" s="1271"/>
      <c r="L20" s="1271"/>
      <c r="M20" s="1271"/>
      <c r="N20" s="1271"/>
      <c r="O20" s="1271"/>
      <c r="P20" s="1271"/>
      <c r="Q20" s="1329"/>
      <c r="R20" s="1270" t="str">
        <f t="array" ref="R20">IF(COUNTIF('申込シート①-1・２'!$D$68:$D$83,$AG$3)&lt;A21,"",INDEX('申込シート①-1・２'!$H$68:$H$83,SMALL(IF('申込シート①-1・２'!$D$68:$D$83=$AG$3,ROW($A$1:$A$16),""),A21)))</f>
        <v/>
      </c>
      <c r="S20" s="1271"/>
      <c r="T20" s="1271"/>
      <c r="U20" s="1271"/>
      <c r="V20" s="1329"/>
      <c r="W20" s="1282" t="str">
        <f t="array" ref="W20">IF(COUNTIF('申込シート①-1・２'!$D$68:$D$83,$AG$3)&lt;A21,"",INDEX('申込シート①-1・２'!$L$68:$L$83,SMALL(IF('申込シート①-1・２'!$D$68:$D$83=$AG$3,ROW($A$1:$A$16),""),A21)))</f>
        <v/>
      </c>
      <c r="X20" s="1283"/>
      <c r="Y20" s="1283"/>
      <c r="Z20" s="1283"/>
      <c r="AA20" s="1283"/>
      <c r="AB20" s="1283"/>
      <c r="AC20" s="1283" t="str">
        <f t="array" ref="AC20">IF(COUNTIF('申込シート①-1・２'!$D$68:$D$83,$AG$3)&lt;A21,"",INDEX('申込シート①-1・２'!$M$68:$M$83,SMALL(IF('申込シート①-1・２'!$D$68:$D$83=$AG$3,ROW($A$1:$A$16),""),A21)))</f>
        <v/>
      </c>
      <c r="AD20" s="1283"/>
      <c r="AE20" s="1283"/>
      <c r="AF20" s="1283"/>
      <c r="AG20" s="705"/>
      <c r="AH20" s="1270" t="str">
        <f t="array" ref="AH20">IF(COUNTIF('申込シート①-1・２'!$D$68:$D$83,$AG$3)&lt;A21,"",INDEX('申込シート①-1・２'!$N$68:$N$83,SMALL(IF('申込シート①-1・２'!$D$68:$D$83=$AG$3,ROW($A$1:$A$16),""),A21)))</f>
        <v/>
      </c>
      <c r="AI20" s="1271"/>
      <c r="AJ20" s="1329"/>
      <c r="AK20" s="1573"/>
      <c r="AL20" s="1574"/>
      <c r="AM20" s="1574"/>
      <c r="AN20" s="1574"/>
      <c r="AO20" s="1574"/>
      <c r="AP20" s="1574"/>
      <c r="AQ20" s="1574"/>
      <c r="AR20" s="1575"/>
    </row>
    <row r="21" spans="1:44" s="66" customFormat="1" ht="13.5" customHeight="1">
      <c r="A21" s="66">
        <v>3</v>
      </c>
      <c r="B21" s="1330"/>
      <c r="C21" s="1336"/>
      <c r="D21" s="1336"/>
      <c r="E21" s="1336"/>
      <c r="F21" s="1331"/>
      <c r="G21" s="1330"/>
      <c r="H21" s="1336"/>
      <c r="I21" s="1336"/>
      <c r="J21" s="1336"/>
      <c r="K21" s="1336"/>
      <c r="L21" s="1336"/>
      <c r="M21" s="1336"/>
      <c r="N21" s="1336"/>
      <c r="O21" s="1336"/>
      <c r="P21" s="1336"/>
      <c r="Q21" s="1331"/>
      <c r="R21" s="1330"/>
      <c r="S21" s="1336"/>
      <c r="T21" s="1336"/>
      <c r="U21" s="1336"/>
      <c r="V21" s="1331"/>
      <c r="W21" s="1612" t="str">
        <f t="array" ref="W21">IF(COUNTIF('申込シート①-1・２'!$D$68:$D$83,$AG$3)&lt;A21,"",INDEX('申込シート①-1・２'!$J$68:$J$83,SMALL(IF('申込シート①-1・２'!$D$68:$D$83=$AG$3,ROW($A$1:$A$16),""),A21)))</f>
        <v/>
      </c>
      <c r="X21" s="1613"/>
      <c r="Y21" s="1613"/>
      <c r="Z21" s="1613"/>
      <c r="AA21" s="1613"/>
      <c r="AB21" s="1613"/>
      <c r="AC21" s="1613" t="str">
        <f t="array" ref="AC21">IF(COUNTIF('申込シート①-1・２'!$D$68:$D$83,$AG$3)&lt;A21,"",INDEX('申込シート①-1・２'!$K$68:$K$83,SMALL(IF('申込シート①-1・２'!$D$68:$D$83=$AG$3,ROW($A$1:$A$16),""),A21)))</f>
        <v/>
      </c>
      <c r="AD21" s="1613"/>
      <c r="AE21" s="1613"/>
      <c r="AF21" s="1613"/>
      <c r="AG21" s="1616" t="s">
        <v>2491</v>
      </c>
      <c r="AH21" s="1330"/>
      <c r="AI21" s="1336"/>
      <c r="AJ21" s="1331"/>
      <c r="AK21" s="1576"/>
      <c r="AL21" s="1577"/>
      <c r="AM21" s="1577"/>
      <c r="AN21" s="1577"/>
      <c r="AO21" s="1577"/>
      <c r="AP21" s="1577"/>
      <c r="AQ21" s="1577"/>
      <c r="AR21" s="1578"/>
    </row>
    <row r="22" spans="1:44" s="66" customFormat="1" ht="13.5" customHeight="1">
      <c r="B22" s="1274"/>
      <c r="C22" s="1275"/>
      <c r="D22" s="1275"/>
      <c r="E22" s="1275"/>
      <c r="F22" s="1276"/>
      <c r="G22" s="1274"/>
      <c r="H22" s="1275"/>
      <c r="I22" s="1275"/>
      <c r="J22" s="1275"/>
      <c r="K22" s="1275"/>
      <c r="L22" s="1275"/>
      <c r="M22" s="1275"/>
      <c r="N22" s="1275"/>
      <c r="O22" s="1275"/>
      <c r="P22" s="1275"/>
      <c r="Q22" s="1276"/>
      <c r="R22" s="1274"/>
      <c r="S22" s="1275"/>
      <c r="T22" s="1275"/>
      <c r="U22" s="1275"/>
      <c r="V22" s="1276"/>
      <c r="W22" s="1614"/>
      <c r="X22" s="1615"/>
      <c r="Y22" s="1615"/>
      <c r="Z22" s="1615"/>
      <c r="AA22" s="1615"/>
      <c r="AB22" s="1615"/>
      <c r="AC22" s="1615"/>
      <c r="AD22" s="1615"/>
      <c r="AE22" s="1615"/>
      <c r="AF22" s="1615"/>
      <c r="AG22" s="1617"/>
      <c r="AH22" s="1274"/>
      <c r="AI22" s="1275"/>
      <c r="AJ22" s="1276"/>
      <c r="AK22" s="1579"/>
      <c r="AL22" s="1580"/>
      <c r="AM22" s="1580"/>
      <c r="AN22" s="1580"/>
      <c r="AO22" s="1580"/>
      <c r="AP22" s="1580"/>
      <c r="AQ22" s="1580"/>
      <c r="AR22" s="1581"/>
    </row>
    <row r="23" spans="1:44" s="66" customFormat="1" ht="14.25" customHeight="1">
      <c r="B23" s="1270" t="str">
        <f t="array" ref="B23">IF(COUNTIF('申込シート①-1・２'!$D$68:$D$83,$AG$3)&lt;A24,"",INDEX('申込シート①-1・２'!$D$68:$D$83,SMALL(IF('申込シート①-1・２'!$D$68:$D$83=$AG$3,ROW($A$1:$A$16),""),A24)))</f>
        <v/>
      </c>
      <c r="C23" s="1271"/>
      <c r="D23" s="1271"/>
      <c r="E23" s="1271"/>
      <c r="F23" s="1329"/>
      <c r="G23" s="1270" t="str">
        <f t="array" ref="G23">IF(COUNTIF('申込シート①-1・２'!$D$68:$D$83,$AG$3)&lt;A24,"",INDEX('申込シート①-1・２'!$G$68:$G$83,SMALL(IF('申込シート①-1・２'!$D$68:$D$83=$AG$3,ROW($A$1:$A$16),""),A24)))</f>
        <v/>
      </c>
      <c r="H23" s="1271"/>
      <c r="I23" s="1271"/>
      <c r="J23" s="1271"/>
      <c r="K23" s="1271"/>
      <c r="L23" s="1271"/>
      <c r="M23" s="1271"/>
      <c r="N23" s="1271"/>
      <c r="O23" s="1271"/>
      <c r="P23" s="1271"/>
      <c r="Q23" s="1329"/>
      <c r="R23" s="1270" t="str">
        <f t="array" ref="R23">IF(COUNTIF('申込シート①-1・２'!$D$68:$D$83,$AG$3)&lt;A24,"",INDEX('申込シート①-1・２'!$H$68:$H$83,SMALL(IF('申込シート①-1・２'!$D$68:$D$83=$AG$3,ROW($A$1:$A$16),""),A24)))</f>
        <v/>
      </c>
      <c r="S23" s="1271"/>
      <c r="T23" s="1271"/>
      <c r="U23" s="1271"/>
      <c r="V23" s="1329"/>
      <c r="W23" s="1282" t="str">
        <f t="array" ref="W23">IF(COUNTIF('申込シート①-1・２'!$D$68:$D$83,$AG$3)&lt;A24,"",INDEX('申込シート①-1・２'!$L$68:$L$83,SMALL(IF('申込シート①-1・２'!$D$68:$D$83=$AG$3,ROW($A$1:$A$16),""),A24)))</f>
        <v/>
      </c>
      <c r="X23" s="1283"/>
      <c r="Y23" s="1283"/>
      <c r="Z23" s="1283"/>
      <c r="AA23" s="1283"/>
      <c r="AB23" s="1283"/>
      <c r="AC23" s="1283" t="str">
        <f t="array" ref="AC23">IF(COUNTIF('申込シート①-1・２'!$D$68:$D$83,$AG$3)&lt;A24,"",INDEX('申込シート①-1・２'!$M$68:$M$83,SMALL(IF('申込シート①-1・２'!$D$68:$D$83=$AG$3,ROW($A$1:$A$16),""),A24)))</f>
        <v/>
      </c>
      <c r="AD23" s="1283"/>
      <c r="AE23" s="1283"/>
      <c r="AF23" s="1283"/>
      <c r="AG23" s="705"/>
      <c r="AH23" s="1270" t="str">
        <f t="array" ref="AH23">IF(COUNTIF('申込シート①-1・２'!$D$68:$D$83,$AG$3)&lt;A24,"",INDEX('申込シート①-1・２'!$N$68:$N$83,SMALL(IF('申込シート①-1・２'!$D$68:$D$83=$AG$3,ROW($A$1:$A$16),""),A24)))</f>
        <v/>
      </c>
      <c r="AI23" s="1271"/>
      <c r="AJ23" s="1329"/>
      <c r="AK23" s="1573"/>
      <c r="AL23" s="1574"/>
      <c r="AM23" s="1574"/>
      <c r="AN23" s="1574"/>
      <c r="AO23" s="1574"/>
      <c r="AP23" s="1574"/>
      <c r="AQ23" s="1574"/>
      <c r="AR23" s="1575"/>
    </row>
    <row r="24" spans="1:44" s="66" customFormat="1" ht="13.5" customHeight="1">
      <c r="A24" s="66">
        <v>4</v>
      </c>
      <c r="B24" s="1330"/>
      <c r="C24" s="1336"/>
      <c r="D24" s="1336"/>
      <c r="E24" s="1336"/>
      <c r="F24" s="1331"/>
      <c r="G24" s="1330"/>
      <c r="H24" s="1336"/>
      <c r="I24" s="1336"/>
      <c r="J24" s="1336"/>
      <c r="K24" s="1336"/>
      <c r="L24" s="1336"/>
      <c r="M24" s="1336"/>
      <c r="N24" s="1336"/>
      <c r="O24" s="1336"/>
      <c r="P24" s="1336"/>
      <c r="Q24" s="1331"/>
      <c r="R24" s="1330"/>
      <c r="S24" s="1336"/>
      <c r="T24" s="1336"/>
      <c r="U24" s="1336"/>
      <c r="V24" s="1331"/>
      <c r="W24" s="1612" t="str">
        <f t="array" ref="W24">IF(COUNTIF('申込シート①-1・２'!$D$68:$D$83,$AG$3)&lt;A24,"",INDEX('申込シート①-1・２'!$J$68:$J$83,SMALL(IF('申込シート①-1・２'!$D$68:$D$83=$AG$3,ROW($A$1:$A$16),""),A24)))</f>
        <v/>
      </c>
      <c r="X24" s="1613"/>
      <c r="Y24" s="1613"/>
      <c r="Z24" s="1613"/>
      <c r="AA24" s="1613"/>
      <c r="AB24" s="1613"/>
      <c r="AC24" s="1613" t="str">
        <f t="array" ref="AC24">IF(COUNTIF('申込シート①-1・２'!$D$68:$D$83,$AG$3)&lt;A24,"",INDEX('申込シート①-1・２'!$K$68:$K$83,SMALL(IF('申込シート①-1・２'!$D$68:$D$83=$AG$3,ROW($A$1:$A$16),""),A24)))</f>
        <v/>
      </c>
      <c r="AD24" s="1613"/>
      <c r="AE24" s="1613"/>
      <c r="AF24" s="1613"/>
      <c r="AG24" s="1616" t="s">
        <v>2491</v>
      </c>
      <c r="AH24" s="1330"/>
      <c r="AI24" s="1336"/>
      <c r="AJ24" s="1331"/>
      <c r="AK24" s="1576"/>
      <c r="AL24" s="1577"/>
      <c r="AM24" s="1577"/>
      <c r="AN24" s="1577"/>
      <c r="AO24" s="1577"/>
      <c r="AP24" s="1577"/>
      <c r="AQ24" s="1577"/>
      <c r="AR24" s="1578"/>
    </row>
    <row r="25" spans="1:44" s="66" customFormat="1" ht="13.5" customHeight="1">
      <c r="B25" s="1274"/>
      <c r="C25" s="1275"/>
      <c r="D25" s="1275"/>
      <c r="E25" s="1275"/>
      <c r="F25" s="1276"/>
      <c r="G25" s="1274"/>
      <c r="H25" s="1275"/>
      <c r="I25" s="1275"/>
      <c r="J25" s="1275"/>
      <c r="K25" s="1275"/>
      <c r="L25" s="1275"/>
      <c r="M25" s="1275"/>
      <c r="N25" s="1275"/>
      <c r="O25" s="1275"/>
      <c r="P25" s="1275"/>
      <c r="Q25" s="1276"/>
      <c r="R25" s="1274"/>
      <c r="S25" s="1275"/>
      <c r="T25" s="1275"/>
      <c r="U25" s="1275"/>
      <c r="V25" s="1276"/>
      <c r="W25" s="1614"/>
      <c r="X25" s="1615"/>
      <c r="Y25" s="1615"/>
      <c r="Z25" s="1615"/>
      <c r="AA25" s="1615"/>
      <c r="AB25" s="1615"/>
      <c r="AC25" s="1615"/>
      <c r="AD25" s="1615"/>
      <c r="AE25" s="1615"/>
      <c r="AF25" s="1615"/>
      <c r="AG25" s="1617"/>
      <c r="AH25" s="1274"/>
      <c r="AI25" s="1275"/>
      <c r="AJ25" s="1276"/>
      <c r="AK25" s="1579"/>
      <c r="AL25" s="1580"/>
      <c r="AM25" s="1580"/>
      <c r="AN25" s="1580"/>
      <c r="AO25" s="1580"/>
      <c r="AP25" s="1580"/>
      <c r="AQ25" s="1580"/>
      <c r="AR25" s="1581"/>
    </row>
    <row r="26" spans="1:44" s="66" customFormat="1" ht="14.25" customHeight="1">
      <c r="B26" s="1270" t="str">
        <f t="array" ref="B26">IF(COUNTIF('申込シート①-1・２'!$D$68:$D$83,$AG$3)&lt;A27,"",INDEX('申込シート①-1・２'!$D$68:$D$83,SMALL(IF('申込シート①-1・２'!$D$68:$D$83=$AG$3,ROW($A$1:$A$16),""),A27)))</f>
        <v/>
      </c>
      <c r="C26" s="1271"/>
      <c r="D26" s="1271"/>
      <c r="E26" s="1271"/>
      <c r="F26" s="1329"/>
      <c r="G26" s="1270" t="str">
        <f t="array" ref="G26">IF(COUNTIF('申込シート①-1・２'!$D$68:$D$83,$AG$3)&lt;A27,"",INDEX('申込シート①-1・２'!$G$68:$G$83,SMALL(IF('申込シート①-1・２'!$D$68:$D$83=$AG$3,ROW($A$1:$A$16),""),A27)))</f>
        <v/>
      </c>
      <c r="H26" s="1271"/>
      <c r="I26" s="1271"/>
      <c r="J26" s="1271"/>
      <c r="K26" s="1271"/>
      <c r="L26" s="1271"/>
      <c r="M26" s="1271"/>
      <c r="N26" s="1271"/>
      <c r="O26" s="1271"/>
      <c r="P26" s="1271"/>
      <c r="Q26" s="1329"/>
      <c r="R26" s="1270" t="str">
        <f t="array" ref="R26">IF(COUNTIF('申込シート①-1・２'!$D$68:$D$83,$AG$3)&lt;A27,"",INDEX('申込シート①-1・２'!$H$68:$H$83,SMALL(IF('申込シート①-1・２'!$D$68:$D$83=$AG$3,ROW($A$1:$A$16),""),A27)))</f>
        <v/>
      </c>
      <c r="S26" s="1271"/>
      <c r="T26" s="1271"/>
      <c r="U26" s="1271"/>
      <c r="V26" s="1329"/>
      <c r="W26" s="1282" t="str">
        <f t="array" ref="W26">IF(COUNTIF('申込シート①-1・２'!$D$68:$D$83,$AG$3)&lt;A27,"",INDEX('申込シート①-1・２'!$L$68:$L$83,SMALL(IF('申込シート①-1・２'!$D$68:$D$83=$AG$3,ROW($A$1:$A$16),""),A27)))</f>
        <v/>
      </c>
      <c r="X26" s="1283"/>
      <c r="Y26" s="1283"/>
      <c r="Z26" s="1283"/>
      <c r="AA26" s="1283"/>
      <c r="AB26" s="1283"/>
      <c r="AC26" s="1283" t="str">
        <f t="array" ref="AC26">IF(COUNTIF('申込シート①-1・２'!$D$68:$D$83,$AG$3)&lt;A27,"",INDEX('申込シート①-1・２'!$M$68:$M$83,SMALL(IF('申込シート①-1・２'!$D$68:$D$83=$AG$3,ROW($A$1:$A$16),""),A27)))</f>
        <v/>
      </c>
      <c r="AD26" s="1283"/>
      <c r="AE26" s="1283"/>
      <c r="AF26" s="1283"/>
      <c r="AG26" s="705"/>
      <c r="AH26" s="1270" t="str">
        <f t="array" ref="AH26">IF(COUNTIF('申込シート①-1・２'!$D$68:$D$83,$AG$3)&lt;A27,"",INDEX('申込シート①-1・２'!$N$68:$N$83,SMALL(IF('申込シート①-1・２'!$D$68:$D$83=$AG$3,ROW($A$1:$A$16),""),A27)))</f>
        <v/>
      </c>
      <c r="AI26" s="1271"/>
      <c r="AJ26" s="1329"/>
      <c r="AK26" s="1573"/>
      <c r="AL26" s="1574"/>
      <c r="AM26" s="1574"/>
      <c r="AN26" s="1574"/>
      <c r="AO26" s="1574"/>
      <c r="AP26" s="1574"/>
      <c r="AQ26" s="1574"/>
      <c r="AR26" s="1575"/>
    </row>
    <row r="27" spans="1:44" s="66" customFormat="1" ht="13.5" customHeight="1">
      <c r="A27" s="66">
        <v>5</v>
      </c>
      <c r="B27" s="1330"/>
      <c r="C27" s="1336"/>
      <c r="D27" s="1336"/>
      <c r="E27" s="1336"/>
      <c r="F27" s="1331"/>
      <c r="G27" s="1330"/>
      <c r="H27" s="1336"/>
      <c r="I27" s="1336"/>
      <c r="J27" s="1336"/>
      <c r="K27" s="1336"/>
      <c r="L27" s="1336"/>
      <c r="M27" s="1336"/>
      <c r="N27" s="1336"/>
      <c r="O27" s="1336"/>
      <c r="P27" s="1336"/>
      <c r="Q27" s="1331"/>
      <c r="R27" s="1330"/>
      <c r="S27" s="1336"/>
      <c r="T27" s="1336"/>
      <c r="U27" s="1336"/>
      <c r="V27" s="1331"/>
      <c r="W27" s="1612" t="str">
        <f t="array" ref="W27">IF(COUNTIF('申込シート①-1・２'!$D$68:$D$83,$AG$3)&lt;A27,"",INDEX('申込シート①-1・２'!$J$68:$J$83,SMALL(IF('申込シート①-1・２'!$D$68:$D$83=$AG$3,ROW($A$1:$A$16),""),A27)))</f>
        <v/>
      </c>
      <c r="X27" s="1613"/>
      <c r="Y27" s="1613"/>
      <c r="Z27" s="1613"/>
      <c r="AA27" s="1613"/>
      <c r="AB27" s="1613"/>
      <c r="AC27" s="1613" t="str">
        <f t="array" ref="AC27">IF(COUNTIF('申込シート①-1・２'!$D$68:$D$83,$AG$3)&lt;A27,"",INDEX('申込シート①-1・２'!$K$68:$K$83,SMALL(IF('申込シート①-1・２'!$D$68:$D$83=$AG$3,ROW($A$1:$A$16),""),A27)))</f>
        <v/>
      </c>
      <c r="AD27" s="1613"/>
      <c r="AE27" s="1613"/>
      <c r="AF27" s="1613"/>
      <c r="AG27" s="1616" t="s">
        <v>2491</v>
      </c>
      <c r="AH27" s="1330"/>
      <c r="AI27" s="1336"/>
      <c r="AJ27" s="1331"/>
      <c r="AK27" s="1576"/>
      <c r="AL27" s="1577"/>
      <c r="AM27" s="1577"/>
      <c r="AN27" s="1577"/>
      <c r="AO27" s="1577"/>
      <c r="AP27" s="1577"/>
      <c r="AQ27" s="1577"/>
      <c r="AR27" s="1578"/>
    </row>
    <row r="28" spans="1:44" s="66" customFormat="1" ht="13.5" customHeight="1">
      <c r="B28" s="1274"/>
      <c r="C28" s="1275"/>
      <c r="D28" s="1275"/>
      <c r="E28" s="1275"/>
      <c r="F28" s="1276"/>
      <c r="G28" s="1274"/>
      <c r="H28" s="1275"/>
      <c r="I28" s="1275"/>
      <c r="J28" s="1275"/>
      <c r="K28" s="1275"/>
      <c r="L28" s="1275"/>
      <c r="M28" s="1275"/>
      <c r="N28" s="1275"/>
      <c r="O28" s="1275"/>
      <c r="P28" s="1275"/>
      <c r="Q28" s="1276"/>
      <c r="R28" s="1274"/>
      <c r="S28" s="1275"/>
      <c r="T28" s="1275"/>
      <c r="U28" s="1275"/>
      <c r="V28" s="1276"/>
      <c r="W28" s="1614"/>
      <c r="X28" s="1615"/>
      <c r="Y28" s="1615"/>
      <c r="Z28" s="1615"/>
      <c r="AA28" s="1615"/>
      <c r="AB28" s="1615"/>
      <c r="AC28" s="1615"/>
      <c r="AD28" s="1615"/>
      <c r="AE28" s="1615"/>
      <c r="AF28" s="1615"/>
      <c r="AG28" s="1617"/>
      <c r="AH28" s="1274"/>
      <c r="AI28" s="1275"/>
      <c r="AJ28" s="1276"/>
      <c r="AK28" s="1579"/>
      <c r="AL28" s="1580"/>
      <c r="AM28" s="1580"/>
      <c r="AN28" s="1580"/>
      <c r="AO28" s="1580"/>
      <c r="AP28" s="1580"/>
      <c r="AQ28" s="1580"/>
      <c r="AR28" s="1581"/>
    </row>
    <row r="29" spans="1:44" s="66" customFormat="1" ht="14.25" customHeight="1">
      <c r="B29" s="1270" t="str">
        <f t="array" ref="B29">IF(COUNTIF('申込シート①-1・２'!$D$68:$D$83,$AG$3)&lt;A30,"",INDEX('申込シート①-1・２'!$D$68:$D$83,SMALL(IF('申込シート①-1・２'!$D$68:$D$83=$AG$3,ROW($A$1:$A$16),""),A30)))</f>
        <v/>
      </c>
      <c r="C29" s="1271"/>
      <c r="D29" s="1271"/>
      <c r="E29" s="1271"/>
      <c r="F29" s="1329"/>
      <c r="G29" s="1270" t="str">
        <f t="array" ref="G29">IF(COUNTIF('申込シート①-1・２'!$D$68:$D$83,$AG$3)&lt;A30,"",INDEX('申込シート①-1・２'!$G$68:$G$83,SMALL(IF('申込シート①-1・２'!$D$68:$D$83=$AG$3,ROW($A$1:$A$16),""),A30)))</f>
        <v/>
      </c>
      <c r="H29" s="1271"/>
      <c r="I29" s="1271"/>
      <c r="J29" s="1271"/>
      <c r="K29" s="1271"/>
      <c r="L29" s="1271"/>
      <c r="M29" s="1271"/>
      <c r="N29" s="1271"/>
      <c r="O29" s="1271"/>
      <c r="P29" s="1271"/>
      <c r="Q29" s="1329"/>
      <c r="R29" s="1270" t="str">
        <f t="array" ref="R29">IF(COUNTIF('申込シート①-1・２'!$D$68:$D$83,$AG$3)&lt;A30,"",INDEX('申込シート①-1・２'!$H$68:$H$83,SMALL(IF('申込シート①-1・２'!$D$68:$D$83=$AG$3,ROW($A$1:$A$16),""),A30)))</f>
        <v/>
      </c>
      <c r="S29" s="1271"/>
      <c r="T29" s="1271"/>
      <c r="U29" s="1271"/>
      <c r="V29" s="1329"/>
      <c r="W29" s="1282" t="str">
        <f t="array" ref="W29">IF(COUNTIF('申込シート①-1・２'!$D$68:$D$83,$AG$3)&lt;A30,"",INDEX('申込シート①-1・２'!$L$68:$L$83,SMALL(IF('申込シート①-1・２'!$D$68:$D$83=$AG$3,ROW($A$1:$A$16),""),A30)))</f>
        <v/>
      </c>
      <c r="X29" s="1283"/>
      <c r="Y29" s="1283"/>
      <c r="Z29" s="1283"/>
      <c r="AA29" s="1283"/>
      <c r="AB29" s="1283"/>
      <c r="AC29" s="1283" t="str">
        <f t="array" ref="AC29">IF(COUNTIF('申込シート①-1・２'!$D$68:$D$83,$AG$3)&lt;A30,"",INDEX('申込シート①-1・２'!$M$68:$M$83,SMALL(IF('申込シート①-1・２'!$D$68:$D$83=$AG$3,ROW($A$1:$A$16),""),A30)))</f>
        <v/>
      </c>
      <c r="AD29" s="1283"/>
      <c r="AE29" s="1283"/>
      <c r="AF29" s="1283"/>
      <c r="AG29" s="705"/>
      <c r="AH29" s="1270" t="str">
        <f t="array" ref="AH29">IF(COUNTIF('申込シート①-1・２'!$D$68:$D$83,$AG$3)&lt;A30,"",INDEX('申込シート①-1・２'!$N$68:$N$83,SMALL(IF('申込シート①-1・２'!$D$68:$D$83=$AG$3,ROW($A$1:$A$16),""),A30)))</f>
        <v/>
      </c>
      <c r="AI29" s="1271"/>
      <c r="AJ29" s="1329"/>
      <c r="AK29" s="1573"/>
      <c r="AL29" s="1574"/>
      <c r="AM29" s="1574"/>
      <c r="AN29" s="1574"/>
      <c r="AO29" s="1574"/>
      <c r="AP29" s="1574"/>
      <c r="AQ29" s="1574"/>
      <c r="AR29" s="1575"/>
    </row>
    <row r="30" spans="1:44" s="66" customFormat="1" ht="13.5" customHeight="1">
      <c r="A30" s="66">
        <v>6</v>
      </c>
      <c r="B30" s="1330"/>
      <c r="C30" s="1336"/>
      <c r="D30" s="1336"/>
      <c r="E30" s="1336"/>
      <c r="F30" s="1331"/>
      <c r="G30" s="1330"/>
      <c r="H30" s="1336"/>
      <c r="I30" s="1336"/>
      <c r="J30" s="1336"/>
      <c r="K30" s="1336"/>
      <c r="L30" s="1336"/>
      <c r="M30" s="1336"/>
      <c r="N30" s="1336"/>
      <c r="O30" s="1336"/>
      <c r="P30" s="1336"/>
      <c r="Q30" s="1331"/>
      <c r="R30" s="1330"/>
      <c r="S30" s="1336"/>
      <c r="T30" s="1336"/>
      <c r="U30" s="1336"/>
      <c r="V30" s="1331"/>
      <c r="W30" s="1612" t="str">
        <f t="array" ref="W30">IF(COUNTIF('申込シート①-1・２'!$D$68:$D$83,$AG$3)&lt;A30,"",INDEX('申込シート①-1・２'!$J$68:$J$83,SMALL(IF('申込シート①-1・２'!$D$68:$D$83=$AG$3,ROW($A$1:$A$16),""),A30)))</f>
        <v/>
      </c>
      <c r="X30" s="1613"/>
      <c r="Y30" s="1613"/>
      <c r="Z30" s="1613"/>
      <c r="AA30" s="1613"/>
      <c r="AB30" s="1613"/>
      <c r="AC30" s="1613" t="str">
        <f t="array" ref="AC30">IF(COUNTIF('申込シート①-1・２'!$D$68:$D$83,$AG$3)&lt;A30,"",INDEX('申込シート①-1・２'!$K$68:$K$83,SMALL(IF('申込シート①-1・２'!$D$68:$D$83=$AG$3,ROW($A$1:$A$16),""),A30)))</f>
        <v/>
      </c>
      <c r="AD30" s="1613"/>
      <c r="AE30" s="1613"/>
      <c r="AF30" s="1613"/>
      <c r="AG30" s="1616" t="s">
        <v>2491</v>
      </c>
      <c r="AH30" s="1330"/>
      <c r="AI30" s="1336"/>
      <c r="AJ30" s="1331"/>
      <c r="AK30" s="1576"/>
      <c r="AL30" s="1577"/>
      <c r="AM30" s="1577"/>
      <c r="AN30" s="1577"/>
      <c r="AO30" s="1577"/>
      <c r="AP30" s="1577"/>
      <c r="AQ30" s="1577"/>
      <c r="AR30" s="1578"/>
    </row>
    <row r="31" spans="1:44" s="66" customFormat="1" ht="13.5" customHeight="1">
      <c r="B31" s="1274"/>
      <c r="C31" s="1275"/>
      <c r="D31" s="1275"/>
      <c r="E31" s="1275"/>
      <c r="F31" s="1276"/>
      <c r="G31" s="1274"/>
      <c r="H31" s="1275"/>
      <c r="I31" s="1275"/>
      <c r="J31" s="1275"/>
      <c r="K31" s="1275"/>
      <c r="L31" s="1275"/>
      <c r="M31" s="1275"/>
      <c r="N31" s="1275"/>
      <c r="O31" s="1275"/>
      <c r="P31" s="1275"/>
      <c r="Q31" s="1276"/>
      <c r="R31" s="1274"/>
      <c r="S31" s="1275"/>
      <c r="T31" s="1275"/>
      <c r="U31" s="1275"/>
      <c r="V31" s="1276"/>
      <c r="W31" s="1614"/>
      <c r="X31" s="1615"/>
      <c r="Y31" s="1615"/>
      <c r="Z31" s="1615"/>
      <c r="AA31" s="1615"/>
      <c r="AB31" s="1615"/>
      <c r="AC31" s="1615"/>
      <c r="AD31" s="1615"/>
      <c r="AE31" s="1615"/>
      <c r="AF31" s="1615"/>
      <c r="AG31" s="1617"/>
      <c r="AH31" s="1274"/>
      <c r="AI31" s="1275"/>
      <c r="AJ31" s="1276"/>
      <c r="AK31" s="1579"/>
      <c r="AL31" s="1580"/>
      <c r="AM31" s="1580"/>
      <c r="AN31" s="1580"/>
      <c r="AO31" s="1580"/>
      <c r="AP31" s="1580"/>
      <c r="AQ31" s="1580"/>
      <c r="AR31" s="1581"/>
    </row>
    <row r="32" spans="1:44" s="66" customFormat="1" ht="14.25" customHeight="1">
      <c r="B32" s="1270" t="str">
        <f t="array" ref="B32">IF(COUNTIF('申込シート①-1・２'!$D$68:$D$83,$AG$3)&lt;A33,"",INDEX('申込シート①-1・２'!$D$68:$D$83,SMALL(IF('申込シート①-1・２'!$D$68:$D$83=$AG$3,ROW($A$1:$A$16),""),A33)))</f>
        <v/>
      </c>
      <c r="C32" s="1271"/>
      <c r="D32" s="1271"/>
      <c r="E32" s="1271"/>
      <c r="F32" s="1329"/>
      <c r="G32" s="1270" t="str">
        <f t="array" ref="G32">IF(COUNTIF('申込シート①-1・２'!$D$68:$D$83,$AG$3)&lt;A33,"",INDEX('申込シート①-1・２'!$G$68:$G$83,SMALL(IF('申込シート①-1・２'!$D$68:$D$83=$AG$3,ROW($A$1:$A$16),""),A33)))</f>
        <v/>
      </c>
      <c r="H32" s="1271"/>
      <c r="I32" s="1271"/>
      <c r="J32" s="1271"/>
      <c r="K32" s="1271"/>
      <c r="L32" s="1271"/>
      <c r="M32" s="1271"/>
      <c r="N32" s="1271"/>
      <c r="O32" s="1271"/>
      <c r="P32" s="1271"/>
      <c r="Q32" s="1329"/>
      <c r="R32" s="1270" t="str">
        <f t="array" ref="R32">IF(COUNTIF('申込シート①-1・２'!$D$68:$D$83,$AG$3)&lt;A33,"",INDEX('申込シート①-1・２'!$H$68:$H$83,SMALL(IF('申込シート①-1・２'!$D$68:$D$83=$AG$3,ROW($A$1:$A$16),""),A33)))</f>
        <v/>
      </c>
      <c r="S32" s="1271"/>
      <c r="T32" s="1271"/>
      <c r="U32" s="1271"/>
      <c r="V32" s="1329"/>
      <c r="W32" s="1282" t="str">
        <f t="array" ref="W32">IF(COUNTIF('申込シート①-1・２'!$D$68:$D$83,$AG$3)&lt;A33,"",INDEX('申込シート①-1・２'!$L$68:$L$83,SMALL(IF('申込シート①-1・２'!$D$68:$D$83=$AG$3,ROW($A$1:$A$16),""),A33)))</f>
        <v/>
      </c>
      <c r="X32" s="1283"/>
      <c r="Y32" s="1283"/>
      <c r="Z32" s="1283"/>
      <c r="AA32" s="1283"/>
      <c r="AB32" s="1283"/>
      <c r="AC32" s="1283" t="str">
        <f t="array" ref="AC32">IF(COUNTIF('申込シート①-1・２'!$D$68:$D$83,$AG$3)&lt;A33,"",INDEX('申込シート①-1・２'!$M$68:$M$83,SMALL(IF('申込シート①-1・２'!$D$68:$D$83=$AG$3,ROW($A$1:$A$16),""),A33)))</f>
        <v/>
      </c>
      <c r="AD32" s="1283"/>
      <c r="AE32" s="1283"/>
      <c r="AF32" s="1283"/>
      <c r="AG32" s="705"/>
      <c r="AH32" s="1270" t="str">
        <f t="array" ref="AH32">IF(COUNTIF('申込シート①-1・２'!$D$68:$D$83,$AG$3)&lt;A33,"",INDEX('申込シート①-1・２'!$N$68:$N$83,SMALL(IF('申込シート①-1・２'!$D$68:$D$83=$AG$3,ROW($A$1:$A$16),""),A33)))</f>
        <v/>
      </c>
      <c r="AI32" s="1271"/>
      <c r="AJ32" s="1329"/>
      <c r="AK32" s="1573"/>
      <c r="AL32" s="1574"/>
      <c r="AM32" s="1574"/>
      <c r="AN32" s="1574"/>
      <c r="AO32" s="1574"/>
      <c r="AP32" s="1574"/>
      <c r="AQ32" s="1574"/>
      <c r="AR32" s="1575"/>
    </row>
    <row r="33" spans="1:44" s="66" customFormat="1" ht="13.5" customHeight="1">
      <c r="A33" s="66">
        <v>7</v>
      </c>
      <c r="B33" s="1330"/>
      <c r="C33" s="1336"/>
      <c r="D33" s="1336"/>
      <c r="E33" s="1336"/>
      <c r="F33" s="1331"/>
      <c r="G33" s="1330"/>
      <c r="H33" s="1336"/>
      <c r="I33" s="1336"/>
      <c r="J33" s="1336"/>
      <c r="K33" s="1336"/>
      <c r="L33" s="1336"/>
      <c r="M33" s="1336"/>
      <c r="N33" s="1336"/>
      <c r="O33" s="1336"/>
      <c r="P33" s="1336"/>
      <c r="Q33" s="1331"/>
      <c r="R33" s="1330"/>
      <c r="S33" s="1336"/>
      <c r="T33" s="1336"/>
      <c r="U33" s="1336"/>
      <c r="V33" s="1331"/>
      <c r="W33" s="1612" t="str">
        <f t="array" ref="W33">IF(COUNTIF('申込シート①-1・２'!$D$68:$D$83,$AG$3)&lt;A33,"",INDEX('申込シート①-1・２'!$J$68:$J$83,SMALL(IF('申込シート①-1・２'!$D$68:$D$83=$AG$3,ROW($A$1:$A$16),""),A33)))</f>
        <v/>
      </c>
      <c r="X33" s="1613"/>
      <c r="Y33" s="1613"/>
      <c r="Z33" s="1613"/>
      <c r="AA33" s="1613"/>
      <c r="AB33" s="1613"/>
      <c r="AC33" s="1613" t="str">
        <f t="array" ref="AC33">IF(COUNTIF('申込シート①-1・２'!$D$68:$D$83,$AG$3)&lt;A33,"",INDEX('申込シート①-1・２'!$K$68:$K$83,SMALL(IF('申込シート①-1・２'!$D$68:$D$83=$AG$3,ROW($A$1:$A$16),""),A33)))</f>
        <v/>
      </c>
      <c r="AD33" s="1613"/>
      <c r="AE33" s="1613"/>
      <c r="AF33" s="1613"/>
      <c r="AG33" s="1616" t="s">
        <v>2491</v>
      </c>
      <c r="AH33" s="1330"/>
      <c r="AI33" s="1336"/>
      <c r="AJ33" s="1331"/>
      <c r="AK33" s="1576"/>
      <c r="AL33" s="1577"/>
      <c r="AM33" s="1577"/>
      <c r="AN33" s="1577"/>
      <c r="AO33" s="1577"/>
      <c r="AP33" s="1577"/>
      <c r="AQ33" s="1577"/>
      <c r="AR33" s="1578"/>
    </row>
    <row r="34" spans="1:44" s="66" customFormat="1" ht="13.5" customHeight="1">
      <c r="B34" s="1274"/>
      <c r="C34" s="1275"/>
      <c r="D34" s="1275"/>
      <c r="E34" s="1275"/>
      <c r="F34" s="1276"/>
      <c r="G34" s="1274"/>
      <c r="H34" s="1275"/>
      <c r="I34" s="1275"/>
      <c r="J34" s="1275"/>
      <c r="K34" s="1275"/>
      <c r="L34" s="1275"/>
      <c r="M34" s="1275"/>
      <c r="N34" s="1275"/>
      <c r="O34" s="1275"/>
      <c r="P34" s="1275"/>
      <c r="Q34" s="1276"/>
      <c r="R34" s="1274"/>
      <c r="S34" s="1275"/>
      <c r="T34" s="1275"/>
      <c r="U34" s="1275"/>
      <c r="V34" s="1276"/>
      <c r="W34" s="1614"/>
      <c r="X34" s="1615"/>
      <c r="Y34" s="1615"/>
      <c r="Z34" s="1615"/>
      <c r="AA34" s="1615"/>
      <c r="AB34" s="1615"/>
      <c r="AC34" s="1615"/>
      <c r="AD34" s="1615"/>
      <c r="AE34" s="1615"/>
      <c r="AF34" s="1615"/>
      <c r="AG34" s="1617"/>
      <c r="AH34" s="1274"/>
      <c r="AI34" s="1275"/>
      <c r="AJ34" s="1276"/>
      <c r="AK34" s="1579"/>
      <c r="AL34" s="1580"/>
      <c r="AM34" s="1580"/>
      <c r="AN34" s="1580"/>
      <c r="AO34" s="1580"/>
      <c r="AP34" s="1580"/>
      <c r="AQ34" s="1580"/>
      <c r="AR34" s="1581"/>
    </row>
    <row r="35" spans="1:44" s="66" customFormat="1" ht="14.25" customHeight="1">
      <c r="B35" s="1270" t="str">
        <f t="array" ref="B35">IF(COUNTIF('申込シート①-1・２'!$D$68:$D$83,$AG$3)&lt;A36,"",INDEX('申込シート①-1・２'!$D$68:$D$83,SMALL(IF('申込シート①-1・２'!$D$68:$D$83=$AG$3,ROW($A$1:$A$16),""),A36)))</f>
        <v/>
      </c>
      <c r="C35" s="1271"/>
      <c r="D35" s="1271"/>
      <c r="E35" s="1271"/>
      <c r="F35" s="1329"/>
      <c r="G35" s="1270" t="str">
        <f t="array" ref="G35">IF(COUNTIF('申込シート①-1・２'!$D$68:$D$83,$AG$3)&lt;A36,"",INDEX('申込シート①-1・２'!$G$68:$G$83,SMALL(IF('申込シート①-1・２'!$D$68:$D$83=$AG$3,ROW($A$1:$A$16),""),A36)))</f>
        <v/>
      </c>
      <c r="H35" s="1271"/>
      <c r="I35" s="1271"/>
      <c r="J35" s="1271"/>
      <c r="K35" s="1271"/>
      <c r="L35" s="1271"/>
      <c r="M35" s="1271"/>
      <c r="N35" s="1271"/>
      <c r="O35" s="1271"/>
      <c r="P35" s="1271"/>
      <c r="Q35" s="1329"/>
      <c r="R35" s="1270" t="str">
        <f t="array" ref="R35">IF(COUNTIF('申込シート①-1・２'!$D$68:$D$83,$AG$3)&lt;A36,"",INDEX('申込シート①-1・２'!$H$68:$H$83,SMALL(IF('申込シート①-1・２'!$D$68:$D$83=$AG$3,ROW($A$1:$A$16),""),A36)))</f>
        <v/>
      </c>
      <c r="S35" s="1271"/>
      <c r="T35" s="1271"/>
      <c r="U35" s="1271"/>
      <c r="V35" s="1329"/>
      <c r="W35" s="1282" t="str">
        <f t="array" ref="W35">IF(COUNTIF('申込シート①-1・２'!$D$68:$D$83,$AG$3)&lt;A36,"",INDEX('申込シート①-1・２'!$L$68:$L$83,SMALL(IF('申込シート①-1・２'!$D$68:$D$83=$AG$3,ROW($A$1:$A$16),""),A36)))</f>
        <v/>
      </c>
      <c r="X35" s="1283"/>
      <c r="Y35" s="1283"/>
      <c r="Z35" s="1283"/>
      <c r="AA35" s="1283"/>
      <c r="AB35" s="1283"/>
      <c r="AC35" s="1283" t="str">
        <f t="array" ref="AC35">IF(COUNTIF('申込シート①-1・２'!$D$68:$D$83,$AG$3)&lt;A36,"",INDEX('申込シート①-1・２'!$M$68:$M$83,SMALL(IF('申込シート①-1・２'!$D$68:$D$83=$AG$3,ROW($A$1:$A$16),""),A36)))</f>
        <v/>
      </c>
      <c r="AD35" s="1283"/>
      <c r="AE35" s="1283"/>
      <c r="AF35" s="1283"/>
      <c r="AG35" s="705"/>
      <c r="AH35" s="1270" t="str">
        <f t="array" ref="AH35">IF(COUNTIF('申込シート①-1・２'!$D$68:$D$83,$AG$3)&lt;A36,"",INDEX('申込シート①-1・２'!$N$68:$N$83,SMALL(IF('申込シート①-1・２'!$D$68:$D$83=$AG$3,ROW($A$1:$A$16),""),A36)))</f>
        <v/>
      </c>
      <c r="AI35" s="1271"/>
      <c r="AJ35" s="1329"/>
      <c r="AK35" s="1573"/>
      <c r="AL35" s="1574"/>
      <c r="AM35" s="1574"/>
      <c r="AN35" s="1574"/>
      <c r="AO35" s="1574"/>
      <c r="AP35" s="1574"/>
      <c r="AQ35" s="1574"/>
      <c r="AR35" s="1575"/>
    </row>
    <row r="36" spans="1:44" s="66" customFormat="1" ht="13.5" customHeight="1">
      <c r="A36" s="66">
        <v>8</v>
      </c>
      <c r="B36" s="1330"/>
      <c r="C36" s="1336"/>
      <c r="D36" s="1336"/>
      <c r="E36" s="1336"/>
      <c r="F36" s="1331"/>
      <c r="G36" s="1330"/>
      <c r="H36" s="1336"/>
      <c r="I36" s="1336"/>
      <c r="J36" s="1336"/>
      <c r="K36" s="1336"/>
      <c r="L36" s="1336"/>
      <c r="M36" s="1336"/>
      <c r="N36" s="1336"/>
      <c r="O36" s="1336"/>
      <c r="P36" s="1336"/>
      <c r="Q36" s="1331"/>
      <c r="R36" s="1330"/>
      <c r="S36" s="1336"/>
      <c r="T36" s="1336"/>
      <c r="U36" s="1336"/>
      <c r="V36" s="1331"/>
      <c r="W36" s="1612" t="str">
        <f t="array" ref="W36">IF(COUNTIF('申込シート①-1・２'!$D$68:$D$83,$AG$3)&lt;A36,"",INDEX('申込シート①-1・２'!$J$68:$J$83,SMALL(IF('申込シート①-1・２'!$D$68:$D$83=$AG$3,ROW($A$1:$A$16),""),A36)))</f>
        <v/>
      </c>
      <c r="X36" s="1613"/>
      <c r="Y36" s="1613"/>
      <c r="Z36" s="1613"/>
      <c r="AA36" s="1613"/>
      <c r="AB36" s="1613"/>
      <c r="AC36" s="1613" t="str">
        <f t="array" ref="AC36">IF(COUNTIF('申込シート①-1・２'!$D$68:$D$83,$AG$3)&lt;A36,"",INDEX('申込シート①-1・２'!$K$68:$K$83,SMALL(IF('申込シート①-1・２'!$D$68:$D$83=$AG$3,ROW($A$1:$A$16),""),A36)))</f>
        <v/>
      </c>
      <c r="AD36" s="1613"/>
      <c r="AE36" s="1613"/>
      <c r="AF36" s="1613"/>
      <c r="AG36" s="1616" t="s">
        <v>2491</v>
      </c>
      <c r="AH36" s="1330"/>
      <c r="AI36" s="1336"/>
      <c r="AJ36" s="1331"/>
      <c r="AK36" s="1576"/>
      <c r="AL36" s="1577"/>
      <c r="AM36" s="1577"/>
      <c r="AN36" s="1577"/>
      <c r="AO36" s="1577"/>
      <c r="AP36" s="1577"/>
      <c r="AQ36" s="1577"/>
      <c r="AR36" s="1578"/>
    </row>
    <row r="37" spans="1:44" s="66" customFormat="1" ht="13.5" customHeight="1">
      <c r="B37" s="1274"/>
      <c r="C37" s="1275"/>
      <c r="D37" s="1275"/>
      <c r="E37" s="1275"/>
      <c r="F37" s="1276"/>
      <c r="G37" s="1274"/>
      <c r="H37" s="1275"/>
      <c r="I37" s="1275"/>
      <c r="J37" s="1275"/>
      <c r="K37" s="1275"/>
      <c r="L37" s="1275"/>
      <c r="M37" s="1275"/>
      <c r="N37" s="1275"/>
      <c r="O37" s="1275"/>
      <c r="P37" s="1275"/>
      <c r="Q37" s="1276"/>
      <c r="R37" s="1274"/>
      <c r="S37" s="1275"/>
      <c r="T37" s="1275"/>
      <c r="U37" s="1275"/>
      <c r="V37" s="1276"/>
      <c r="W37" s="1614"/>
      <c r="X37" s="1615"/>
      <c r="Y37" s="1615"/>
      <c r="Z37" s="1615"/>
      <c r="AA37" s="1615"/>
      <c r="AB37" s="1615"/>
      <c r="AC37" s="1615"/>
      <c r="AD37" s="1615"/>
      <c r="AE37" s="1615"/>
      <c r="AF37" s="1615"/>
      <c r="AG37" s="1617"/>
      <c r="AH37" s="1274"/>
      <c r="AI37" s="1275"/>
      <c r="AJ37" s="1276"/>
      <c r="AK37" s="1579"/>
      <c r="AL37" s="1580"/>
      <c r="AM37" s="1580"/>
      <c r="AN37" s="1580"/>
      <c r="AO37" s="1580"/>
      <c r="AP37" s="1580"/>
      <c r="AQ37" s="1580"/>
      <c r="AR37" s="1581"/>
    </row>
    <row r="38" spans="1:44" s="66" customFormat="1" ht="14.25" customHeight="1">
      <c r="B38" s="1270" t="str">
        <f t="array" ref="B38">IF(COUNTIF('申込シート①-1・２'!$D$68:$D$83,$AG$3)&lt;A39,"",INDEX('申込シート①-1・２'!$D$68:$D$83,SMALL(IF('申込シート①-1・２'!$D$68:$D$83=$AG$3,ROW($A$1:$A$16),""),A39)))</f>
        <v/>
      </c>
      <c r="C38" s="1271"/>
      <c r="D38" s="1271"/>
      <c r="E38" s="1271"/>
      <c r="F38" s="1329"/>
      <c r="G38" s="1270" t="str">
        <f t="array" ref="G38">IF(COUNTIF('申込シート①-1・２'!$D$68:$D$83,$AG$3)&lt;A39,"",INDEX('申込シート①-1・２'!$G$68:$G$83,SMALL(IF('申込シート①-1・２'!$D$68:$D$83=$AG$3,ROW($A$1:$A$16),""),A39)))</f>
        <v/>
      </c>
      <c r="H38" s="1271"/>
      <c r="I38" s="1271"/>
      <c r="J38" s="1271"/>
      <c r="K38" s="1271"/>
      <c r="L38" s="1271"/>
      <c r="M38" s="1271"/>
      <c r="N38" s="1271"/>
      <c r="O38" s="1271"/>
      <c r="P38" s="1271"/>
      <c r="Q38" s="1329"/>
      <c r="R38" s="1270" t="str">
        <f t="array" ref="R38">IF(COUNTIF('申込シート①-1・２'!$D$68:$D$83,$AG$3)&lt;A39,"",INDEX('申込シート①-1・２'!$H$68:$H$83,SMALL(IF('申込シート①-1・２'!$D$68:$D$83=$AG$3,ROW($A$1:$A$16),""),A39)))</f>
        <v/>
      </c>
      <c r="S38" s="1271"/>
      <c r="T38" s="1271"/>
      <c r="U38" s="1271"/>
      <c r="V38" s="1329"/>
      <c r="W38" s="1282" t="str">
        <f t="array" ref="W38">IF(COUNTIF('申込シート①-1・２'!$D$68:$D$83,$AG$3)&lt;A39,"",INDEX('申込シート①-1・２'!$L$68:$L$83,SMALL(IF('申込シート①-1・２'!$D$68:$D$83=$AG$3,ROW($A$1:$A$16),""),A39)))</f>
        <v/>
      </c>
      <c r="X38" s="1283"/>
      <c r="Y38" s="1283"/>
      <c r="Z38" s="1283"/>
      <c r="AA38" s="1283"/>
      <c r="AB38" s="1283"/>
      <c r="AC38" s="1283" t="str">
        <f t="array" ref="AC38">IF(COUNTIF('申込シート①-1・２'!$D$68:$D$83,$AG$3)&lt;A39,"",INDEX('申込シート①-1・２'!$M$68:$M$83,SMALL(IF('申込シート①-1・２'!$D$68:$D$83=$AG$3,ROW($A$1:$A$16),""),A39)))</f>
        <v/>
      </c>
      <c r="AD38" s="1283"/>
      <c r="AE38" s="1283"/>
      <c r="AF38" s="1283"/>
      <c r="AG38" s="705"/>
      <c r="AH38" s="1270" t="str">
        <f t="array" ref="AH38">IF(COUNTIF('申込シート①-1・２'!$D$68:$D$83,$AG$3)&lt;A39,"",INDEX('申込シート①-1・２'!$N$68:$N$83,SMALL(IF('申込シート①-1・２'!$D$68:$D$83=$AG$3,ROW($A$1:$A$16),""),A39)))</f>
        <v/>
      </c>
      <c r="AI38" s="1271"/>
      <c r="AJ38" s="1329"/>
      <c r="AK38" s="1573"/>
      <c r="AL38" s="1574"/>
      <c r="AM38" s="1574"/>
      <c r="AN38" s="1574"/>
      <c r="AO38" s="1574"/>
      <c r="AP38" s="1574"/>
      <c r="AQ38" s="1574"/>
      <c r="AR38" s="1575"/>
    </row>
    <row r="39" spans="1:44" s="66" customFormat="1" ht="13.5" customHeight="1">
      <c r="A39" s="66">
        <v>9</v>
      </c>
      <c r="B39" s="1330"/>
      <c r="C39" s="1336"/>
      <c r="D39" s="1336"/>
      <c r="E39" s="1336"/>
      <c r="F39" s="1331"/>
      <c r="G39" s="1330"/>
      <c r="H39" s="1336"/>
      <c r="I39" s="1336"/>
      <c r="J39" s="1336"/>
      <c r="K39" s="1336"/>
      <c r="L39" s="1336"/>
      <c r="M39" s="1336"/>
      <c r="N39" s="1336"/>
      <c r="O39" s="1336"/>
      <c r="P39" s="1336"/>
      <c r="Q39" s="1331"/>
      <c r="R39" s="1330"/>
      <c r="S39" s="1336"/>
      <c r="T39" s="1336"/>
      <c r="U39" s="1336"/>
      <c r="V39" s="1331"/>
      <c r="W39" s="1612" t="str">
        <f t="array" ref="W39">IF(COUNTIF('申込シート①-1・２'!$D$68:$D$83,$AG$3)&lt;A39,"",INDEX('申込シート①-1・２'!$J$68:$J$83,SMALL(IF('申込シート①-1・２'!$D$68:$D$83=$AG$3,ROW($A$1:$A$16),""),A39)))</f>
        <v/>
      </c>
      <c r="X39" s="1613"/>
      <c r="Y39" s="1613"/>
      <c r="Z39" s="1613"/>
      <c r="AA39" s="1613"/>
      <c r="AB39" s="1613"/>
      <c r="AC39" s="1613" t="str">
        <f t="array" ref="AC39">IF(COUNTIF('申込シート①-1・２'!$D$68:$D$83,$AG$3)&lt;A39,"",INDEX('申込シート①-1・２'!$K$68:$K$83,SMALL(IF('申込シート①-1・２'!$D$68:$D$83=$AG$3,ROW($A$1:$A$16),""),A39)))</f>
        <v/>
      </c>
      <c r="AD39" s="1613"/>
      <c r="AE39" s="1613"/>
      <c r="AF39" s="1613"/>
      <c r="AG39" s="1616" t="s">
        <v>2491</v>
      </c>
      <c r="AH39" s="1330"/>
      <c r="AI39" s="1336"/>
      <c r="AJ39" s="1331"/>
      <c r="AK39" s="1576"/>
      <c r="AL39" s="1577"/>
      <c r="AM39" s="1577"/>
      <c r="AN39" s="1577"/>
      <c r="AO39" s="1577"/>
      <c r="AP39" s="1577"/>
      <c r="AQ39" s="1577"/>
      <c r="AR39" s="1578"/>
    </row>
    <row r="40" spans="1:44" s="66" customFormat="1" ht="13.5" customHeight="1">
      <c r="B40" s="1274"/>
      <c r="C40" s="1275"/>
      <c r="D40" s="1275"/>
      <c r="E40" s="1275"/>
      <c r="F40" s="1276"/>
      <c r="G40" s="1274"/>
      <c r="H40" s="1275"/>
      <c r="I40" s="1275"/>
      <c r="J40" s="1275"/>
      <c r="K40" s="1275"/>
      <c r="L40" s="1275"/>
      <c r="M40" s="1275"/>
      <c r="N40" s="1275"/>
      <c r="O40" s="1275"/>
      <c r="P40" s="1275"/>
      <c r="Q40" s="1276"/>
      <c r="R40" s="1274"/>
      <c r="S40" s="1275"/>
      <c r="T40" s="1275"/>
      <c r="U40" s="1275"/>
      <c r="V40" s="1276"/>
      <c r="W40" s="1614"/>
      <c r="X40" s="1615"/>
      <c r="Y40" s="1615"/>
      <c r="Z40" s="1615"/>
      <c r="AA40" s="1615"/>
      <c r="AB40" s="1615"/>
      <c r="AC40" s="1615"/>
      <c r="AD40" s="1615"/>
      <c r="AE40" s="1615"/>
      <c r="AF40" s="1615"/>
      <c r="AG40" s="1617"/>
      <c r="AH40" s="1274"/>
      <c r="AI40" s="1275"/>
      <c r="AJ40" s="1276"/>
      <c r="AK40" s="1579"/>
      <c r="AL40" s="1580"/>
      <c r="AM40" s="1580"/>
      <c r="AN40" s="1580"/>
      <c r="AO40" s="1580"/>
      <c r="AP40" s="1580"/>
      <c r="AQ40" s="1580"/>
      <c r="AR40" s="1581"/>
    </row>
    <row r="41" spans="1:44" s="66" customFormat="1" ht="14.25" customHeight="1">
      <c r="B41" s="1270" t="str">
        <f t="array" ref="B41">IF(COUNTIF('申込シート①-1・２'!$D$68:$D$83,$AG$3)&lt;A42,"",INDEX('申込シート①-1・２'!$D$68:$D$83,SMALL(IF('申込シート①-1・２'!$D$68:$D$83=$AG$3,ROW($A$1:$A$16),""),A42)))</f>
        <v/>
      </c>
      <c r="C41" s="1271"/>
      <c r="D41" s="1271"/>
      <c r="E41" s="1271"/>
      <c r="F41" s="1329"/>
      <c r="G41" s="1270" t="str">
        <f t="array" ref="G41">IF(COUNTIF('申込シート①-1・２'!$D$68:$D$83,$AG$3)&lt;A42,"",INDEX('申込シート①-1・２'!$G$68:$G$83,SMALL(IF('申込シート①-1・２'!$D$68:$D$83=$AG$3,ROW($A$1:$A$16),""),A42)))</f>
        <v/>
      </c>
      <c r="H41" s="1271"/>
      <c r="I41" s="1271"/>
      <c r="J41" s="1271"/>
      <c r="K41" s="1271"/>
      <c r="L41" s="1271"/>
      <c r="M41" s="1271"/>
      <c r="N41" s="1271"/>
      <c r="O41" s="1271"/>
      <c r="P41" s="1271"/>
      <c r="Q41" s="1329"/>
      <c r="R41" s="1270" t="str">
        <f t="array" ref="R41">IF(COUNTIF('申込シート①-1・２'!$D$68:$D$83,$AG$3)&lt;A42,"",INDEX('申込シート①-1・２'!$H$68:$H$83,SMALL(IF('申込シート①-1・２'!$D$68:$D$83=$AG$3,ROW($A$1:$A$16),""),A42)))</f>
        <v/>
      </c>
      <c r="S41" s="1271"/>
      <c r="T41" s="1271"/>
      <c r="U41" s="1271"/>
      <c r="V41" s="1329"/>
      <c r="W41" s="1282" t="str">
        <f t="array" ref="W41">IF(COUNTIF('申込シート①-1・２'!$D$68:$D$83,$AG$3)&lt;A42,"",INDEX('申込シート①-1・２'!$L$68:$L$83,SMALL(IF('申込シート①-1・２'!$D$68:$D$83=$AG$3,ROW($A$1:$A$16),""),A42)))</f>
        <v/>
      </c>
      <c r="X41" s="1283"/>
      <c r="Y41" s="1283"/>
      <c r="Z41" s="1283"/>
      <c r="AA41" s="1283"/>
      <c r="AB41" s="1283"/>
      <c r="AC41" s="1283" t="str">
        <f t="array" ref="AC41">IF(COUNTIF('申込シート①-1・２'!$D$68:$D$83,$AG$3)&lt;A42,"",INDEX('申込シート①-1・２'!$M$68:$M$83,SMALL(IF('申込シート①-1・２'!$D$68:$D$83=$AG$3,ROW($A$1:$A$16),""),A42)))</f>
        <v/>
      </c>
      <c r="AD41" s="1283"/>
      <c r="AE41" s="1283"/>
      <c r="AF41" s="1283"/>
      <c r="AG41" s="705"/>
      <c r="AH41" s="1270" t="str">
        <f t="array" ref="AH41">IF(COUNTIF('申込シート①-1・２'!$D$68:$D$83,$AG$3)&lt;A42,"",INDEX('申込シート①-1・２'!$N$68:$N$83,SMALL(IF('申込シート①-1・２'!$D$68:$D$83=$AG$3,ROW($A$1:$A$16),""),A42)))</f>
        <v/>
      </c>
      <c r="AI41" s="1271"/>
      <c r="AJ41" s="1329"/>
      <c r="AK41" s="1573"/>
      <c r="AL41" s="1574"/>
      <c r="AM41" s="1574"/>
      <c r="AN41" s="1574"/>
      <c r="AO41" s="1574"/>
      <c r="AP41" s="1574"/>
      <c r="AQ41" s="1574"/>
      <c r="AR41" s="1575"/>
    </row>
    <row r="42" spans="1:44" s="66" customFormat="1" ht="13.5" customHeight="1">
      <c r="A42" s="66">
        <v>10</v>
      </c>
      <c r="B42" s="1330"/>
      <c r="C42" s="1336"/>
      <c r="D42" s="1336"/>
      <c r="E42" s="1336"/>
      <c r="F42" s="1331"/>
      <c r="G42" s="1330"/>
      <c r="H42" s="1336"/>
      <c r="I42" s="1336"/>
      <c r="J42" s="1336"/>
      <c r="K42" s="1336"/>
      <c r="L42" s="1336"/>
      <c r="M42" s="1336"/>
      <c r="N42" s="1336"/>
      <c r="O42" s="1336"/>
      <c r="P42" s="1336"/>
      <c r="Q42" s="1331"/>
      <c r="R42" s="1330"/>
      <c r="S42" s="1336"/>
      <c r="T42" s="1336"/>
      <c r="U42" s="1336"/>
      <c r="V42" s="1331"/>
      <c r="W42" s="1612" t="str">
        <f t="array" ref="W42">IF(COUNTIF('申込シート①-1・２'!$D$68:$D$83,$AG$3)&lt;A42,"",INDEX('申込シート①-1・２'!$J$68:$J$83,SMALL(IF('申込シート①-1・２'!$D$68:$D$83=$AG$3,ROW($A$1:$A$16),""),A42)))</f>
        <v/>
      </c>
      <c r="X42" s="1613"/>
      <c r="Y42" s="1613"/>
      <c r="Z42" s="1613"/>
      <c r="AA42" s="1613"/>
      <c r="AB42" s="1613"/>
      <c r="AC42" s="1613" t="str">
        <f t="array" ref="AC42">IF(COUNTIF('申込シート①-1・２'!$D$68:$D$83,$AG$3)&lt;A42,"",INDEX('申込シート①-1・２'!$K$68:$K$83,SMALL(IF('申込シート①-1・２'!$D$68:$D$83=$AG$3,ROW($A$1:$A$16),""),A42)))</f>
        <v/>
      </c>
      <c r="AD42" s="1613"/>
      <c r="AE42" s="1613"/>
      <c r="AF42" s="1613"/>
      <c r="AG42" s="1616" t="s">
        <v>2491</v>
      </c>
      <c r="AH42" s="1330"/>
      <c r="AI42" s="1336"/>
      <c r="AJ42" s="1331"/>
      <c r="AK42" s="1576"/>
      <c r="AL42" s="1577"/>
      <c r="AM42" s="1577"/>
      <c r="AN42" s="1577"/>
      <c r="AO42" s="1577"/>
      <c r="AP42" s="1577"/>
      <c r="AQ42" s="1577"/>
      <c r="AR42" s="1578"/>
    </row>
    <row r="43" spans="1:44" s="66" customFormat="1" ht="13.5" customHeight="1">
      <c r="B43" s="1274"/>
      <c r="C43" s="1275"/>
      <c r="D43" s="1275"/>
      <c r="E43" s="1275"/>
      <c r="F43" s="1276"/>
      <c r="G43" s="1274"/>
      <c r="H43" s="1275"/>
      <c r="I43" s="1275"/>
      <c r="J43" s="1275"/>
      <c r="K43" s="1275"/>
      <c r="L43" s="1275"/>
      <c r="M43" s="1275"/>
      <c r="N43" s="1275"/>
      <c r="O43" s="1275"/>
      <c r="P43" s="1275"/>
      <c r="Q43" s="1276"/>
      <c r="R43" s="1274"/>
      <c r="S43" s="1275"/>
      <c r="T43" s="1275"/>
      <c r="U43" s="1275"/>
      <c r="V43" s="1276"/>
      <c r="W43" s="1614"/>
      <c r="X43" s="1615"/>
      <c r="Y43" s="1615"/>
      <c r="Z43" s="1615"/>
      <c r="AA43" s="1615"/>
      <c r="AB43" s="1615"/>
      <c r="AC43" s="1615"/>
      <c r="AD43" s="1615"/>
      <c r="AE43" s="1615"/>
      <c r="AF43" s="1615"/>
      <c r="AG43" s="1617"/>
      <c r="AH43" s="1274"/>
      <c r="AI43" s="1275"/>
      <c r="AJ43" s="1276"/>
      <c r="AK43" s="1579"/>
      <c r="AL43" s="1580"/>
      <c r="AM43" s="1580"/>
      <c r="AN43" s="1580"/>
      <c r="AO43" s="1580"/>
      <c r="AP43" s="1580"/>
      <c r="AQ43" s="1580"/>
      <c r="AR43" s="1581"/>
    </row>
    <row r="44" spans="1:44" s="66" customFormat="1" ht="14.25" customHeight="1">
      <c r="B44" s="1270" t="str">
        <f t="array" ref="B44">IF(COUNTIF('申込シート①-1・２'!$D$68:$D$83,$AG$3)&lt;A45,"",INDEX('申込シート①-1・２'!$D$68:$D$83,SMALL(IF('申込シート①-1・２'!$D$68:$D$83=$AG$3,ROW($A$1:$A$16),""),A45)))</f>
        <v/>
      </c>
      <c r="C44" s="1271"/>
      <c r="D44" s="1271"/>
      <c r="E44" s="1271"/>
      <c r="F44" s="1329"/>
      <c r="G44" s="1270" t="str">
        <f t="array" ref="G44">IF(COUNTIF('申込シート①-1・２'!$D$68:$D$83,$AG$3)&lt;A45,"",INDEX('申込シート①-1・２'!$G$68:$G$83,SMALL(IF('申込シート①-1・２'!$D$68:$D$83=$AG$3,ROW($A$1:$A$16),""),A45)))</f>
        <v/>
      </c>
      <c r="H44" s="1271"/>
      <c r="I44" s="1271"/>
      <c r="J44" s="1271"/>
      <c r="K44" s="1271"/>
      <c r="L44" s="1271"/>
      <c r="M44" s="1271"/>
      <c r="N44" s="1271"/>
      <c r="O44" s="1271"/>
      <c r="P44" s="1271"/>
      <c r="Q44" s="1329"/>
      <c r="R44" s="1270" t="str">
        <f t="array" ref="R44">IF(COUNTIF('申込シート①-1・２'!$D$68:$D$83,$AG$3)&lt;A45,"",INDEX('申込シート①-1・２'!$H$68:$H$83,SMALL(IF('申込シート①-1・２'!$D$68:$D$83=$AG$3,ROW($A$1:$A$16),""),A45)))</f>
        <v/>
      </c>
      <c r="S44" s="1271"/>
      <c r="T44" s="1271"/>
      <c r="U44" s="1271"/>
      <c r="V44" s="1329"/>
      <c r="W44" s="1282" t="str">
        <f t="array" ref="W44">IF(COUNTIF('申込シート①-1・２'!$D$68:$D$83,$AG$3)&lt;A45,"",INDEX('申込シート①-1・２'!$L$68:$L$83,SMALL(IF('申込シート①-1・２'!$D$68:$D$83=$AG$3,ROW($A$1:$A$16),""),A45)))</f>
        <v/>
      </c>
      <c r="X44" s="1283"/>
      <c r="Y44" s="1283"/>
      <c r="Z44" s="1283"/>
      <c r="AA44" s="1283"/>
      <c r="AB44" s="1283"/>
      <c r="AC44" s="1283" t="str">
        <f t="array" ref="AC44">IF(COUNTIF('申込シート①-1・２'!$D$68:$D$83,$AG$3)&lt;A45,"",INDEX('申込シート①-1・２'!$M$68:$M$83,SMALL(IF('申込シート①-1・２'!$D$68:$D$83=$AG$3,ROW($A$1:$A$16),""),A45)))</f>
        <v/>
      </c>
      <c r="AD44" s="1283"/>
      <c r="AE44" s="1283"/>
      <c r="AF44" s="1283"/>
      <c r="AG44" s="705"/>
      <c r="AH44" s="1270" t="str">
        <f t="array" ref="AH44">IF(COUNTIF('申込シート①-1・２'!$D$68:$D$83,$AG$3)&lt;A45,"",INDEX('申込シート①-1・２'!$N$68:$N$83,SMALL(IF('申込シート①-1・２'!$D$68:$D$83=$AG$3,ROW($A$1:$A$16),""),A45)))</f>
        <v/>
      </c>
      <c r="AI44" s="1271"/>
      <c r="AJ44" s="1329"/>
      <c r="AK44" s="1573"/>
      <c r="AL44" s="1574"/>
      <c r="AM44" s="1574"/>
      <c r="AN44" s="1574"/>
      <c r="AO44" s="1574"/>
      <c r="AP44" s="1574"/>
      <c r="AQ44" s="1574"/>
      <c r="AR44" s="1575"/>
    </row>
    <row r="45" spans="1:44" s="66" customFormat="1" ht="13.5" customHeight="1">
      <c r="A45" s="66">
        <v>11</v>
      </c>
      <c r="B45" s="1330"/>
      <c r="C45" s="1336"/>
      <c r="D45" s="1336"/>
      <c r="E45" s="1336"/>
      <c r="F45" s="1331"/>
      <c r="G45" s="1330"/>
      <c r="H45" s="1336"/>
      <c r="I45" s="1336"/>
      <c r="J45" s="1336"/>
      <c r="K45" s="1336"/>
      <c r="L45" s="1336"/>
      <c r="M45" s="1336"/>
      <c r="N45" s="1336"/>
      <c r="O45" s="1336"/>
      <c r="P45" s="1336"/>
      <c r="Q45" s="1331"/>
      <c r="R45" s="1330"/>
      <c r="S45" s="1336"/>
      <c r="T45" s="1336"/>
      <c r="U45" s="1336"/>
      <c r="V45" s="1331"/>
      <c r="W45" s="1612" t="str">
        <f t="array" ref="W45">IF(COUNTIF('申込シート①-1・２'!$D$68:$D$83,$AG$3)&lt;A45,"",INDEX('申込シート①-1・２'!$J$68:$J$83,SMALL(IF('申込シート①-1・２'!$D$68:$D$83=$AG$3,ROW($A$1:$A$16),""),A45)))</f>
        <v/>
      </c>
      <c r="X45" s="1613"/>
      <c r="Y45" s="1613"/>
      <c r="Z45" s="1613"/>
      <c r="AA45" s="1613"/>
      <c r="AB45" s="1613"/>
      <c r="AC45" s="1613" t="str">
        <f t="array" ref="AC45">IF(COUNTIF('申込シート①-1・２'!$D$68:$D$83,$AG$3)&lt;A45,"",INDEX('申込シート①-1・２'!$K$68:$K$83,SMALL(IF('申込シート①-1・２'!$D$68:$D$83=$AG$3,ROW($A$1:$A$16),""),A45)))</f>
        <v/>
      </c>
      <c r="AD45" s="1613"/>
      <c r="AE45" s="1613"/>
      <c r="AF45" s="1613"/>
      <c r="AG45" s="1616" t="s">
        <v>2491</v>
      </c>
      <c r="AH45" s="1330"/>
      <c r="AI45" s="1336"/>
      <c r="AJ45" s="1331"/>
      <c r="AK45" s="1576"/>
      <c r="AL45" s="1577"/>
      <c r="AM45" s="1577"/>
      <c r="AN45" s="1577"/>
      <c r="AO45" s="1577"/>
      <c r="AP45" s="1577"/>
      <c r="AQ45" s="1577"/>
      <c r="AR45" s="1578"/>
    </row>
    <row r="46" spans="1:44" s="66" customFormat="1" ht="13.5" customHeight="1">
      <c r="B46" s="1274"/>
      <c r="C46" s="1275"/>
      <c r="D46" s="1275"/>
      <c r="E46" s="1275"/>
      <c r="F46" s="1276"/>
      <c r="G46" s="1274"/>
      <c r="H46" s="1275"/>
      <c r="I46" s="1275"/>
      <c r="J46" s="1275"/>
      <c r="K46" s="1275"/>
      <c r="L46" s="1275"/>
      <c r="M46" s="1275"/>
      <c r="N46" s="1275"/>
      <c r="O46" s="1275"/>
      <c r="P46" s="1275"/>
      <c r="Q46" s="1276"/>
      <c r="R46" s="1274"/>
      <c r="S46" s="1275"/>
      <c r="T46" s="1275"/>
      <c r="U46" s="1275"/>
      <c r="V46" s="1276"/>
      <c r="W46" s="1614"/>
      <c r="X46" s="1615"/>
      <c r="Y46" s="1615"/>
      <c r="Z46" s="1615"/>
      <c r="AA46" s="1615"/>
      <c r="AB46" s="1615"/>
      <c r="AC46" s="1615"/>
      <c r="AD46" s="1615"/>
      <c r="AE46" s="1615"/>
      <c r="AF46" s="1615"/>
      <c r="AG46" s="1617"/>
      <c r="AH46" s="1274"/>
      <c r="AI46" s="1275"/>
      <c r="AJ46" s="1276"/>
      <c r="AK46" s="1579"/>
      <c r="AL46" s="1580"/>
      <c r="AM46" s="1580"/>
      <c r="AN46" s="1580"/>
      <c r="AO46" s="1580"/>
      <c r="AP46" s="1580"/>
      <c r="AQ46" s="1580"/>
      <c r="AR46" s="1581"/>
    </row>
    <row r="47" spans="1:44" s="66" customFormat="1" ht="14.25" customHeight="1">
      <c r="B47" s="1270" t="str">
        <f t="array" ref="B47">IF(COUNTIF('申込シート①-1・２'!$D$68:$D$83,$AG$3)&lt;A48,"",INDEX('申込シート①-1・２'!$D$68:$D$83,SMALL(IF('申込シート①-1・２'!$D$68:$D$83=$AG$3,ROW($A$1:$A$16),""),A48)))</f>
        <v/>
      </c>
      <c r="C47" s="1271"/>
      <c r="D47" s="1271"/>
      <c r="E47" s="1271"/>
      <c r="F47" s="1329"/>
      <c r="G47" s="1270" t="str">
        <f t="array" ref="G47">IF(COUNTIF('申込シート①-1・２'!$D$68:$D$83,$AG$3)&lt;A48,"",INDEX('申込シート①-1・２'!$G$68:$G$83,SMALL(IF('申込シート①-1・２'!$D$68:$D$83=$AG$3,ROW($A$1:$A$16),""),A48)))</f>
        <v/>
      </c>
      <c r="H47" s="1271"/>
      <c r="I47" s="1271"/>
      <c r="J47" s="1271"/>
      <c r="K47" s="1271"/>
      <c r="L47" s="1271"/>
      <c r="M47" s="1271"/>
      <c r="N47" s="1271"/>
      <c r="O47" s="1271"/>
      <c r="P47" s="1271"/>
      <c r="Q47" s="1329"/>
      <c r="R47" s="1270" t="str">
        <f t="array" ref="R47">IF(COUNTIF('申込シート①-1・２'!$D$68:$D$83,$AG$3)&lt;A48,"",INDEX('申込シート①-1・２'!$H$68:$H$83,SMALL(IF('申込シート①-1・２'!$D$68:$D$83=$AG$3,ROW($A$1:$A$16),""),A48)))</f>
        <v/>
      </c>
      <c r="S47" s="1271"/>
      <c r="T47" s="1271"/>
      <c r="U47" s="1271"/>
      <c r="V47" s="1329"/>
      <c r="W47" s="1282" t="str">
        <f t="array" ref="W47">IF(COUNTIF('申込シート①-1・２'!$D$68:$D$83,$AG$3)&lt;A48,"",INDEX('申込シート①-1・２'!$L$68:$L$83,SMALL(IF('申込シート①-1・２'!$D$68:$D$83=$AG$3,ROW($A$1:$A$16),""),A48)))</f>
        <v/>
      </c>
      <c r="X47" s="1283"/>
      <c r="Y47" s="1283"/>
      <c r="Z47" s="1283"/>
      <c r="AA47" s="1283"/>
      <c r="AB47" s="1283"/>
      <c r="AC47" s="1283" t="str">
        <f t="array" ref="AC47">IF(COUNTIF('申込シート①-1・２'!$D$68:$D$83,$AG$3)&lt;A48,"",INDEX('申込シート①-1・２'!$M$68:$M$83,SMALL(IF('申込シート①-1・２'!$D$68:$D$83=$AG$3,ROW($A$1:$A$16),""),A48)))</f>
        <v/>
      </c>
      <c r="AD47" s="1283"/>
      <c r="AE47" s="1283"/>
      <c r="AF47" s="1283"/>
      <c r="AG47" s="705"/>
      <c r="AH47" s="1270" t="str">
        <f t="array" ref="AH47">IF(COUNTIF('申込シート①-1・２'!$D$68:$D$83,$AG$3)&lt;A48,"",INDEX('申込シート①-1・２'!$N$68:$N$83,SMALL(IF('申込シート①-1・２'!$D$68:$D$83=$AG$3,ROW($A$1:$A$16),""),A48)))</f>
        <v/>
      </c>
      <c r="AI47" s="1271"/>
      <c r="AJ47" s="1329"/>
      <c r="AK47" s="1573"/>
      <c r="AL47" s="1574"/>
      <c r="AM47" s="1574"/>
      <c r="AN47" s="1574"/>
      <c r="AO47" s="1574"/>
      <c r="AP47" s="1574"/>
      <c r="AQ47" s="1574"/>
      <c r="AR47" s="1575"/>
    </row>
    <row r="48" spans="1:44" s="66" customFormat="1" ht="13.5" customHeight="1">
      <c r="A48" s="66">
        <v>12</v>
      </c>
      <c r="B48" s="1330"/>
      <c r="C48" s="1336"/>
      <c r="D48" s="1336"/>
      <c r="E48" s="1336"/>
      <c r="F48" s="1331"/>
      <c r="G48" s="1330"/>
      <c r="H48" s="1336"/>
      <c r="I48" s="1336"/>
      <c r="J48" s="1336"/>
      <c r="K48" s="1336"/>
      <c r="L48" s="1336"/>
      <c r="M48" s="1336"/>
      <c r="N48" s="1336"/>
      <c r="O48" s="1336"/>
      <c r="P48" s="1336"/>
      <c r="Q48" s="1331"/>
      <c r="R48" s="1330"/>
      <c r="S48" s="1336"/>
      <c r="T48" s="1336"/>
      <c r="U48" s="1336"/>
      <c r="V48" s="1331"/>
      <c r="W48" s="1612" t="str">
        <f t="array" ref="W48">IF(COUNTIF('申込シート①-1・２'!$D$68:$D$83,$AG$3)&lt;A48,"",INDEX('申込シート①-1・２'!$J$68:$J$83,SMALL(IF('申込シート①-1・２'!$D$68:$D$83=$AG$3,ROW($A$1:$A$16),""),A48)))</f>
        <v/>
      </c>
      <c r="X48" s="1613"/>
      <c r="Y48" s="1613"/>
      <c r="Z48" s="1613"/>
      <c r="AA48" s="1613"/>
      <c r="AB48" s="1613"/>
      <c r="AC48" s="1613" t="str">
        <f t="array" ref="AC48">IF(COUNTIF('申込シート①-1・２'!$D$68:$D$83,$AG$3)&lt;A48,"",INDEX('申込シート①-1・２'!$K$68:$K$83,SMALL(IF('申込シート①-1・２'!$D$68:$D$83=$AG$3,ROW($A$1:$A$16),""),A48)))</f>
        <v/>
      </c>
      <c r="AD48" s="1613"/>
      <c r="AE48" s="1613"/>
      <c r="AF48" s="1613"/>
      <c r="AG48" s="1616" t="s">
        <v>2491</v>
      </c>
      <c r="AH48" s="1330"/>
      <c r="AI48" s="1336"/>
      <c r="AJ48" s="1331"/>
      <c r="AK48" s="1576"/>
      <c r="AL48" s="1577"/>
      <c r="AM48" s="1577"/>
      <c r="AN48" s="1577"/>
      <c r="AO48" s="1577"/>
      <c r="AP48" s="1577"/>
      <c r="AQ48" s="1577"/>
      <c r="AR48" s="1578"/>
    </row>
    <row r="49" spans="1:44" s="66" customFormat="1" ht="13.5" customHeight="1">
      <c r="B49" s="1274"/>
      <c r="C49" s="1275"/>
      <c r="D49" s="1275"/>
      <c r="E49" s="1275"/>
      <c r="F49" s="1276"/>
      <c r="G49" s="1274"/>
      <c r="H49" s="1275"/>
      <c r="I49" s="1275"/>
      <c r="J49" s="1275"/>
      <c r="K49" s="1275"/>
      <c r="L49" s="1275"/>
      <c r="M49" s="1275"/>
      <c r="N49" s="1275"/>
      <c r="O49" s="1275"/>
      <c r="P49" s="1275"/>
      <c r="Q49" s="1276"/>
      <c r="R49" s="1274"/>
      <c r="S49" s="1275"/>
      <c r="T49" s="1275"/>
      <c r="U49" s="1275"/>
      <c r="V49" s="1276"/>
      <c r="W49" s="1614"/>
      <c r="X49" s="1615"/>
      <c r="Y49" s="1615"/>
      <c r="Z49" s="1615"/>
      <c r="AA49" s="1615"/>
      <c r="AB49" s="1615"/>
      <c r="AC49" s="1615"/>
      <c r="AD49" s="1615"/>
      <c r="AE49" s="1615"/>
      <c r="AF49" s="1615"/>
      <c r="AG49" s="1617"/>
      <c r="AH49" s="1274"/>
      <c r="AI49" s="1275"/>
      <c r="AJ49" s="1276"/>
      <c r="AK49" s="1579"/>
      <c r="AL49" s="1580"/>
      <c r="AM49" s="1580"/>
      <c r="AN49" s="1580"/>
      <c r="AO49" s="1580"/>
      <c r="AP49" s="1580"/>
      <c r="AQ49" s="1580"/>
      <c r="AR49" s="1581"/>
    </row>
    <row r="50" spans="1:44" s="66" customFormat="1" ht="14.25" customHeight="1">
      <c r="B50" s="1270" t="str">
        <f t="array" ref="B50">IF(COUNTIF('申込シート①-1・２'!$D$68:$D$83,$AG$3)&lt;A51,"",INDEX('申込シート①-1・２'!$D$68:$D$83,SMALL(IF('申込シート①-1・２'!$D$68:$D$83=$AG$3,ROW($A$1:$A$16),""),A51)))</f>
        <v/>
      </c>
      <c r="C50" s="1271"/>
      <c r="D50" s="1271"/>
      <c r="E50" s="1271"/>
      <c r="F50" s="1329"/>
      <c r="G50" s="1270" t="str">
        <f t="array" ref="G50">IF(COUNTIF('申込シート①-1・２'!$D$68:$D$83,$AG$3)&lt;A51,"",INDEX('申込シート①-1・２'!$G$68:$G$83,SMALL(IF('申込シート①-1・２'!$D$68:$D$83=$AG$3,ROW($A$1:$A$16),""),A51)))</f>
        <v/>
      </c>
      <c r="H50" s="1271"/>
      <c r="I50" s="1271"/>
      <c r="J50" s="1271"/>
      <c r="K50" s="1271"/>
      <c r="L50" s="1271"/>
      <c r="M50" s="1271"/>
      <c r="N50" s="1271"/>
      <c r="O50" s="1271"/>
      <c r="P50" s="1271"/>
      <c r="Q50" s="1329"/>
      <c r="R50" s="1270" t="str">
        <f t="array" ref="R50">IF(COUNTIF('申込シート①-1・２'!$D$68:$D$83,$AG$3)&lt;A51,"",INDEX('申込シート①-1・２'!$H$68:$H$83,SMALL(IF('申込シート①-1・２'!$D$68:$D$83=$AG$3,ROW($A$1:$A$16),""),A51)))</f>
        <v/>
      </c>
      <c r="S50" s="1271"/>
      <c r="T50" s="1271"/>
      <c r="U50" s="1271"/>
      <c r="V50" s="1329"/>
      <c r="W50" s="1282" t="str">
        <f t="array" ref="W50">IF(COUNTIF('申込シート①-1・２'!$D$68:$D$83,$AG$3)&lt;A51,"",INDEX('申込シート①-1・２'!$L$68:$L$83,SMALL(IF('申込シート①-1・２'!$D$68:$D$83=$AG$3,ROW($A$1:$A$16),""),A51)))</f>
        <v/>
      </c>
      <c r="X50" s="1283"/>
      <c r="Y50" s="1283"/>
      <c r="Z50" s="1283"/>
      <c r="AA50" s="1283"/>
      <c r="AB50" s="1283"/>
      <c r="AC50" s="1283" t="str">
        <f t="array" ref="AC50">IF(COUNTIF('申込シート①-1・２'!$D$68:$D$83,$AG$3)&lt;A51,"",INDEX('申込シート①-1・２'!$M$68:$M$83,SMALL(IF('申込シート①-1・２'!$D$68:$D$83=$AG$3,ROW($A$1:$A$16),""),A51)))</f>
        <v/>
      </c>
      <c r="AD50" s="1283"/>
      <c r="AE50" s="1283"/>
      <c r="AF50" s="1283"/>
      <c r="AG50" s="705"/>
      <c r="AH50" s="1270" t="str">
        <f t="array" ref="AH50">IF(COUNTIF('申込シート①-1・２'!$D$68:$D$83,$AG$3)&lt;A51,"",INDEX('申込シート①-1・２'!$N$68:$N$83,SMALL(IF('申込シート①-1・２'!$D$68:$D$83=$AG$3,ROW($A$1:$A$16),""),A51)))</f>
        <v/>
      </c>
      <c r="AI50" s="1271"/>
      <c r="AJ50" s="1329"/>
      <c r="AK50" s="1573"/>
      <c r="AL50" s="1574"/>
      <c r="AM50" s="1574"/>
      <c r="AN50" s="1574"/>
      <c r="AO50" s="1574"/>
      <c r="AP50" s="1574"/>
      <c r="AQ50" s="1574"/>
      <c r="AR50" s="1575"/>
    </row>
    <row r="51" spans="1:44" s="66" customFormat="1" ht="13.5" customHeight="1">
      <c r="A51" s="66">
        <v>13</v>
      </c>
      <c r="B51" s="1330"/>
      <c r="C51" s="1336"/>
      <c r="D51" s="1336"/>
      <c r="E51" s="1336"/>
      <c r="F51" s="1331"/>
      <c r="G51" s="1330"/>
      <c r="H51" s="1336"/>
      <c r="I51" s="1336"/>
      <c r="J51" s="1336"/>
      <c r="K51" s="1336"/>
      <c r="L51" s="1336"/>
      <c r="M51" s="1336"/>
      <c r="N51" s="1336"/>
      <c r="O51" s="1336"/>
      <c r="P51" s="1336"/>
      <c r="Q51" s="1331"/>
      <c r="R51" s="1330"/>
      <c r="S51" s="1336"/>
      <c r="T51" s="1336"/>
      <c r="U51" s="1336"/>
      <c r="V51" s="1331"/>
      <c r="W51" s="1612" t="str">
        <f t="array" ref="W51">IF(COUNTIF('申込シート①-1・２'!$D$68:$D$83,$AG$3)&lt;A51,"",INDEX('申込シート①-1・２'!$J$68:$J$83,SMALL(IF('申込シート①-1・２'!$D$68:$D$83=$AG$3,ROW($A$1:$A$16),""),A51)))</f>
        <v/>
      </c>
      <c r="X51" s="1613"/>
      <c r="Y51" s="1613"/>
      <c r="Z51" s="1613"/>
      <c r="AA51" s="1613"/>
      <c r="AB51" s="1613"/>
      <c r="AC51" s="1613" t="str">
        <f t="array" ref="AC51">IF(COUNTIF('申込シート①-1・２'!$D$68:$D$83,$AG$3)&lt;A51,"",INDEX('申込シート①-1・２'!$K$68:$K$83,SMALL(IF('申込シート①-1・２'!$D$68:$D$83=$AG$3,ROW($A$1:$A$16),""),A51)))</f>
        <v/>
      </c>
      <c r="AD51" s="1613"/>
      <c r="AE51" s="1613"/>
      <c r="AF51" s="1613"/>
      <c r="AG51" s="1616" t="s">
        <v>2491</v>
      </c>
      <c r="AH51" s="1330"/>
      <c r="AI51" s="1336"/>
      <c r="AJ51" s="1331"/>
      <c r="AK51" s="1576"/>
      <c r="AL51" s="1577"/>
      <c r="AM51" s="1577"/>
      <c r="AN51" s="1577"/>
      <c r="AO51" s="1577"/>
      <c r="AP51" s="1577"/>
      <c r="AQ51" s="1577"/>
      <c r="AR51" s="1578"/>
    </row>
    <row r="52" spans="1:44" s="66" customFormat="1" ht="13.5" customHeight="1">
      <c r="B52" s="1274"/>
      <c r="C52" s="1275"/>
      <c r="D52" s="1275"/>
      <c r="E52" s="1275"/>
      <c r="F52" s="1276"/>
      <c r="G52" s="1274"/>
      <c r="H52" s="1275"/>
      <c r="I52" s="1275"/>
      <c r="J52" s="1275"/>
      <c r="K52" s="1275"/>
      <c r="L52" s="1275"/>
      <c r="M52" s="1275"/>
      <c r="N52" s="1275"/>
      <c r="O52" s="1275"/>
      <c r="P52" s="1275"/>
      <c r="Q52" s="1276"/>
      <c r="R52" s="1274"/>
      <c r="S52" s="1275"/>
      <c r="T52" s="1275"/>
      <c r="U52" s="1275"/>
      <c r="V52" s="1276"/>
      <c r="W52" s="1614"/>
      <c r="X52" s="1615"/>
      <c r="Y52" s="1615"/>
      <c r="Z52" s="1615"/>
      <c r="AA52" s="1615"/>
      <c r="AB52" s="1615"/>
      <c r="AC52" s="1615"/>
      <c r="AD52" s="1615"/>
      <c r="AE52" s="1615"/>
      <c r="AF52" s="1615"/>
      <c r="AG52" s="1617"/>
      <c r="AH52" s="1274"/>
      <c r="AI52" s="1275"/>
      <c r="AJ52" s="1276"/>
      <c r="AK52" s="1579"/>
      <c r="AL52" s="1580"/>
      <c r="AM52" s="1580"/>
      <c r="AN52" s="1580"/>
      <c r="AO52" s="1580"/>
      <c r="AP52" s="1580"/>
      <c r="AQ52" s="1580"/>
      <c r="AR52" s="1581"/>
    </row>
    <row r="53" spans="1:44" s="66" customFormat="1" ht="14.25" customHeight="1">
      <c r="B53" s="1270" t="str">
        <f t="array" ref="B53">IF(COUNTIF('申込シート①-1・２'!$D$68:$D$83,$AG$3)&lt;A54,"",INDEX('申込シート①-1・２'!$D$68:$D$83,SMALL(IF('申込シート①-1・２'!$D$68:$D$83=$AG$3,ROW($A$1:$A$16),""),A54)))</f>
        <v/>
      </c>
      <c r="C53" s="1271"/>
      <c r="D53" s="1271"/>
      <c r="E53" s="1271"/>
      <c r="F53" s="1329"/>
      <c r="G53" s="1270" t="str">
        <f t="array" ref="G53">IF(COUNTIF('申込シート①-1・２'!$D$68:$D$83,$AG$3)&lt;A54,"",INDEX('申込シート①-1・２'!$G$68:$G$83,SMALL(IF('申込シート①-1・２'!$D$68:$D$83=$AG$3,ROW($A$1:$A$16),""),A54)))</f>
        <v/>
      </c>
      <c r="H53" s="1271"/>
      <c r="I53" s="1271"/>
      <c r="J53" s="1271"/>
      <c r="K53" s="1271"/>
      <c r="L53" s="1271"/>
      <c r="M53" s="1271"/>
      <c r="N53" s="1271"/>
      <c r="O53" s="1271"/>
      <c r="P53" s="1271"/>
      <c r="Q53" s="1329"/>
      <c r="R53" s="1270" t="str">
        <f t="array" ref="R53">IF(COUNTIF('申込シート①-1・２'!$D$68:$D$83,$AG$3)&lt;A54,"",INDEX('申込シート①-1・２'!$H$68:$H$83,SMALL(IF('申込シート①-1・２'!$D$68:$D$83=$AG$3,ROW($A$1:$A$16),""),A54)))</f>
        <v/>
      </c>
      <c r="S53" s="1271"/>
      <c r="T53" s="1271"/>
      <c r="U53" s="1271"/>
      <c r="V53" s="1329"/>
      <c r="W53" s="1282" t="str">
        <f t="array" ref="W53">IF(COUNTIF('申込シート①-1・２'!$D$68:$D$83,$AG$3)&lt;A54,"",INDEX('申込シート①-1・２'!$L$68:$L$83,SMALL(IF('申込シート①-1・２'!$D$68:$D$83=$AG$3,ROW($A$1:$A$16),""),A54)))</f>
        <v/>
      </c>
      <c r="X53" s="1283"/>
      <c r="Y53" s="1283"/>
      <c r="Z53" s="1283"/>
      <c r="AA53" s="1283"/>
      <c r="AB53" s="1283"/>
      <c r="AC53" s="1283" t="str">
        <f t="array" ref="AC53">IF(COUNTIF('申込シート①-1・２'!$D$68:$D$83,$AG$3)&lt;A54,"",INDEX('申込シート①-1・２'!$M$68:$M$83,SMALL(IF('申込シート①-1・２'!$D$68:$D$83=$AG$3,ROW($A$1:$A$16),""),A54)))</f>
        <v/>
      </c>
      <c r="AD53" s="1283"/>
      <c r="AE53" s="1283"/>
      <c r="AF53" s="1283"/>
      <c r="AG53" s="705"/>
      <c r="AH53" s="1270" t="str">
        <f t="array" ref="AH53">IF(COUNTIF('申込シート①-1・２'!$D$68:$D$83,$AG$3)&lt;A54,"",INDEX('申込シート①-1・２'!$N$68:$N$83,SMALL(IF('申込シート①-1・２'!$D$68:$D$83=$AG$3,ROW($A$1:$A$16),""),A54)))</f>
        <v/>
      </c>
      <c r="AI53" s="1271"/>
      <c r="AJ53" s="1329"/>
      <c r="AK53" s="1573"/>
      <c r="AL53" s="1574"/>
      <c r="AM53" s="1574"/>
      <c r="AN53" s="1574"/>
      <c r="AO53" s="1574"/>
      <c r="AP53" s="1574"/>
      <c r="AQ53" s="1574"/>
      <c r="AR53" s="1575"/>
    </row>
    <row r="54" spans="1:44" s="66" customFormat="1" ht="13.5" customHeight="1">
      <c r="A54" s="66">
        <v>14</v>
      </c>
      <c r="B54" s="1330"/>
      <c r="C54" s="1336"/>
      <c r="D54" s="1336"/>
      <c r="E54" s="1336"/>
      <c r="F54" s="1331"/>
      <c r="G54" s="1330"/>
      <c r="H54" s="1336"/>
      <c r="I54" s="1336"/>
      <c r="J54" s="1336"/>
      <c r="K54" s="1336"/>
      <c r="L54" s="1336"/>
      <c r="M54" s="1336"/>
      <c r="N54" s="1336"/>
      <c r="O54" s="1336"/>
      <c r="P54" s="1336"/>
      <c r="Q54" s="1331"/>
      <c r="R54" s="1330"/>
      <c r="S54" s="1336"/>
      <c r="T54" s="1336"/>
      <c r="U54" s="1336"/>
      <c r="V54" s="1331"/>
      <c r="W54" s="1612" t="str">
        <f t="array" ref="W54">IF(COUNTIF('申込シート①-1・２'!$D$68:$D$83,$AG$3)&lt;A54,"",INDEX('申込シート①-1・２'!$J$68:$J$83,SMALL(IF('申込シート①-1・２'!$D$68:$D$83=$AG$3,ROW($A$1:$A$16),""),A54)))</f>
        <v/>
      </c>
      <c r="X54" s="1613"/>
      <c r="Y54" s="1613"/>
      <c r="Z54" s="1613"/>
      <c r="AA54" s="1613"/>
      <c r="AB54" s="1613"/>
      <c r="AC54" s="1613" t="str">
        <f t="array" ref="AC54">IF(COUNTIF('申込シート①-1・２'!$D$68:$D$83,$AG$3)&lt;A54,"",INDEX('申込シート①-1・２'!$K$68:$K$83,SMALL(IF('申込シート①-1・２'!$D$68:$D$83=$AG$3,ROW($A$1:$A$16),""),A54)))</f>
        <v/>
      </c>
      <c r="AD54" s="1613"/>
      <c r="AE54" s="1613"/>
      <c r="AF54" s="1613"/>
      <c r="AG54" s="1616" t="s">
        <v>2491</v>
      </c>
      <c r="AH54" s="1330"/>
      <c r="AI54" s="1336"/>
      <c r="AJ54" s="1331"/>
      <c r="AK54" s="1576"/>
      <c r="AL54" s="1577"/>
      <c r="AM54" s="1577"/>
      <c r="AN54" s="1577"/>
      <c r="AO54" s="1577"/>
      <c r="AP54" s="1577"/>
      <c r="AQ54" s="1577"/>
      <c r="AR54" s="1578"/>
    </row>
    <row r="55" spans="1:44" s="66" customFormat="1" ht="13.5" customHeight="1">
      <c r="B55" s="1274"/>
      <c r="C55" s="1275"/>
      <c r="D55" s="1275"/>
      <c r="E55" s="1275"/>
      <c r="F55" s="1276"/>
      <c r="G55" s="1274"/>
      <c r="H55" s="1275"/>
      <c r="I55" s="1275"/>
      <c r="J55" s="1275"/>
      <c r="K55" s="1275"/>
      <c r="L55" s="1275"/>
      <c r="M55" s="1275"/>
      <c r="N55" s="1275"/>
      <c r="O55" s="1275"/>
      <c r="P55" s="1275"/>
      <c r="Q55" s="1276"/>
      <c r="R55" s="1274"/>
      <c r="S55" s="1275"/>
      <c r="T55" s="1275"/>
      <c r="U55" s="1275"/>
      <c r="V55" s="1276"/>
      <c r="W55" s="1614"/>
      <c r="X55" s="1615"/>
      <c r="Y55" s="1615"/>
      <c r="Z55" s="1615"/>
      <c r="AA55" s="1615"/>
      <c r="AB55" s="1615"/>
      <c r="AC55" s="1615"/>
      <c r="AD55" s="1615"/>
      <c r="AE55" s="1615"/>
      <c r="AF55" s="1615"/>
      <c r="AG55" s="1617"/>
      <c r="AH55" s="1274"/>
      <c r="AI55" s="1275"/>
      <c r="AJ55" s="1276"/>
      <c r="AK55" s="1579"/>
      <c r="AL55" s="1580"/>
      <c r="AM55" s="1580"/>
      <c r="AN55" s="1580"/>
      <c r="AO55" s="1580"/>
      <c r="AP55" s="1580"/>
      <c r="AQ55" s="1580"/>
      <c r="AR55" s="1581"/>
    </row>
    <row r="56" spans="1:44" s="66" customFormat="1" ht="14.25" customHeight="1">
      <c r="B56" s="1270" t="str">
        <f t="array" ref="B56">IF(COUNTIF('申込シート①-1・２'!$D$68:$D$83,$AG$3)&lt;A57,"",INDEX('申込シート①-1・２'!$D$68:$D$83,SMALL(IF('申込シート①-1・２'!$D$68:$D$83=$AG$3,ROW($A$1:$A$16),""),A57)))</f>
        <v/>
      </c>
      <c r="C56" s="1271"/>
      <c r="D56" s="1271"/>
      <c r="E56" s="1271"/>
      <c r="F56" s="1329"/>
      <c r="G56" s="1270" t="str">
        <f t="array" ref="G56">IF(COUNTIF('申込シート①-1・２'!$D$68:$D$83,$AG$3)&lt;A57,"",INDEX('申込シート①-1・２'!$G$68:$G$83,SMALL(IF('申込シート①-1・２'!$D$68:$D$83=$AG$3,ROW($A$1:$A$16),""),A57)))</f>
        <v/>
      </c>
      <c r="H56" s="1271"/>
      <c r="I56" s="1271"/>
      <c r="J56" s="1271"/>
      <c r="K56" s="1271"/>
      <c r="L56" s="1271"/>
      <c r="M56" s="1271"/>
      <c r="N56" s="1271"/>
      <c r="O56" s="1271"/>
      <c r="P56" s="1271"/>
      <c r="Q56" s="1329"/>
      <c r="R56" s="1270" t="str">
        <f t="array" ref="R56">IF(COUNTIF('申込シート①-1・２'!$D$68:$D$83,$AG$3)&lt;A57,"",INDEX('申込シート①-1・２'!$H$68:$H$83,SMALL(IF('申込シート①-1・２'!$D$68:$D$83=$AG$3,ROW($A$1:$A$16),""),A57)))</f>
        <v/>
      </c>
      <c r="S56" s="1271"/>
      <c r="T56" s="1271"/>
      <c r="U56" s="1271"/>
      <c r="V56" s="1329"/>
      <c r="W56" s="1282" t="str">
        <f t="array" ref="W56">IF(COUNTIF('申込シート①-1・２'!$D$68:$D$83,$AG$3)&lt;A57,"",INDEX('申込シート①-1・２'!$L$68:$L$83,SMALL(IF('申込シート①-1・２'!$D$68:$D$83=$AG$3,ROW($A$1:$A$16),""),A57)))</f>
        <v/>
      </c>
      <c r="X56" s="1283"/>
      <c r="Y56" s="1283"/>
      <c r="Z56" s="1283"/>
      <c r="AA56" s="1283"/>
      <c r="AB56" s="1283"/>
      <c r="AC56" s="1283" t="str">
        <f t="array" ref="AC56">IF(COUNTIF('申込シート①-1・２'!$D$68:$D$83,$AG$3)&lt;A57,"",INDEX('申込シート①-1・２'!$M$68:$M$83,SMALL(IF('申込シート①-1・２'!$D$68:$D$83=$AG$3,ROW($A$1:$A$16),""),A57)))</f>
        <v/>
      </c>
      <c r="AD56" s="1283"/>
      <c r="AE56" s="1283"/>
      <c r="AF56" s="1283"/>
      <c r="AG56" s="705"/>
      <c r="AH56" s="1270" t="str">
        <f t="array" ref="AH56">IF(COUNTIF('申込シート①-1・２'!$D$68:$D$83,$AG$3)&lt;A57,"",INDEX('申込シート①-1・２'!$N$68:$N$83,SMALL(IF('申込シート①-1・２'!$D$68:$D$83=$AG$3,ROW($A$1:$A$16),""),A57)))</f>
        <v/>
      </c>
      <c r="AI56" s="1271"/>
      <c r="AJ56" s="1329"/>
      <c r="AK56" s="1573"/>
      <c r="AL56" s="1574"/>
      <c r="AM56" s="1574"/>
      <c r="AN56" s="1574"/>
      <c r="AO56" s="1574"/>
      <c r="AP56" s="1574"/>
      <c r="AQ56" s="1574"/>
      <c r="AR56" s="1575"/>
    </row>
    <row r="57" spans="1:44" s="66" customFormat="1" ht="13.5" customHeight="1">
      <c r="A57" s="66">
        <v>15</v>
      </c>
      <c r="B57" s="1330"/>
      <c r="C57" s="1336"/>
      <c r="D57" s="1336"/>
      <c r="E57" s="1336"/>
      <c r="F57" s="1331"/>
      <c r="G57" s="1330"/>
      <c r="H57" s="1336"/>
      <c r="I57" s="1336"/>
      <c r="J57" s="1336"/>
      <c r="K57" s="1336"/>
      <c r="L57" s="1336"/>
      <c r="M57" s="1336"/>
      <c r="N57" s="1336"/>
      <c r="O57" s="1336"/>
      <c r="P57" s="1336"/>
      <c r="Q57" s="1331"/>
      <c r="R57" s="1330"/>
      <c r="S57" s="1336"/>
      <c r="T57" s="1336"/>
      <c r="U57" s="1336"/>
      <c r="V57" s="1331"/>
      <c r="W57" s="1612" t="str">
        <f t="array" ref="W57">IF(COUNTIF('申込シート①-1・２'!$D$68:$D$83,$AG$3)&lt;A57,"",INDEX('申込シート①-1・２'!$J$68:$J$83,SMALL(IF('申込シート①-1・２'!$D$68:$D$83=$AG$3,ROW($A$1:$A$16),""),A57)))</f>
        <v/>
      </c>
      <c r="X57" s="1613"/>
      <c r="Y57" s="1613"/>
      <c r="Z57" s="1613"/>
      <c r="AA57" s="1613"/>
      <c r="AB57" s="1613"/>
      <c r="AC57" s="1613" t="str">
        <f t="array" ref="AC57">IF(COUNTIF('申込シート①-1・２'!$D$68:$D$83,$AG$3)&lt;A57,"",INDEX('申込シート①-1・２'!$K$68:$K$83,SMALL(IF('申込シート①-1・２'!$D$68:$D$83=$AG$3,ROW($A$1:$A$16),""),A57)))</f>
        <v/>
      </c>
      <c r="AD57" s="1613"/>
      <c r="AE57" s="1613"/>
      <c r="AF57" s="1613"/>
      <c r="AG57" s="1616" t="s">
        <v>2491</v>
      </c>
      <c r="AH57" s="1330"/>
      <c r="AI57" s="1336"/>
      <c r="AJ57" s="1331"/>
      <c r="AK57" s="1576"/>
      <c r="AL57" s="1577"/>
      <c r="AM57" s="1577"/>
      <c r="AN57" s="1577"/>
      <c r="AO57" s="1577"/>
      <c r="AP57" s="1577"/>
      <c r="AQ57" s="1577"/>
      <c r="AR57" s="1578"/>
    </row>
    <row r="58" spans="1:44" s="66" customFormat="1" ht="13.5" customHeight="1">
      <c r="B58" s="1274"/>
      <c r="C58" s="1275"/>
      <c r="D58" s="1275"/>
      <c r="E58" s="1275"/>
      <c r="F58" s="1276"/>
      <c r="G58" s="1274"/>
      <c r="H58" s="1275"/>
      <c r="I58" s="1275"/>
      <c r="J58" s="1275"/>
      <c r="K58" s="1275"/>
      <c r="L58" s="1275"/>
      <c r="M58" s="1275"/>
      <c r="N58" s="1275"/>
      <c r="O58" s="1275"/>
      <c r="P58" s="1275"/>
      <c r="Q58" s="1276"/>
      <c r="R58" s="1274"/>
      <c r="S58" s="1275"/>
      <c r="T58" s="1275"/>
      <c r="U58" s="1275"/>
      <c r="V58" s="1276"/>
      <c r="W58" s="1614"/>
      <c r="X58" s="1615"/>
      <c r="Y58" s="1615"/>
      <c r="Z58" s="1615"/>
      <c r="AA58" s="1615"/>
      <c r="AB58" s="1615"/>
      <c r="AC58" s="1615"/>
      <c r="AD58" s="1615"/>
      <c r="AE58" s="1615"/>
      <c r="AF58" s="1615"/>
      <c r="AG58" s="1617"/>
      <c r="AH58" s="1274"/>
      <c r="AI58" s="1275"/>
      <c r="AJ58" s="1276"/>
      <c r="AK58" s="1579"/>
      <c r="AL58" s="1580"/>
      <c r="AM58" s="1580"/>
      <c r="AN58" s="1580"/>
      <c r="AO58" s="1580"/>
      <c r="AP58" s="1580"/>
      <c r="AQ58" s="1580"/>
      <c r="AR58" s="1581"/>
    </row>
    <row r="59" spans="1:44" s="66" customFormat="1" ht="14.25" customHeight="1">
      <c r="B59" s="1270" t="str">
        <f t="array" ref="B59">IF(COUNTIF('申込シート①-1・２'!$D$68:$D$83,$AG$3)&lt;A60,"",INDEX('申込シート①-1・２'!$D$68:$D$83,SMALL(IF('申込シート①-1・２'!$D$68:$D$83=$AG$3,ROW($A$1:$A$16),""),A60)))</f>
        <v/>
      </c>
      <c r="C59" s="1271"/>
      <c r="D59" s="1271"/>
      <c r="E59" s="1271"/>
      <c r="F59" s="1329"/>
      <c r="G59" s="1270" t="str">
        <f t="array" ref="G59">IF(COUNTIF('申込シート①-1・２'!$D$68:$D$83,$AG$3)&lt;A60,"",INDEX('申込シート①-1・２'!$G$68:$G$83,SMALL(IF('申込シート①-1・２'!$D$68:$D$83=$AG$3,ROW($A$1:$A$16),""),A60)))</f>
        <v/>
      </c>
      <c r="H59" s="1271"/>
      <c r="I59" s="1271"/>
      <c r="J59" s="1271"/>
      <c r="K59" s="1271"/>
      <c r="L59" s="1271"/>
      <c r="M59" s="1271"/>
      <c r="N59" s="1271"/>
      <c r="O59" s="1271"/>
      <c r="P59" s="1271"/>
      <c r="Q59" s="1329"/>
      <c r="R59" s="1270" t="str">
        <f t="array" ref="R59">IF(COUNTIF('申込シート①-1・２'!$D$68:$D$83,$AG$3)&lt;A60,"",INDEX('申込シート①-1・２'!$H$68:$H$83,SMALL(IF('申込シート①-1・２'!$D$68:$D$83=$AG$3,ROW($A$1:$A$16),""),A60)))</f>
        <v/>
      </c>
      <c r="S59" s="1271"/>
      <c r="T59" s="1271"/>
      <c r="U59" s="1271"/>
      <c r="V59" s="1329"/>
      <c r="W59" s="1282" t="str">
        <f t="array" ref="W59">IF(COUNTIF('申込シート①-1・２'!$D$68:$D$83,$AG$3)&lt;A60,"",INDEX('申込シート①-1・２'!$L$68:$L$83,SMALL(IF('申込シート①-1・２'!$D$68:$D$83=$AG$3,ROW($A$1:$A$16),""),A60)))</f>
        <v/>
      </c>
      <c r="X59" s="1283"/>
      <c r="Y59" s="1283"/>
      <c r="Z59" s="1283"/>
      <c r="AA59" s="1283"/>
      <c r="AB59" s="1283"/>
      <c r="AC59" s="1283" t="str">
        <f t="array" ref="AC59">IF(COUNTIF('申込シート①-1・２'!$D$68:$D$83,$AG$3)&lt;A60,"",INDEX('申込シート①-1・２'!$M$68:$M$83,SMALL(IF('申込シート①-1・２'!$D$68:$D$83=$AG$3,ROW($A$1:$A$16),""),A60)))</f>
        <v/>
      </c>
      <c r="AD59" s="1283"/>
      <c r="AE59" s="1283"/>
      <c r="AF59" s="1283"/>
      <c r="AG59" s="705"/>
      <c r="AH59" s="1270" t="str">
        <f t="array" ref="AH59">IF(COUNTIF('申込シート①-1・２'!$D$68:$D$83,$AG$3)&lt;A60,"",INDEX('申込シート①-1・２'!$N$68:$N$83,SMALL(IF('申込シート①-1・２'!$D$68:$D$83=$AG$3,ROW($A$1:$A$16),""),A60)))</f>
        <v/>
      </c>
      <c r="AI59" s="1271"/>
      <c r="AJ59" s="1329"/>
      <c r="AK59" s="1573"/>
      <c r="AL59" s="1574"/>
      <c r="AM59" s="1574"/>
      <c r="AN59" s="1574"/>
      <c r="AO59" s="1574"/>
      <c r="AP59" s="1574"/>
      <c r="AQ59" s="1574"/>
      <c r="AR59" s="1575"/>
    </row>
    <row r="60" spans="1:44" s="66" customFormat="1" ht="13.5" customHeight="1">
      <c r="A60" s="66">
        <v>16</v>
      </c>
      <c r="B60" s="1330"/>
      <c r="C60" s="1336"/>
      <c r="D60" s="1336"/>
      <c r="E60" s="1336"/>
      <c r="F60" s="1331"/>
      <c r="G60" s="1330"/>
      <c r="H60" s="1336"/>
      <c r="I60" s="1336"/>
      <c r="J60" s="1336"/>
      <c r="K60" s="1336"/>
      <c r="L60" s="1336"/>
      <c r="M60" s="1336"/>
      <c r="N60" s="1336"/>
      <c r="O60" s="1336"/>
      <c r="P60" s="1336"/>
      <c r="Q60" s="1331"/>
      <c r="R60" s="1330"/>
      <c r="S60" s="1336"/>
      <c r="T60" s="1336"/>
      <c r="U60" s="1336"/>
      <c r="V60" s="1331"/>
      <c r="W60" s="1612" t="str">
        <f t="array" ref="W60">IF(COUNTIF('申込シート①-1・２'!$D$68:$D$83,$AG$3)&lt;A60,"",INDEX('申込シート①-1・２'!$J$68:$J$83,SMALL(IF('申込シート①-1・２'!$D$68:$D$83=$AG$3,ROW($A$1:$A$16),""),A60)))</f>
        <v/>
      </c>
      <c r="X60" s="1613"/>
      <c r="Y60" s="1613"/>
      <c r="Z60" s="1613"/>
      <c r="AA60" s="1613"/>
      <c r="AB60" s="1613"/>
      <c r="AC60" s="1613" t="str">
        <f t="array" ref="AC60">IF(COUNTIF('申込シート①-1・２'!$D$68:$D$83,$AG$3)&lt;A60,"",INDEX('申込シート①-1・２'!$K$68:$K$83,SMALL(IF('申込シート①-1・２'!$D$68:$D$83=$AG$3,ROW($A$1:$A$16),""),A60)))</f>
        <v/>
      </c>
      <c r="AD60" s="1613"/>
      <c r="AE60" s="1613"/>
      <c r="AF60" s="1613"/>
      <c r="AG60" s="1616" t="s">
        <v>2491</v>
      </c>
      <c r="AH60" s="1330"/>
      <c r="AI60" s="1336"/>
      <c r="AJ60" s="1331"/>
      <c r="AK60" s="1576"/>
      <c r="AL60" s="1577"/>
      <c r="AM60" s="1577"/>
      <c r="AN60" s="1577"/>
      <c r="AO60" s="1577"/>
      <c r="AP60" s="1577"/>
      <c r="AQ60" s="1577"/>
      <c r="AR60" s="1578"/>
    </row>
    <row r="61" spans="1:44" s="66" customFormat="1" ht="13.5" customHeight="1">
      <c r="B61" s="1274"/>
      <c r="C61" s="1275"/>
      <c r="D61" s="1275"/>
      <c r="E61" s="1275"/>
      <c r="F61" s="1276"/>
      <c r="G61" s="1274"/>
      <c r="H61" s="1275"/>
      <c r="I61" s="1275"/>
      <c r="J61" s="1275"/>
      <c r="K61" s="1275"/>
      <c r="L61" s="1275"/>
      <c r="M61" s="1275"/>
      <c r="N61" s="1275"/>
      <c r="O61" s="1275"/>
      <c r="P61" s="1275"/>
      <c r="Q61" s="1276"/>
      <c r="R61" s="1274"/>
      <c r="S61" s="1275"/>
      <c r="T61" s="1275"/>
      <c r="U61" s="1275"/>
      <c r="V61" s="1276"/>
      <c r="W61" s="1614"/>
      <c r="X61" s="1615"/>
      <c r="Y61" s="1615"/>
      <c r="Z61" s="1615"/>
      <c r="AA61" s="1615"/>
      <c r="AB61" s="1615"/>
      <c r="AC61" s="1615"/>
      <c r="AD61" s="1615"/>
      <c r="AE61" s="1615"/>
      <c r="AF61" s="1615"/>
      <c r="AG61" s="1617"/>
      <c r="AH61" s="1274"/>
      <c r="AI61" s="1275"/>
      <c r="AJ61" s="1276"/>
      <c r="AK61" s="1579"/>
      <c r="AL61" s="1580"/>
      <c r="AM61" s="1580"/>
      <c r="AN61" s="1580"/>
      <c r="AO61" s="1580"/>
      <c r="AP61" s="1580"/>
      <c r="AQ61" s="1580"/>
      <c r="AR61" s="1581"/>
    </row>
    <row r="62" spans="1:44" ht="13.5" customHeight="1">
      <c r="B62" s="27"/>
      <c r="C62" s="27"/>
      <c r="D62" s="27"/>
      <c r="E62" s="27"/>
      <c r="F62" s="27"/>
      <c r="G62" s="27"/>
      <c r="H62" s="27"/>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124"/>
      <c r="AL62" s="124"/>
      <c r="AM62" s="124"/>
      <c r="AN62" s="124"/>
      <c r="AO62" s="124"/>
      <c r="AP62" s="124"/>
      <c r="AQ62" s="124"/>
      <c r="AR62" s="124"/>
    </row>
  </sheetData>
  <sheetProtection password="CC6F" sheet="1" objects="1" scenarios="1"/>
  <mergeCells count="195">
    <mergeCell ref="R56:V58"/>
    <mergeCell ref="W56:AB56"/>
    <mergeCell ref="AC56:AF56"/>
    <mergeCell ref="AH56:AJ58"/>
    <mergeCell ref="W57:AB58"/>
    <mergeCell ref="AH47:AJ49"/>
    <mergeCell ref="W48:AB49"/>
    <mergeCell ref="AC48:AF49"/>
    <mergeCell ref="B59:F61"/>
    <mergeCell ref="G59:Q61"/>
    <mergeCell ref="R59:V61"/>
    <mergeCell ref="W59:AB59"/>
    <mergeCell ref="AC59:AF59"/>
    <mergeCell ref="AH53:AJ55"/>
    <mergeCell ref="W54:AB55"/>
    <mergeCell ref="AC54:AF55"/>
    <mergeCell ref="B56:F58"/>
    <mergeCell ref="G56:Q58"/>
    <mergeCell ref="AG60:AG61"/>
    <mergeCell ref="AG57:AG58"/>
    <mergeCell ref="AH59:AJ61"/>
    <mergeCell ref="W60:AB61"/>
    <mergeCell ref="AC60:AF61"/>
    <mergeCell ref="AC57:AF58"/>
    <mergeCell ref="AH44:AJ46"/>
    <mergeCell ref="W45:AB46"/>
    <mergeCell ref="AC45:AF46"/>
    <mergeCell ref="B53:F55"/>
    <mergeCell ref="G53:Q55"/>
    <mergeCell ref="R53:V55"/>
    <mergeCell ref="W53:AB53"/>
    <mergeCell ref="AC53:AF53"/>
    <mergeCell ref="AH41:AJ43"/>
    <mergeCell ref="W42:AB43"/>
    <mergeCell ref="AC42:AF43"/>
    <mergeCell ref="B44:F46"/>
    <mergeCell ref="G44:Q46"/>
    <mergeCell ref="B50:F52"/>
    <mergeCell ref="G50:Q52"/>
    <mergeCell ref="R50:V52"/>
    <mergeCell ref="W50:AB50"/>
    <mergeCell ref="AC50:AF50"/>
    <mergeCell ref="AH50:AJ52"/>
    <mergeCell ref="W51:AB52"/>
    <mergeCell ref="AC51:AF52"/>
    <mergeCell ref="B47:F49"/>
    <mergeCell ref="G47:Q49"/>
    <mergeCell ref="R47:V49"/>
    <mergeCell ref="W47:AB47"/>
    <mergeCell ref="AC47:AF47"/>
    <mergeCell ref="W36:AB37"/>
    <mergeCell ref="AC36:AF37"/>
    <mergeCell ref="B38:F40"/>
    <mergeCell ref="G38:Q40"/>
    <mergeCell ref="R38:V40"/>
    <mergeCell ref="R44:V46"/>
    <mergeCell ref="W44:AB44"/>
    <mergeCell ref="AC44:AF44"/>
    <mergeCell ref="W38:AB38"/>
    <mergeCell ref="AC38:AF38"/>
    <mergeCell ref="W39:AB40"/>
    <mergeCell ref="AC39:AF40"/>
    <mergeCell ref="B41:F43"/>
    <mergeCell ref="G41:Q43"/>
    <mergeCell ref="R41:V43"/>
    <mergeCell ref="W41:AB41"/>
    <mergeCell ref="AC41:AF41"/>
    <mergeCell ref="B35:F37"/>
    <mergeCell ref="G35:Q37"/>
    <mergeCell ref="R35:V37"/>
    <mergeCell ref="W35:AB35"/>
    <mergeCell ref="AC35:AF35"/>
    <mergeCell ref="AH29:AJ31"/>
    <mergeCell ref="W30:AB31"/>
    <mergeCell ref="AC30:AF31"/>
    <mergeCell ref="B32:F34"/>
    <mergeCell ref="G32:Q34"/>
    <mergeCell ref="R32:V34"/>
    <mergeCell ref="W32:AB32"/>
    <mergeCell ref="AC32:AF32"/>
    <mergeCell ref="AH32:AJ34"/>
    <mergeCell ref="W33:AB34"/>
    <mergeCell ref="B29:F31"/>
    <mergeCell ref="G29:Q31"/>
    <mergeCell ref="R29:V31"/>
    <mergeCell ref="W29:AB29"/>
    <mergeCell ref="AC29:AF29"/>
    <mergeCell ref="AH17:AJ19"/>
    <mergeCell ref="W18:AB19"/>
    <mergeCell ref="AC18:AF19"/>
    <mergeCell ref="B20:F22"/>
    <mergeCell ref="G20:Q22"/>
    <mergeCell ref="R20:V22"/>
    <mergeCell ref="W20:AB20"/>
    <mergeCell ref="AC20:AF20"/>
    <mergeCell ref="AH20:AJ22"/>
    <mergeCell ref="W21:AB22"/>
    <mergeCell ref="AK50:AR52"/>
    <mergeCell ref="AC21:AF22"/>
    <mergeCell ref="B23:F25"/>
    <mergeCell ref="G23:Q25"/>
    <mergeCell ref="R23:V25"/>
    <mergeCell ref="AK53:AR55"/>
    <mergeCell ref="AG54:AG55"/>
    <mergeCell ref="AG33:AG34"/>
    <mergeCell ref="AG36:AG37"/>
    <mergeCell ref="AG39:AG40"/>
    <mergeCell ref="AG42:AG43"/>
    <mergeCell ref="AG45:AG46"/>
    <mergeCell ref="AG48:AG49"/>
    <mergeCell ref="AH35:AJ37"/>
    <mergeCell ref="AH38:AJ40"/>
    <mergeCell ref="AH23:AJ25"/>
    <mergeCell ref="W24:AB25"/>
    <mergeCell ref="AC24:AF25"/>
    <mergeCell ref="B26:F28"/>
    <mergeCell ref="G26:Q28"/>
    <mergeCell ref="R26:V28"/>
    <mergeCell ref="W26:AB26"/>
    <mergeCell ref="AC26:AF26"/>
    <mergeCell ref="AH26:AJ28"/>
    <mergeCell ref="W15:AB16"/>
    <mergeCell ref="AC15:AF16"/>
    <mergeCell ref="W23:AB23"/>
    <mergeCell ref="AC23:AF23"/>
    <mergeCell ref="AC27:AF28"/>
    <mergeCell ref="AC33:AF34"/>
    <mergeCell ref="B17:F19"/>
    <mergeCell ref="G17:Q19"/>
    <mergeCell ref="R17:V19"/>
    <mergeCell ref="W17:AB17"/>
    <mergeCell ref="AC17:AF17"/>
    <mergeCell ref="W27:AB28"/>
    <mergeCell ref="AK56:AR58"/>
    <mergeCell ref="AK59:AR61"/>
    <mergeCell ref="B14:F16"/>
    <mergeCell ref="G14:Q16"/>
    <mergeCell ref="R14:V16"/>
    <mergeCell ref="W14:AB14"/>
    <mergeCell ref="AC14:AF14"/>
    <mergeCell ref="AH14:AJ16"/>
    <mergeCell ref="AK32:AR34"/>
    <mergeCell ref="AK35:AR37"/>
    <mergeCell ref="AK38:AR40"/>
    <mergeCell ref="AK41:AR43"/>
    <mergeCell ref="AK44:AR46"/>
    <mergeCell ref="AK47:AR49"/>
    <mergeCell ref="AK14:AR16"/>
    <mergeCell ref="AK17:AR19"/>
    <mergeCell ref="AK20:AR22"/>
    <mergeCell ref="AK23:AR25"/>
    <mergeCell ref="AK26:AR28"/>
    <mergeCell ref="AK29:AR31"/>
    <mergeCell ref="AG24:AG25"/>
    <mergeCell ref="AG27:AG28"/>
    <mergeCell ref="AG30:AG31"/>
    <mergeCell ref="AG51:AG52"/>
    <mergeCell ref="I10:X10"/>
    <mergeCell ref="Y10:Z10"/>
    <mergeCell ref="AA10:AF10"/>
    <mergeCell ref="AG10:AP10"/>
    <mergeCell ref="AQ10:AR10"/>
    <mergeCell ref="B12:F13"/>
    <mergeCell ref="G12:Q12"/>
    <mergeCell ref="R12:V13"/>
    <mergeCell ref="W12:AG12"/>
    <mergeCell ref="AH12:AJ13"/>
    <mergeCell ref="AK12:AR12"/>
    <mergeCell ref="G13:Q13"/>
    <mergeCell ref="W13:AG13"/>
    <mergeCell ref="AK13:AR13"/>
    <mergeCell ref="C1:F1"/>
    <mergeCell ref="B3:H3"/>
    <mergeCell ref="I3:W3"/>
    <mergeCell ref="B4:H4"/>
    <mergeCell ref="I4:Z4"/>
    <mergeCell ref="AA4:AF4"/>
    <mergeCell ref="AG15:AG16"/>
    <mergeCell ref="AG18:AG19"/>
    <mergeCell ref="AG21:AG22"/>
    <mergeCell ref="AG4:AR4"/>
    <mergeCell ref="B2:AQ2"/>
    <mergeCell ref="B5:H5"/>
    <mergeCell ref="I5:AF5"/>
    <mergeCell ref="AG5:AR5"/>
    <mergeCell ref="B6:H8"/>
    <mergeCell ref="I6:Z6"/>
    <mergeCell ref="AA6:AF6"/>
    <mergeCell ref="AG6:AR6"/>
    <mergeCell ref="I7:AF8"/>
    <mergeCell ref="AG7:AR7"/>
    <mergeCell ref="AG8:AR8"/>
    <mergeCell ref="B9:H9"/>
    <mergeCell ref="I9:AR9"/>
    <mergeCell ref="B10:H10"/>
  </mergeCells>
  <phoneticPr fontId="4"/>
  <printOptions horizontalCentered="1"/>
  <pageMargins left="0.39370078740157483" right="0.19685039370078741" top="0.59055118110236227" bottom="0.39370078740157483" header="0.51181102362204722" footer="0.51181102362204722"/>
  <pageSetup paperSize="9" scale="95"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sheetPr>
    <pageSetUpPr fitToPage="1"/>
  </sheetPr>
  <dimension ref="A1:AS62"/>
  <sheetViews>
    <sheetView showGridLines="0" showZeros="0" zoomScaleNormal="100" workbookViewId="0">
      <selection activeCell="AY29" sqref="AY29"/>
    </sheetView>
  </sheetViews>
  <sheetFormatPr defaultRowHeight="16.5" customHeight="1"/>
  <cols>
    <col min="1" max="1" width="2.875" style="21" customWidth="1"/>
    <col min="2" max="4" width="2.5" style="21" customWidth="1"/>
    <col min="5" max="5" width="3" style="21" customWidth="1"/>
    <col min="6" max="8" width="2.5" style="21" customWidth="1"/>
    <col min="9" max="19" width="1.25" style="21" customWidth="1"/>
    <col min="20" max="20" width="1" style="21" customWidth="1"/>
    <col min="21" max="21" width="1.25" style="21" customWidth="1"/>
    <col min="22" max="22" width="0.625" style="21" customWidth="1"/>
    <col min="23" max="24" width="1.25" style="21" customWidth="1"/>
    <col min="25" max="35" width="2.5" style="21" customWidth="1"/>
    <col min="36" max="36" width="0.875" style="21" customWidth="1"/>
    <col min="37" max="40" width="2.5" style="21" customWidth="1"/>
    <col min="41" max="41" width="1.75" style="21" customWidth="1"/>
    <col min="42" max="42" width="2" style="21" customWidth="1"/>
    <col min="43" max="43" width="1.75" style="21" customWidth="1"/>
    <col min="44" max="44" width="13.625" style="21" customWidth="1"/>
    <col min="45" max="45" width="1.625" style="21" customWidth="1"/>
    <col min="46" max="49" width="3" style="21" customWidth="1"/>
    <col min="50" max="16384" width="9" style="21"/>
  </cols>
  <sheetData>
    <row r="1" spans="1:45" s="66" customFormat="1" ht="16.5" customHeight="1">
      <c r="B1" s="63"/>
      <c r="C1" s="1639" t="s">
        <v>858</v>
      </c>
      <c r="D1" s="1440"/>
      <c r="E1" s="1440"/>
      <c r="F1" s="1441"/>
      <c r="G1" s="64"/>
      <c r="H1" s="65"/>
      <c r="AK1" s="67" t="s">
        <v>800</v>
      </c>
      <c r="AL1" s="67"/>
      <c r="AM1" s="67"/>
      <c r="AN1" s="67"/>
      <c r="AO1" s="67"/>
      <c r="AP1" s="67"/>
      <c r="AQ1" s="67"/>
      <c r="AR1" s="67"/>
    </row>
    <row r="2" spans="1:45" ht="26.25" customHeight="1">
      <c r="A2" s="66"/>
      <c r="B2" s="1611" t="s">
        <v>2605</v>
      </c>
      <c r="C2" s="1611"/>
      <c r="D2" s="1611"/>
      <c r="E2" s="1611"/>
      <c r="F2" s="1611"/>
      <c r="G2" s="1611"/>
      <c r="H2" s="1611"/>
      <c r="I2" s="1611"/>
      <c r="J2" s="1611"/>
      <c r="K2" s="1611"/>
      <c r="L2" s="1611"/>
      <c r="M2" s="1611"/>
      <c r="N2" s="1611"/>
      <c r="O2" s="1611"/>
      <c r="P2" s="1611"/>
      <c r="Q2" s="1611"/>
      <c r="R2" s="1611"/>
      <c r="S2" s="1611"/>
      <c r="T2" s="1611"/>
      <c r="U2" s="1611"/>
      <c r="V2" s="1611"/>
      <c r="W2" s="1611"/>
      <c r="X2" s="1611"/>
      <c r="Y2" s="1611"/>
      <c r="Z2" s="1611"/>
      <c r="AA2" s="1611"/>
      <c r="AB2" s="1611"/>
      <c r="AC2" s="1611"/>
      <c r="AD2" s="1611"/>
      <c r="AE2" s="1611"/>
      <c r="AF2" s="1611"/>
      <c r="AG2" s="1611"/>
      <c r="AH2" s="1611"/>
      <c r="AI2" s="1611"/>
      <c r="AJ2" s="1611"/>
      <c r="AK2" s="1611"/>
      <c r="AL2" s="1611"/>
      <c r="AM2" s="1611"/>
      <c r="AN2" s="1611"/>
      <c r="AO2" s="1611"/>
      <c r="AP2" s="1611"/>
      <c r="AQ2" s="1611"/>
      <c r="AR2" s="458" t="s">
        <v>2507</v>
      </c>
      <c r="AS2" s="121"/>
    </row>
    <row r="3" spans="1:45" ht="16.5" customHeight="1">
      <c r="B3" s="1638" t="s">
        <v>787</v>
      </c>
      <c r="C3" s="1638"/>
      <c r="D3" s="1638"/>
      <c r="E3" s="1638"/>
      <c r="F3" s="1638"/>
      <c r="G3" s="1638"/>
      <c r="H3" s="1638"/>
      <c r="I3" s="1592">
        <f>農鑑⑨全体!I3</f>
        <v>0</v>
      </c>
      <c r="J3" s="1593"/>
      <c r="K3" s="1593"/>
      <c r="L3" s="1593"/>
      <c r="M3" s="1593"/>
      <c r="N3" s="1593"/>
      <c r="O3" s="1593"/>
      <c r="P3" s="1593"/>
      <c r="Q3" s="1593"/>
      <c r="R3" s="1593"/>
      <c r="S3" s="1593"/>
      <c r="T3" s="1593"/>
      <c r="U3" s="1593"/>
      <c r="V3" s="1593"/>
      <c r="W3" s="1594"/>
      <c r="X3" s="60"/>
      <c r="Y3" s="61"/>
      <c r="Z3" s="61"/>
      <c r="AA3" s="61"/>
      <c r="AB3" s="61"/>
      <c r="AC3" s="61"/>
      <c r="AD3" s="61"/>
      <c r="AE3" s="61"/>
      <c r="AF3" s="61"/>
      <c r="AG3" s="717" t="s">
        <v>546</v>
      </c>
      <c r="AH3" s="61"/>
      <c r="AI3" s="61"/>
      <c r="AJ3" s="61"/>
      <c r="AK3" s="61"/>
      <c r="AL3" s="61"/>
      <c r="AM3" s="61"/>
      <c r="AN3" s="61"/>
      <c r="AO3" s="61"/>
      <c r="AP3" s="61"/>
      <c r="AQ3" s="61"/>
      <c r="AR3" s="61"/>
    </row>
    <row r="4" spans="1:45" ht="16.5" customHeight="1">
      <c r="B4" s="1638" t="s">
        <v>813</v>
      </c>
      <c r="C4" s="1638"/>
      <c r="D4" s="1638"/>
      <c r="E4" s="1638"/>
      <c r="F4" s="1638"/>
      <c r="G4" s="1638"/>
      <c r="H4" s="1638"/>
      <c r="I4" s="1592" t="str">
        <f>農鑑⑨全体!I4</f>
        <v/>
      </c>
      <c r="J4" s="1593"/>
      <c r="K4" s="1593"/>
      <c r="L4" s="1593"/>
      <c r="M4" s="1593"/>
      <c r="N4" s="1593"/>
      <c r="O4" s="1593"/>
      <c r="P4" s="1593"/>
      <c r="Q4" s="1593"/>
      <c r="R4" s="1593"/>
      <c r="S4" s="1593"/>
      <c r="T4" s="1593"/>
      <c r="U4" s="1593"/>
      <c r="V4" s="1593"/>
      <c r="W4" s="1593"/>
      <c r="X4" s="1593"/>
      <c r="Y4" s="1593"/>
      <c r="Z4" s="1594"/>
      <c r="AA4" s="1637" t="s">
        <v>788</v>
      </c>
      <c r="AB4" s="1637"/>
      <c r="AC4" s="1637"/>
      <c r="AD4" s="1637"/>
      <c r="AE4" s="1637"/>
      <c r="AF4" s="1637"/>
      <c r="AG4" s="1592" t="str">
        <f>農鑑⑨全体!AG4</f>
        <v/>
      </c>
      <c r="AH4" s="1593"/>
      <c r="AI4" s="1593"/>
      <c r="AJ4" s="1593"/>
      <c r="AK4" s="1593"/>
      <c r="AL4" s="1593"/>
      <c r="AM4" s="1593"/>
      <c r="AN4" s="1593"/>
      <c r="AO4" s="1593"/>
      <c r="AP4" s="1593"/>
      <c r="AQ4" s="1593"/>
      <c r="AR4" s="1594"/>
    </row>
    <row r="5" spans="1:45" ht="15" customHeight="1">
      <c r="B5" s="1290" t="s">
        <v>133</v>
      </c>
      <c r="C5" s="1291"/>
      <c r="D5" s="1291"/>
      <c r="E5" s="1291"/>
      <c r="F5" s="1291"/>
      <c r="G5" s="1291"/>
      <c r="H5" s="1292"/>
      <c r="I5" s="1592">
        <f>農鑑⑨全体!I5</f>
        <v>0</v>
      </c>
      <c r="J5" s="1593"/>
      <c r="K5" s="1593"/>
      <c r="L5" s="1593"/>
      <c r="M5" s="1593"/>
      <c r="N5" s="1593"/>
      <c r="O5" s="1593"/>
      <c r="P5" s="1593"/>
      <c r="Q5" s="1593"/>
      <c r="R5" s="1593"/>
      <c r="S5" s="1593"/>
      <c r="T5" s="1593"/>
      <c r="U5" s="1593"/>
      <c r="V5" s="1593"/>
      <c r="W5" s="1593"/>
      <c r="X5" s="1593"/>
      <c r="Y5" s="1593"/>
      <c r="Z5" s="1593"/>
      <c r="AA5" s="1593"/>
      <c r="AB5" s="1593"/>
      <c r="AC5" s="1593"/>
      <c r="AD5" s="1593"/>
      <c r="AE5" s="1593"/>
      <c r="AF5" s="1594"/>
      <c r="AG5" s="1621" t="s">
        <v>134</v>
      </c>
      <c r="AH5" s="1622"/>
      <c r="AI5" s="1623"/>
      <c r="AJ5" s="1623"/>
      <c r="AK5" s="1623"/>
      <c r="AL5" s="1623"/>
      <c r="AM5" s="1623"/>
      <c r="AN5" s="1623"/>
      <c r="AO5" s="1623"/>
      <c r="AP5" s="1623"/>
      <c r="AQ5" s="1623"/>
      <c r="AR5" s="1624"/>
    </row>
    <row r="6" spans="1:45" ht="16.5" customHeight="1">
      <c r="B6" s="1401" t="s">
        <v>789</v>
      </c>
      <c r="C6" s="1402"/>
      <c r="D6" s="1402"/>
      <c r="E6" s="1402"/>
      <c r="F6" s="1402"/>
      <c r="G6" s="1402"/>
      <c r="H6" s="1403"/>
      <c r="I6" s="1628" t="str">
        <f>農鑑⑨全体!I6</f>
        <v>全日制課程</v>
      </c>
      <c r="J6" s="1629"/>
      <c r="K6" s="1629"/>
      <c r="L6" s="1629"/>
      <c r="M6" s="1629"/>
      <c r="N6" s="1629"/>
      <c r="O6" s="1629"/>
      <c r="P6" s="1629"/>
      <c r="Q6" s="1629"/>
      <c r="R6" s="1629"/>
      <c r="S6" s="1629"/>
      <c r="T6" s="1629"/>
      <c r="U6" s="1629"/>
      <c r="V6" s="1629"/>
      <c r="W6" s="1629"/>
      <c r="X6" s="1629"/>
      <c r="Y6" s="1629"/>
      <c r="Z6" s="1629"/>
      <c r="AA6" s="1629"/>
      <c r="AB6" s="1629"/>
      <c r="AC6" s="1629"/>
      <c r="AD6" s="1629"/>
      <c r="AE6" s="1629"/>
      <c r="AF6" s="1636"/>
      <c r="AG6" s="1625" t="str">
        <f>農鑑⑨全体!AG6</f>
        <v/>
      </c>
      <c r="AH6" s="1626"/>
      <c r="AI6" s="1626"/>
      <c r="AJ6" s="1626"/>
      <c r="AK6" s="1626"/>
      <c r="AL6" s="1626"/>
      <c r="AM6" s="1626"/>
      <c r="AN6" s="1626"/>
      <c r="AO6" s="1626"/>
      <c r="AP6" s="1626"/>
      <c r="AQ6" s="1626"/>
      <c r="AR6" s="1627"/>
    </row>
    <row r="7" spans="1:45" ht="15" customHeight="1">
      <c r="B7" s="1401"/>
      <c r="C7" s="1402"/>
      <c r="D7" s="1402"/>
      <c r="E7" s="1402"/>
      <c r="F7" s="1402"/>
      <c r="G7" s="1402"/>
      <c r="H7" s="1403"/>
      <c r="I7" s="1264" t="str">
        <f>農鑑⑨全体!I7</f>
        <v/>
      </c>
      <c r="J7" s="1265"/>
      <c r="K7" s="1265"/>
      <c r="L7" s="1265"/>
      <c r="M7" s="1265"/>
      <c r="N7" s="1265"/>
      <c r="O7" s="1265"/>
      <c r="P7" s="1265"/>
      <c r="Q7" s="1265"/>
      <c r="R7" s="1265"/>
      <c r="S7" s="1265"/>
      <c r="T7" s="1265"/>
      <c r="U7" s="1265"/>
      <c r="V7" s="1265"/>
      <c r="W7" s="1265"/>
      <c r="X7" s="1265"/>
      <c r="Y7" s="1265"/>
      <c r="Z7" s="1265"/>
      <c r="AA7" s="1265"/>
      <c r="AB7" s="1265"/>
      <c r="AC7" s="1265"/>
      <c r="AD7" s="1265"/>
      <c r="AE7" s="1265"/>
      <c r="AF7" s="1266"/>
      <c r="AG7" s="1621" t="s">
        <v>135</v>
      </c>
      <c r="AH7" s="1622"/>
      <c r="AI7" s="1623"/>
      <c r="AJ7" s="1623"/>
      <c r="AK7" s="1623"/>
      <c r="AL7" s="1623"/>
      <c r="AM7" s="1623"/>
      <c r="AN7" s="1623"/>
      <c r="AO7" s="1623"/>
      <c r="AP7" s="1623"/>
      <c r="AQ7" s="1623"/>
      <c r="AR7" s="1624"/>
    </row>
    <row r="8" spans="1:45" ht="13.5" customHeight="1">
      <c r="B8" s="1293"/>
      <c r="C8" s="1294"/>
      <c r="D8" s="1294"/>
      <c r="E8" s="1294"/>
      <c r="F8" s="1294"/>
      <c r="G8" s="1294"/>
      <c r="H8" s="1295"/>
      <c r="I8" s="1267"/>
      <c r="J8" s="1268"/>
      <c r="K8" s="1268"/>
      <c r="L8" s="1268"/>
      <c r="M8" s="1268"/>
      <c r="N8" s="1268"/>
      <c r="O8" s="1268"/>
      <c r="P8" s="1268"/>
      <c r="Q8" s="1268"/>
      <c r="R8" s="1268"/>
      <c r="S8" s="1268"/>
      <c r="T8" s="1268"/>
      <c r="U8" s="1268"/>
      <c r="V8" s="1268"/>
      <c r="W8" s="1268"/>
      <c r="X8" s="1268"/>
      <c r="Y8" s="1268"/>
      <c r="Z8" s="1268"/>
      <c r="AA8" s="1268"/>
      <c r="AB8" s="1268"/>
      <c r="AC8" s="1268"/>
      <c r="AD8" s="1268"/>
      <c r="AE8" s="1268"/>
      <c r="AF8" s="1269"/>
      <c r="AG8" s="1625" t="str">
        <f>農鑑⑨全体!AG8</f>
        <v/>
      </c>
      <c r="AH8" s="1626"/>
      <c r="AI8" s="1626"/>
      <c r="AJ8" s="1626"/>
      <c r="AK8" s="1626"/>
      <c r="AL8" s="1626"/>
      <c r="AM8" s="1626"/>
      <c r="AN8" s="1626"/>
      <c r="AO8" s="1626"/>
      <c r="AP8" s="1626"/>
      <c r="AQ8" s="1626"/>
      <c r="AR8" s="1627"/>
    </row>
    <row r="9" spans="1:45" ht="21.75" customHeight="1">
      <c r="B9" s="1256" t="s">
        <v>815</v>
      </c>
      <c r="C9" s="1631"/>
      <c r="D9" s="1631"/>
      <c r="E9" s="1631"/>
      <c r="F9" s="1631"/>
      <c r="G9" s="1631"/>
      <c r="H9" s="1632"/>
      <c r="I9" s="1633" t="str">
        <f>農鑑⑨全体!I9</f>
        <v/>
      </c>
      <c r="J9" s="1634"/>
      <c r="K9" s="1634"/>
      <c r="L9" s="1634"/>
      <c r="M9" s="1634"/>
      <c r="N9" s="1634"/>
      <c r="O9" s="1634"/>
      <c r="P9" s="1634"/>
      <c r="Q9" s="1634"/>
      <c r="R9" s="1634"/>
      <c r="S9" s="1634"/>
      <c r="T9" s="1634"/>
      <c r="U9" s="1634"/>
      <c r="V9" s="1634"/>
      <c r="W9" s="1634"/>
      <c r="X9" s="1634"/>
      <c r="Y9" s="1634"/>
      <c r="Z9" s="1634"/>
      <c r="AA9" s="1634"/>
      <c r="AB9" s="1634"/>
      <c r="AC9" s="1634"/>
      <c r="AD9" s="1634"/>
      <c r="AE9" s="1634"/>
      <c r="AF9" s="1634"/>
      <c r="AG9" s="1634"/>
      <c r="AH9" s="1634"/>
      <c r="AI9" s="1634"/>
      <c r="AJ9" s="1634"/>
      <c r="AK9" s="1634"/>
      <c r="AL9" s="1634"/>
      <c r="AM9" s="1634"/>
      <c r="AN9" s="1634"/>
      <c r="AO9" s="1634"/>
      <c r="AP9" s="1634"/>
      <c r="AQ9" s="1634"/>
      <c r="AR9" s="1635"/>
    </row>
    <row r="10" spans="1:45" ht="22.5" customHeight="1">
      <c r="B10" s="1256" t="s">
        <v>790</v>
      </c>
      <c r="C10" s="1257"/>
      <c r="D10" s="1257"/>
      <c r="E10" s="1257"/>
      <c r="F10" s="1257"/>
      <c r="G10" s="1257"/>
      <c r="H10" s="1258"/>
      <c r="I10" s="1592" t="str">
        <f>農鑑⑨全体!I10</f>
        <v xml:space="preserve">  </v>
      </c>
      <c r="J10" s="1593"/>
      <c r="K10" s="1593"/>
      <c r="L10" s="1593"/>
      <c r="M10" s="1593"/>
      <c r="N10" s="1593"/>
      <c r="O10" s="1593"/>
      <c r="P10" s="1593"/>
      <c r="Q10" s="1593"/>
      <c r="R10" s="1593"/>
      <c r="S10" s="1593"/>
      <c r="T10" s="1593"/>
      <c r="U10" s="1593"/>
      <c r="V10" s="1593"/>
      <c r="W10" s="1593"/>
      <c r="X10" s="1593"/>
      <c r="Y10" s="1593"/>
      <c r="Z10" s="1594"/>
      <c r="AA10" s="1618" t="s">
        <v>817</v>
      </c>
      <c r="AB10" s="1619"/>
      <c r="AC10" s="1619"/>
      <c r="AD10" s="1619"/>
      <c r="AE10" s="1619"/>
      <c r="AF10" s="1620"/>
      <c r="AG10" s="1592" t="str">
        <f>農鑑⑨全体!AG10</f>
        <v xml:space="preserve">  </v>
      </c>
      <c r="AH10" s="1593"/>
      <c r="AI10" s="1593"/>
      <c r="AJ10" s="1593"/>
      <c r="AK10" s="1593"/>
      <c r="AL10" s="1593"/>
      <c r="AM10" s="1593"/>
      <c r="AN10" s="1593"/>
      <c r="AO10" s="1593"/>
      <c r="AP10" s="1593"/>
      <c r="AQ10" s="1593" t="s">
        <v>1014</v>
      </c>
      <c r="AR10" s="1594"/>
    </row>
    <row r="11" spans="1:45" ht="9.75" customHeight="1">
      <c r="B11" s="68"/>
      <c r="C11" s="28"/>
      <c r="D11" s="28"/>
      <c r="E11" s="68"/>
      <c r="F11" s="68"/>
      <c r="G11" s="68"/>
      <c r="H11" s="68"/>
      <c r="I11" s="28"/>
      <c r="J11" s="28"/>
      <c r="K11" s="28"/>
      <c r="L11" s="28"/>
      <c r="M11" s="28"/>
      <c r="N11" s="28"/>
      <c r="O11" s="28"/>
      <c r="P11" s="28"/>
      <c r="Q11" s="28"/>
      <c r="R11" s="28"/>
      <c r="S11" s="28"/>
      <c r="T11" s="28"/>
      <c r="U11" s="28"/>
      <c r="V11" s="28"/>
      <c r="W11" s="28"/>
      <c r="X11" s="28"/>
      <c r="Y11" s="68"/>
      <c r="Z11" s="68"/>
      <c r="AA11" s="68"/>
      <c r="AB11" s="68"/>
      <c r="AC11" s="68"/>
      <c r="AD11" s="68"/>
      <c r="AE11" s="68"/>
      <c r="AF11" s="68"/>
      <c r="AG11" s="28"/>
      <c r="AH11" s="28"/>
      <c r="AI11" s="28"/>
      <c r="AJ11" s="28"/>
      <c r="AK11" s="28"/>
      <c r="AL11" s="28"/>
      <c r="AM11" s="28"/>
      <c r="AN11" s="28"/>
      <c r="AO11" s="28"/>
      <c r="AP11" s="28"/>
      <c r="AQ11" s="68"/>
      <c r="AR11" s="68"/>
    </row>
    <row r="12" spans="1:45" ht="14.25" customHeight="1">
      <c r="B12" s="1374" t="s">
        <v>2594</v>
      </c>
      <c r="C12" s="1291"/>
      <c r="D12" s="1291"/>
      <c r="E12" s="1291"/>
      <c r="F12" s="1292"/>
      <c r="G12" s="1290" t="s">
        <v>909</v>
      </c>
      <c r="H12" s="1291"/>
      <c r="I12" s="1291"/>
      <c r="J12" s="1291"/>
      <c r="K12" s="1291"/>
      <c r="L12" s="1291"/>
      <c r="M12" s="1291"/>
      <c r="N12" s="1291"/>
      <c r="O12" s="1291"/>
      <c r="P12" s="1291"/>
      <c r="Q12" s="1292"/>
      <c r="R12" s="1290" t="s">
        <v>1156</v>
      </c>
      <c r="S12" s="1291"/>
      <c r="T12" s="1291"/>
      <c r="U12" s="1291"/>
      <c r="V12" s="1292"/>
      <c r="W12" s="1290" t="s">
        <v>136</v>
      </c>
      <c r="X12" s="1291"/>
      <c r="Y12" s="1291"/>
      <c r="Z12" s="1291"/>
      <c r="AA12" s="1291"/>
      <c r="AB12" s="1291"/>
      <c r="AC12" s="1291"/>
      <c r="AD12" s="1291"/>
      <c r="AE12" s="1291"/>
      <c r="AF12" s="1291"/>
      <c r="AG12" s="1292"/>
      <c r="AH12" s="1290" t="s">
        <v>738</v>
      </c>
      <c r="AI12" s="1291"/>
      <c r="AJ12" s="1292"/>
      <c r="AK12" s="1290" t="s">
        <v>855</v>
      </c>
      <c r="AL12" s="1291"/>
      <c r="AM12" s="1291"/>
      <c r="AN12" s="1291"/>
      <c r="AO12" s="1291"/>
      <c r="AP12" s="1291"/>
      <c r="AQ12" s="1291"/>
      <c r="AR12" s="1292"/>
    </row>
    <row r="13" spans="1:45" ht="14.25" customHeight="1">
      <c r="B13" s="1293"/>
      <c r="C13" s="1294"/>
      <c r="D13" s="1294"/>
      <c r="E13" s="1294"/>
      <c r="F13" s="1295"/>
      <c r="G13" s="1401" t="s">
        <v>910</v>
      </c>
      <c r="H13" s="1402"/>
      <c r="I13" s="1402"/>
      <c r="J13" s="1402"/>
      <c r="K13" s="1402"/>
      <c r="L13" s="1402"/>
      <c r="M13" s="1402"/>
      <c r="N13" s="1402"/>
      <c r="O13" s="1402"/>
      <c r="P13" s="1402"/>
      <c r="Q13" s="1403"/>
      <c r="R13" s="1293"/>
      <c r="S13" s="1294"/>
      <c r="T13" s="1294"/>
      <c r="U13" s="1294"/>
      <c r="V13" s="1295"/>
      <c r="W13" s="1401" t="s">
        <v>911</v>
      </c>
      <c r="X13" s="1402"/>
      <c r="Y13" s="1402"/>
      <c r="Z13" s="1402"/>
      <c r="AA13" s="1402"/>
      <c r="AB13" s="1402"/>
      <c r="AC13" s="1402"/>
      <c r="AD13" s="1402"/>
      <c r="AE13" s="1402"/>
      <c r="AF13" s="1402"/>
      <c r="AG13" s="1403"/>
      <c r="AH13" s="1293"/>
      <c r="AI13" s="1294"/>
      <c r="AJ13" s="1295"/>
      <c r="AK13" s="1293" t="s">
        <v>1017</v>
      </c>
      <c r="AL13" s="1294"/>
      <c r="AM13" s="1294"/>
      <c r="AN13" s="1294"/>
      <c r="AO13" s="1294"/>
      <c r="AP13" s="1294"/>
      <c r="AQ13" s="1294"/>
      <c r="AR13" s="1295"/>
    </row>
    <row r="14" spans="1:45" s="66" customFormat="1" ht="14.25" customHeight="1">
      <c r="B14" s="1270" t="str">
        <f t="array" ref="B14">IF(COUNTIF('申込シート①-1・２'!$D$68:$D$83,$AG$3)&lt;A15,"",INDEX('申込シート①-1・２'!$D$68:$D$83,SMALL(IF('申込シート①-1・２'!$D$68:$D$83=$AG$3,ROW($A$1:$A$16),""),A15)))</f>
        <v/>
      </c>
      <c r="C14" s="1271"/>
      <c r="D14" s="1271"/>
      <c r="E14" s="1271"/>
      <c r="F14" s="1329"/>
      <c r="G14" s="1270" t="str">
        <f t="array" ref="G14">IF(COUNTIF('申込シート①-1・２'!$D$68:$D$83,$AG$3)&lt;A15,"",INDEX('申込シート①-1・２'!$G$68:$G$83,SMALL(IF('申込シート①-1・２'!$D$68:$D$83=$AG$3,ROW($A$1:$A$16),""),A15)))</f>
        <v/>
      </c>
      <c r="H14" s="1271"/>
      <c r="I14" s="1271"/>
      <c r="J14" s="1271"/>
      <c r="K14" s="1271"/>
      <c r="L14" s="1271"/>
      <c r="M14" s="1271"/>
      <c r="N14" s="1271"/>
      <c r="O14" s="1271"/>
      <c r="P14" s="1271"/>
      <c r="Q14" s="1329"/>
      <c r="R14" s="1270" t="str">
        <f t="array" ref="R14">IF(COUNTIF('申込シート①-1・２'!$D$68:$D$83,$AG$3)&lt;A15,"",INDEX('申込シート①-1・２'!$H$68:$H$83,SMALL(IF('申込シート①-1・２'!$D$68:$D$83=$AG$3,ROW($A$1:$A$16),""),A15)))</f>
        <v/>
      </c>
      <c r="S14" s="1271"/>
      <c r="T14" s="1271"/>
      <c r="U14" s="1271"/>
      <c r="V14" s="1329"/>
      <c r="W14" s="1282" t="str">
        <f t="array" ref="W14">IF(COUNTIF('申込シート①-1・２'!$D$68:$D$83,$AG$3)&lt;A15,"",INDEX('申込シート①-1・２'!$L$68:$L$83,SMALL(IF('申込シート①-1・２'!$D$68:$D$83=$AG$3,ROW($A$1:$A$16),""),A15)))</f>
        <v/>
      </c>
      <c r="X14" s="1283"/>
      <c r="Y14" s="1283"/>
      <c r="Z14" s="1283"/>
      <c r="AA14" s="1283"/>
      <c r="AB14" s="1283"/>
      <c r="AC14" s="1283" t="str">
        <f t="array" ref="AC14">IF(COUNTIF('申込シート①-1・２'!$D$68:$D$83,$AG$3)&lt;A15,"",INDEX('申込シート①-1・２'!$M$68:$M$83,SMALL(IF('申込シート①-1・２'!$D$68:$D$83=$AG$3,ROW($A$1:$A$16),""),A15)))</f>
        <v/>
      </c>
      <c r="AD14" s="1283"/>
      <c r="AE14" s="1283"/>
      <c r="AF14" s="1283"/>
      <c r="AG14" s="705"/>
      <c r="AH14" s="1270" t="str">
        <f t="array" ref="AH14">IF(COUNTIF('申込シート①-1・２'!$D$68:$D$83,$AG$3)&lt;A15,"",INDEX('申込シート①-1・２'!$N$68:$N$83,SMALL(IF('申込シート①-1・２'!$D$68:$D$83=$AG$3,ROW($A$1:$A$16),""),A15)))</f>
        <v/>
      </c>
      <c r="AI14" s="1271"/>
      <c r="AJ14" s="1329"/>
      <c r="AK14" s="1573"/>
      <c r="AL14" s="1574"/>
      <c r="AM14" s="1574"/>
      <c r="AN14" s="1574"/>
      <c r="AO14" s="1574"/>
      <c r="AP14" s="1574"/>
      <c r="AQ14" s="1574"/>
      <c r="AR14" s="1575"/>
    </row>
    <row r="15" spans="1:45" s="66" customFormat="1" ht="13.5" customHeight="1">
      <c r="A15" s="66">
        <v>1</v>
      </c>
      <c r="B15" s="1330"/>
      <c r="C15" s="1336"/>
      <c r="D15" s="1336"/>
      <c r="E15" s="1336"/>
      <c r="F15" s="1331"/>
      <c r="G15" s="1330"/>
      <c r="H15" s="1336"/>
      <c r="I15" s="1336"/>
      <c r="J15" s="1336"/>
      <c r="K15" s="1336"/>
      <c r="L15" s="1336"/>
      <c r="M15" s="1336"/>
      <c r="N15" s="1336"/>
      <c r="O15" s="1336"/>
      <c r="P15" s="1336"/>
      <c r="Q15" s="1331"/>
      <c r="R15" s="1330"/>
      <c r="S15" s="1336"/>
      <c r="T15" s="1336"/>
      <c r="U15" s="1336"/>
      <c r="V15" s="1331"/>
      <c r="W15" s="1612" t="str">
        <f t="array" ref="W15">IF(COUNTIF('申込シート①-1・２'!$D$68:$D$83,$AG$3)&lt;A15,"",INDEX('申込シート①-1・２'!$J$68:$J$83,SMALL(IF('申込シート①-1・２'!$D$68:$D$83=$AG$3,ROW($A$1:$A$16),""),A15)))</f>
        <v/>
      </c>
      <c r="X15" s="1613"/>
      <c r="Y15" s="1613"/>
      <c r="Z15" s="1613"/>
      <c r="AA15" s="1613"/>
      <c r="AB15" s="1613"/>
      <c r="AC15" s="1613" t="str">
        <f t="array" ref="AC15">IF(COUNTIF('申込シート①-1・２'!$D$68:$D$83,$AG$3)&lt;A15,"",INDEX('申込シート①-1・２'!$K$68:$K$83,SMALL(IF('申込シート①-1・２'!$D$68:$D$83=$AG$3,ROW($A$1:$A$16),""),A15)))</f>
        <v/>
      </c>
      <c r="AD15" s="1613"/>
      <c r="AE15" s="1613"/>
      <c r="AF15" s="1613"/>
      <c r="AG15" s="1616" t="s">
        <v>2491</v>
      </c>
      <c r="AH15" s="1330"/>
      <c r="AI15" s="1336"/>
      <c r="AJ15" s="1331"/>
      <c r="AK15" s="1576"/>
      <c r="AL15" s="1577"/>
      <c r="AM15" s="1577"/>
      <c r="AN15" s="1577"/>
      <c r="AO15" s="1577"/>
      <c r="AP15" s="1577"/>
      <c r="AQ15" s="1577"/>
      <c r="AR15" s="1578"/>
    </row>
    <row r="16" spans="1:45" s="66" customFormat="1" ht="13.5" customHeight="1">
      <c r="B16" s="1274"/>
      <c r="C16" s="1275"/>
      <c r="D16" s="1275"/>
      <c r="E16" s="1275"/>
      <c r="F16" s="1276"/>
      <c r="G16" s="1274"/>
      <c r="H16" s="1275"/>
      <c r="I16" s="1275"/>
      <c r="J16" s="1275"/>
      <c r="K16" s="1275"/>
      <c r="L16" s="1275"/>
      <c r="M16" s="1275"/>
      <c r="N16" s="1275"/>
      <c r="O16" s="1275"/>
      <c r="P16" s="1275"/>
      <c r="Q16" s="1276"/>
      <c r="R16" s="1274"/>
      <c r="S16" s="1275"/>
      <c r="T16" s="1275"/>
      <c r="U16" s="1275"/>
      <c r="V16" s="1276"/>
      <c r="W16" s="1614"/>
      <c r="X16" s="1615"/>
      <c r="Y16" s="1615"/>
      <c r="Z16" s="1615"/>
      <c r="AA16" s="1615"/>
      <c r="AB16" s="1615"/>
      <c r="AC16" s="1615"/>
      <c r="AD16" s="1615"/>
      <c r="AE16" s="1615"/>
      <c r="AF16" s="1615"/>
      <c r="AG16" s="1617"/>
      <c r="AH16" s="1274"/>
      <c r="AI16" s="1275"/>
      <c r="AJ16" s="1276"/>
      <c r="AK16" s="1579"/>
      <c r="AL16" s="1580"/>
      <c r="AM16" s="1580"/>
      <c r="AN16" s="1580"/>
      <c r="AO16" s="1580"/>
      <c r="AP16" s="1580"/>
      <c r="AQ16" s="1580"/>
      <c r="AR16" s="1581"/>
    </row>
    <row r="17" spans="1:44" s="66" customFormat="1" ht="14.25" customHeight="1">
      <c r="B17" s="1270" t="str">
        <f t="array" ref="B17">IF(COUNTIF('申込シート①-1・２'!$D$68:$D$83,$AG$3)&lt;A18,"",INDEX('申込シート①-1・２'!$D$68:$D$83,SMALL(IF('申込シート①-1・２'!$D$68:$D$83=$AG$3,ROW($A$1:$A$16),""),A18)))</f>
        <v/>
      </c>
      <c r="C17" s="1271"/>
      <c r="D17" s="1271"/>
      <c r="E17" s="1271"/>
      <c r="F17" s="1329"/>
      <c r="G17" s="1270" t="str">
        <f t="array" ref="G17">IF(COUNTIF('申込シート①-1・２'!$D$68:$D$83,$AG$3)&lt;A18,"",INDEX('申込シート①-1・２'!$G$68:$G$83,SMALL(IF('申込シート①-1・２'!$D$68:$D$83=$AG$3,ROW($A$1:$A$16),""),A18)))</f>
        <v/>
      </c>
      <c r="H17" s="1271"/>
      <c r="I17" s="1271"/>
      <c r="J17" s="1271"/>
      <c r="K17" s="1271"/>
      <c r="L17" s="1271"/>
      <c r="M17" s="1271"/>
      <c r="N17" s="1271"/>
      <c r="O17" s="1271"/>
      <c r="P17" s="1271"/>
      <c r="Q17" s="1329"/>
      <c r="R17" s="1270" t="str">
        <f t="array" ref="R17">IF(COUNTIF('申込シート①-1・２'!$D$68:$D$83,$AG$3)&lt;A18,"",INDEX('申込シート①-1・２'!$H$68:$H$83,SMALL(IF('申込シート①-1・２'!$D$68:$D$83=$AG$3,ROW($A$1:$A$16),""),A18)))</f>
        <v/>
      </c>
      <c r="S17" s="1271"/>
      <c r="T17" s="1271"/>
      <c r="U17" s="1271"/>
      <c r="V17" s="1329"/>
      <c r="W17" s="1282" t="str">
        <f t="array" ref="W17">IF(COUNTIF('申込シート①-1・２'!$D$68:$D$83,$AG$3)&lt;A18,"",INDEX('申込シート①-1・２'!$L$68:$L$83,SMALL(IF('申込シート①-1・２'!$D$68:$D$83=$AG$3,ROW($A$1:$A$16),""),A18)))</f>
        <v/>
      </c>
      <c r="X17" s="1283"/>
      <c r="Y17" s="1283"/>
      <c r="Z17" s="1283"/>
      <c r="AA17" s="1283"/>
      <c r="AB17" s="1283"/>
      <c r="AC17" s="1283" t="str">
        <f t="array" ref="AC17">IF(COUNTIF('申込シート①-1・２'!$D$68:$D$83,$AG$3)&lt;A18,"",INDEX('申込シート①-1・２'!$M$68:$M$83,SMALL(IF('申込シート①-1・２'!$D$68:$D$83=$AG$3,ROW($A$1:$A$16),""),A18)))</f>
        <v/>
      </c>
      <c r="AD17" s="1283"/>
      <c r="AE17" s="1283"/>
      <c r="AF17" s="1283"/>
      <c r="AG17" s="705"/>
      <c r="AH17" s="1270" t="str">
        <f t="array" ref="AH17">IF(COUNTIF('申込シート①-1・２'!$D$68:$D$83,$AG$3)&lt;A18,"",INDEX('申込シート①-1・２'!$N$68:$N$83,SMALL(IF('申込シート①-1・２'!$D$68:$D$83=$AG$3,ROW($A$1:$A$16),""),A18)))</f>
        <v/>
      </c>
      <c r="AI17" s="1271"/>
      <c r="AJ17" s="1329"/>
      <c r="AK17" s="1573"/>
      <c r="AL17" s="1574"/>
      <c r="AM17" s="1574"/>
      <c r="AN17" s="1574"/>
      <c r="AO17" s="1574"/>
      <c r="AP17" s="1574"/>
      <c r="AQ17" s="1574"/>
      <c r="AR17" s="1575"/>
    </row>
    <row r="18" spans="1:44" s="66" customFormat="1" ht="13.5" customHeight="1">
      <c r="A18" s="66">
        <v>2</v>
      </c>
      <c r="B18" s="1330"/>
      <c r="C18" s="1336"/>
      <c r="D18" s="1336"/>
      <c r="E18" s="1336"/>
      <c r="F18" s="1331"/>
      <c r="G18" s="1330"/>
      <c r="H18" s="1336"/>
      <c r="I18" s="1336"/>
      <c r="J18" s="1336"/>
      <c r="K18" s="1336"/>
      <c r="L18" s="1336"/>
      <c r="M18" s="1336"/>
      <c r="N18" s="1336"/>
      <c r="O18" s="1336"/>
      <c r="P18" s="1336"/>
      <c r="Q18" s="1331"/>
      <c r="R18" s="1330"/>
      <c r="S18" s="1336"/>
      <c r="T18" s="1336"/>
      <c r="U18" s="1336"/>
      <c r="V18" s="1331"/>
      <c r="W18" s="1612" t="str">
        <f t="array" ref="W18">IF(COUNTIF('申込シート①-1・２'!$D$68:$D$83,$AG$3)&lt;A18,"",INDEX('申込シート①-1・２'!$J$68:$J$83,SMALL(IF('申込シート①-1・２'!$D$68:$D$83=$AG$3,ROW($A$1:$A$16),""),A18)))</f>
        <v/>
      </c>
      <c r="X18" s="1613"/>
      <c r="Y18" s="1613"/>
      <c r="Z18" s="1613"/>
      <c r="AA18" s="1613"/>
      <c r="AB18" s="1613"/>
      <c r="AC18" s="1613" t="str">
        <f t="array" ref="AC18">IF(COUNTIF('申込シート①-1・２'!$D$68:$D$83,$AG$3)&lt;A18,"",INDEX('申込シート①-1・２'!$K$68:$K$83,SMALL(IF('申込シート①-1・２'!$D$68:$D$83=$AG$3,ROW($A$1:$A$16),""),A18)))</f>
        <v/>
      </c>
      <c r="AD18" s="1613"/>
      <c r="AE18" s="1613"/>
      <c r="AF18" s="1613"/>
      <c r="AG18" s="1616" t="s">
        <v>2491</v>
      </c>
      <c r="AH18" s="1330"/>
      <c r="AI18" s="1336"/>
      <c r="AJ18" s="1331"/>
      <c r="AK18" s="1576"/>
      <c r="AL18" s="1577"/>
      <c r="AM18" s="1577"/>
      <c r="AN18" s="1577"/>
      <c r="AO18" s="1577"/>
      <c r="AP18" s="1577"/>
      <c r="AQ18" s="1577"/>
      <c r="AR18" s="1578"/>
    </row>
    <row r="19" spans="1:44" s="66" customFormat="1" ht="13.5" customHeight="1">
      <c r="B19" s="1274"/>
      <c r="C19" s="1275"/>
      <c r="D19" s="1275"/>
      <c r="E19" s="1275"/>
      <c r="F19" s="1276"/>
      <c r="G19" s="1274"/>
      <c r="H19" s="1275"/>
      <c r="I19" s="1275"/>
      <c r="J19" s="1275"/>
      <c r="K19" s="1275"/>
      <c r="L19" s="1275"/>
      <c r="M19" s="1275"/>
      <c r="N19" s="1275"/>
      <c r="O19" s="1275"/>
      <c r="P19" s="1275"/>
      <c r="Q19" s="1276"/>
      <c r="R19" s="1274"/>
      <c r="S19" s="1275"/>
      <c r="T19" s="1275"/>
      <c r="U19" s="1275"/>
      <c r="V19" s="1276"/>
      <c r="W19" s="1614"/>
      <c r="X19" s="1615"/>
      <c r="Y19" s="1615"/>
      <c r="Z19" s="1615"/>
      <c r="AA19" s="1615"/>
      <c r="AB19" s="1615"/>
      <c r="AC19" s="1615"/>
      <c r="AD19" s="1615"/>
      <c r="AE19" s="1615"/>
      <c r="AF19" s="1615"/>
      <c r="AG19" s="1617"/>
      <c r="AH19" s="1274"/>
      <c r="AI19" s="1275"/>
      <c r="AJ19" s="1276"/>
      <c r="AK19" s="1579"/>
      <c r="AL19" s="1580"/>
      <c r="AM19" s="1580"/>
      <c r="AN19" s="1580"/>
      <c r="AO19" s="1580"/>
      <c r="AP19" s="1580"/>
      <c r="AQ19" s="1580"/>
      <c r="AR19" s="1581"/>
    </row>
    <row r="20" spans="1:44" s="66" customFormat="1" ht="14.25" customHeight="1">
      <c r="B20" s="1270" t="str">
        <f t="array" ref="B20">IF(COUNTIF('申込シート①-1・２'!$D$68:$D$83,$AG$3)&lt;A21,"",INDEX('申込シート①-1・２'!$D$68:$D$83,SMALL(IF('申込シート①-1・２'!$D$68:$D$83=$AG$3,ROW($A$1:$A$16),""),A21)))</f>
        <v/>
      </c>
      <c r="C20" s="1271"/>
      <c r="D20" s="1271"/>
      <c r="E20" s="1271"/>
      <c r="F20" s="1329"/>
      <c r="G20" s="1270" t="str">
        <f t="array" ref="G20">IF(COUNTIF('申込シート①-1・２'!$D$68:$D$83,$AG$3)&lt;A21,"",INDEX('申込シート①-1・２'!$G$68:$G$83,SMALL(IF('申込シート①-1・２'!$D$68:$D$83=$AG$3,ROW($A$1:$A$16),""),A21)))</f>
        <v/>
      </c>
      <c r="H20" s="1271"/>
      <c r="I20" s="1271"/>
      <c r="J20" s="1271"/>
      <c r="K20" s="1271"/>
      <c r="L20" s="1271"/>
      <c r="M20" s="1271"/>
      <c r="N20" s="1271"/>
      <c r="O20" s="1271"/>
      <c r="P20" s="1271"/>
      <c r="Q20" s="1329"/>
      <c r="R20" s="1270" t="str">
        <f t="array" ref="R20">IF(COUNTIF('申込シート①-1・２'!$D$68:$D$83,$AG$3)&lt;A21,"",INDEX('申込シート①-1・２'!$H$68:$H$83,SMALL(IF('申込シート①-1・２'!$D$68:$D$83=$AG$3,ROW($A$1:$A$16),""),A21)))</f>
        <v/>
      </c>
      <c r="S20" s="1271"/>
      <c r="T20" s="1271"/>
      <c r="U20" s="1271"/>
      <c r="V20" s="1329"/>
      <c r="W20" s="1282" t="str">
        <f t="array" ref="W20">IF(COUNTIF('申込シート①-1・２'!$D$68:$D$83,$AG$3)&lt;A21,"",INDEX('申込シート①-1・２'!$L$68:$L$83,SMALL(IF('申込シート①-1・２'!$D$68:$D$83=$AG$3,ROW($A$1:$A$16),""),A21)))</f>
        <v/>
      </c>
      <c r="X20" s="1283"/>
      <c r="Y20" s="1283"/>
      <c r="Z20" s="1283"/>
      <c r="AA20" s="1283"/>
      <c r="AB20" s="1283"/>
      <c r="AC20" s="1283" t="str">
        <f t="array" ref="AC20">IF(COUNTIF('申込シート①-1・２'!$D$68:$D$83,$AG$3)&lt;A21,"",INDEX('申込シート①-1・２'!$M$68:$M$83,SMALL(IF('申込シート①-1・２'!$D$68:$D$83=$AG$3,ROW($A$1:$A$16),""),A21)))</f>
        <v/>
      </c>
      <c r="AD20" s="1283"/>
      <c r="AE20" s="1283"/>
      <c r="AF20" s="1283"/>
      <c r="AG20" s="705"/>
      <c r="AH20" s="1270" t="str">
        <f t="array" ref="AH20">IF(COUNTIF('申込シート①-1・２'!$D$68:$D$83,$AG$3)&lt;A21,"",INDEX('申込シート①-1・２'!$N$68:$N$83,SMALL(IF('申込シート①-1・２'!$D$68:$D$83=$AG$3,ROW($A$1:$A$16),""),A21)))</f>
        <v/>
      </c>
      <c r="AI20" s="1271"/>
      <c r="AJ20" s="1329"/>
      <c r="AK20" s="1573"/>
      <c r="AL20" s="1574"/>
      <c r="AM20" s="1574"/>
      <c r="AN20" s="1574"/>
      <c r="AO20" s="1574"/>
      <c r="AP20" s="1574"/>
      <c r="AQ20" s="1574"/>
      <c r="AR20" s="1575"/>
    </row>
    <row r="21" spans="1:44" s="66" customFormat="1" ht="13.5" customHeight="1">
      <c r="A21" s="66">
        <v>3</v>
      </c>
      <c r="B21" s="1330"/>
      <c r="C21" s="1336"/>
      <c r="D21" s="1336"/>
      <c r="E21" s="1336"/>
      <c r="F21" s="1331"/>
      <c r="G21" s="1330"/>
      <c r="H21" s="1336"/>
      <c r="I21" s="1336"/>
      <c r="J21" s="1336"/>
      <c r="K21" s="1336"/>
      <c r="L21" s="1336"/>
      <c r="M21" s="1336"/>
      <c r="N21" s="1336"/>
      <c r="O21" s="1336"/>
      <c r="P21" s="1336"/>
      <c r="Q21" s="1331"/>
      <c r="R21" s="1330"/>
      <c r="S21" s="1336"/>
      <c r="T21" s="1336"/>
      <c r="U21" s="1336"/>
      <c r="V21" s="1331"/>
      <c r="W21" s="1612" t="str">
        <f t="array" ref="W21">IF(COUNTIF('申込シート①-1・２'!$D$68:$D$83,$AG$3)&lt;A21,"",INDEX('申込シート①-1・２'!$J$68:$J$83,SMALL(IF('申込シート①-1・２'!$D$68:$D$83=$AG$3,ROW($A$1:$A$16),""),A21)))</f>
        <v/>
      </c>
      <c r="X21" s="1613"/>
      <c r="Y21" s="1613"/>
      <c r="Z21" s="1613"/>
      <c r="AA21" s="1613"/>
      <c r="AB21" s="1613"/>
      <c r="AC21" s="1613" t="str">
        <f t="array" ref="AC21">IF(COUNTIF('申込シート①-1・２'!$D$68:$D$83,$AG$3)&lt;A21,"",INDEX('申込シート①-1・２'!$K$68:$K$83,SMALL(IF('申込シート①-1・２'!$D$68:$D$83=$AG$3,ROW($A$1:$A$16),""),A21)))</f>
        <v/>
      </c>
      <c r="AD21" s="1613"/>
      <c r="AE21" s="1613"/>
      <c r="AF21" s="1613"/>
      <c r="AG21" s="1616" t="s">
        <v>2491</v>
      </c>
      <c r="AH21" s="1330"/>
      <c r="AI21" s="1336"/>
      <c r="AJ21" s="1331"/>
      <c r="AK21" s="1576"/>
      <c r="AL21" s="1577"/>
      <c r="AM21" s="1577"/>
      <c r="AN21" s="1577"/>
      <c r="AO21" s="1577"/>
      <c r="AP21" s="1577"/>
      <c r="AQ21" s="1577"/>
      <c r="AR21" s="1578"/>
    </row>
    <row r="22" spans="1:44" s="66" customFormat="1" ht="13.5" customHeight="1">
      <c r="B22" s="1274"/>
      <c r="C22" s="1275"/>
      <c r="D22" s="1275"/>
      <c r="E22" s="1275"/>
      <c r="F22" s="1276"/>
      <c r="G22" s="1274"/>
      <c r="H22" s="1275"/>
      <c r="I22" s="1275"/>
      <c r="J22" s="1275"/>
      <c r="K22" s="1275"/>
      <c r="L22" s="1275"/>
      <c r="M22" s="1275"/>
      <c r="N22" s="1275"/>
      <c r="O22" s="1275"/>
      <c r="P22" s="1275"/>
      <c r="Q22" s="1276"/>
      <c r="R22" s="1274"/>
      <c r="S22" s="1275"/>
      <c r="T22" s="1275"/>
      <c r="U22" s="1275"/>
      <c r="V22" s="1276"/>
      <c r="W22" s="1614"/>
      <c r="X22" s="1615"/>
      <c r="Y22" s="1615"/>
      <c r="Z22" s="1615"/>
      <c r="AA22" s="1615"/>
      <c r="AB22" s="1615"/>
      <c r="AC22" s="1615"/>
      <c r="AD22" s="1615"/>
      <c r="AE22" s="1615"/>
      <c r="AF22" s="1615"/>
      <c r="AG22" s="1617"/>
      <c r="AH22" s="1274"/>
      <c r="AI22" s="1275"/>
      <c r="AJ22" s="1276"/>
      <c r="AK22" s="1579"/>
      <c r="AL22" s="1580"/>
      <c r="AM22" s="1580"/>
      <c r="AN22" s="1580"/>
      <c r="AO22" s="1580"/>
      <c r="AP22" s="1580"/>
      <c r="AQ22" s="1580"/>
      <c r="AR22" s="1581"/>
    </row>
    <row r="23" spans="1:44" s="66" customFormat="1" ht="14.25" customHeight="1">
      <c r="B23" s="1270" t="str">
        <f t="array" ref="B23">IF(COUNTIF('申込シート①-1・２'!$D$68:$D$83,$AG$3)&lt;A24,"",INDEX('申込シート①-1・２'!$D$68:$D$83,SMALL(IF('申込シート①-1・２'!$D$68:$D$83=$AG$3,ROW($A$1:$A$16),""),A24)))</f>
        <v/>
      </c>
      <c r="C23" s="1271"/>
      <c r="D23" s="1271"/>
      <c r="E23" s="1271"/>
      <c r="F23" s="1329"/>
      <c r="G23" s="1270" t="str">
        <f t="array" ref="G23">IF(COUNTIF('申込シート①-1・２'!$D$68:$D$83,$AG$3)&lt;A24,"",INDEX('申込シート①-1・２'!$G$68:$G$83,SMALL(IF('申込シート①-1・２'!$D$68:$D$83=$AG$3,ROW($A$1:$A$16),""),A24)))</f>
        <v/>
      </c>
      <c r="H23" s="1271"/>
      <c r="I23" s="1271"/>
      <c r="J23" s="1271"/>
      <c r="K23" s="1271"/>
      <c r="L23" s="1271"/>
      <c r="M23" s="1271"/>
      <c r="N23" s="1271"/>
      <c r="O23" s="1271"/>
      <c r="P23" s="1271"/>
      <c r="Q23" s="1329"/>
      <c r="R23" s="1270" t="str">
        <f t="array" ref="R23">IF(COUNTIF('申込シート①-1・２'!$D$68:$D$83,$AG$3)&lt;A24,"",INDEX('申込シート①-1・２'!$H$68:$H$83,SMALL(IF('申込シート①-1・２'!$D$68:$D$83=$AG$3,ROW($A$1:$A$16),""),A24)))</f>
        <v/>
      </c>
      <c r="S23" s="1271"/>
      <c r="T23" s="1271"/>
      <c r="U23" s="1271"/>
      <c r="V23" s="1329"/>
      <c r="W23" s="1282" t="str">
        <f t="array" ref="W23">IF(COUNTIF('申込シート①-1・２'!$D$68:$D$83,$AG$3)&lt;A24,"",INDEX('申込シート①-1・２'!$L$68:$L$83,SMALL(IF('申込シート①-1・２'!$D$68:$D$83=$AG$3,ROW($A$1:$A$16),""),A24)))</f>
        <v/>
      </c>
      <c r="X23" s="1283"/>
      <c r="Y23" s="1283"/>
      <c r="Z23" s="1283"/>
      <c r="AA23" s="1283"/>
      <c r="AB23" s="1283"/>
      <c r="AC23" s="1283" t="str">
        <f t="array" ref="AC23">IF(COUNTIF('申込シート①-1・２'!$D$68:$D$83,$AG$3)&lt;A24,"",INDEX('申込シート①-1・２'!$M$68:$M$83,SMALL(IF('申込シート①-1・２'!$D$68:$D$83=$AG$3,ROW($A$1:$A$16),""),A24)))</f>
        <v/>
      </c>
      <c r="AD23" s="1283"/>
      <c r="AE23" s="1283"/>
      <c r="AF23" s="1283"/>
      <c r="AG23" s="705"/>
      <c r="AH23" s="1270" t="str">
        <f t="array" ref="AH23">IF(COUNTIF('申込シート①-1・２'!$D$68:$D$83,$AG$3)&lt;A24,"",INDEX('申込シート①-1・２'!$N$68:$N$83,SMALL(IF('申込シート①-1・２'!$D$68:$D$83=$AG$3,ROW($A$1:$A$16),""),A24)))</f>
        <v/>
      </c>
      <c r="AI23" s="1271"/>
      <c r="AJ23" s="1329"/>
      <c r="AK23" s="1573"/>
      <c r="AL23" s="1574"/>
      <c r="AM23" s="1574"/>
      <c r="AN23" s="1574"/>
      <c r="AO23" s="1574"/>
      <c r="AP23" s="1574"/>
      <c r="AQ23" s="1574"/>
      <c r="AR23" s="1575"/>
    </row>
    <row r="24" spans="1:44" s="66" customFormat="1" ht="13.5" customHeight="1">
      <c r="A24" s="66">
        <v>4</v>
      </c>
      <c r="B24" s="1330"/>
      <c r="C24" s="1336"/>
      <c r="D24" s="1336"/>
      <c r="E24" s="1336"/>
      <c r="F24" s="1331"/>
      <c r="G24" s="1330"/>
      <c r="H24" s="1336"/>
      <c r="I24" s="1336"/>
      <c r="J24" s="1336"/>
      <c r="K24" s="1336"/>
      <c r="L24" s="1336"/>
      <c r="M24" s="1336"/>
      <c r="N24" s="1336"/>
      <c r="O24" s="1336"/>
      <c r="P24" s="1336"/>
      <c r="Q24" s="1331"/>
      <c r="R24" s="1330"/>
      <c r="S24" s="1336"/>
      <c r="T24" s="1336"/>
      <c r="U24" s="1336"/>
      <c r="V24" s="1331"/>
      <c r="W24" s="1612" t="str">
        <f t="array" ref="W24">IF(COUNTIF('申込シート①-1・２'!$D$68:$D$83,$AG$3)&lt;A24,"",INDEX('申込シート①-1・２'!$J$68:$J$83,SMALL(IF('申込シート①-1・２'!$D$68:$D$83=$AG$3,ROW($A$1:$A$16),""),A24)))</f>
        <v/>
      </c>
      <c r="X24" s="1613"/>
      <c r="Y24" s="1613"/>
      <c r="Z24" s="1613"/>
      <c r="AA24" s="1613"/>
      <c r="AB24" s="1613"/>
      <c r="AC24" s="1613" t="str">
        <f t="array" ref="AC24">IF(COUNTIF('申込シート①-1・２'!$D$68:$D$83,$AG$3)&lt;A24,"",INDEX('申込シート①-1・２'!$K$68:$K$83,SMALL(IF('申込シート①-1・２'!$D$68:$D$83=$AG$3,ROW($A$1:$A$16),""),A24)))</f>
        <v/>
      </c>
      <c r="AD24" s="1613"/>
      <c r="AE24" s="1613"/>
      <c r="AF24" s="1613"/>
      <c r="AG24" s="1616" t="s">
        <v>2491</v>
      </c>
      <c r="AH24" s="1330"/>
      <c r="AI24" s="1336"/>
      <c r="AJ24" s="1331"/>
      <c r="AK24" s="1576"/>
      <c r="AL24" s="1577"/>
      <c r="AM24" s="1577"/>
      <c r="AN24" s="1577"/>
      <c r="AO24" s="1577"/>
      <c r="AP24" s="1577"/>
      <c r="AQ24" s="1577"/>
      <c r="AR24" s="1578"/>
    </row>
    <row r="25" spans="1:44" s="66" customFormat="1" ht="13.5" customHeight="1">
      <c r="B25" s="1274"/>
      <c r="C25" s="1275"/>
      <c r="D25" s="1275"/>
      <c r="E25" s="1275"/>
      <c r="F25" s="1276"/>
      <c r="G25" s="1274"/>
      <c r="H25" s="1275"/>
      <c r="I25" s="1275"/>
      <c r="J25" s="1275"/>
      <c r="K25" s="1275"/>
      <c r="L25" s="1275"/>
      <c r="M25" s="1275"/>
      <c r="N25" s="1275"/>
      <c r="O25" s="1275"/>
      <c r="P25" s="1275"/>
      <c r="Q25" s="1276"/>
      <c r="R25" s="1274"/>
      <c r="S25" s="1275"/>
      <c r="T25" s="1275"/>
      <c r="U25" s="1275"/>
      <c r="V25" s="1276"/>
      <c r="W25" s="1614"/>
      <c r="X25" s="1615"/>
      <c r="Y25" s="1615"/>
      <c r="Z25" s="1615"/>
      <c r="AA25" s="1615"/>
      <c r="AB25" s="1615"/>
      <c r="AC25" s="1615"/>
      <c r="AD25" s="1615"/>
      <c r="AE25" s="1615"/>
      <c r="AF25" s="1615"/>
      <c r="AG25" s="1617"/>
      <c r="AH25" s="1274"/>
      <c r="AI25" s="1275"/>
      <c r="AJ25" s="1276"/>
      <c r="AK25" s="1579"/>
      <c r="AL25" s="1580"/>
      <c r="AM25" s="1580"/>
      <c r="AN25" s="1580"/>
      <c r="AO25" s="1580"/>
      <c r="AP25" s="1580"/>
      <c r="AQ25" s="1580"/>
      <c r="AR25" s="1581"/>
    </row>
    <row r="26" spans="1:44" s="66" customFormat="1" ht="14.25" customHeight="1">
      <c r="B26" s="1270" t="str">
        <f t="array" ref="B26">IF(COUNTIF('申込シート①-1・２'!$D$68:$D$83,$AG$3)&lt;A27,"",INDEX('申込シート①-1・２'!$D$68:$D$83,SMALL(IF('申込シート①-1・２'!$D$68:$D$83=$AG$3,ROW($A$1:$A$16),""),A27)))</f>
        <v/>
      </c>
      <c r="C26" s="1271"/>
      <c r="D26" s="1271"/>
      <c r="E26" s="1271"/>
      <c r="F26" s="1329"/>
      <c r="G26" s="1270" t="str">
        <f t="array" ref="G26">IF(COUNTIF('申込シート①-1・２'!$D$68:$D$83,$AG$3)&lt;A27,"",INDEX('申込シート①-1・２'!$G$68:$G$83,SMALL(IF('申込シート①-1・２'!$D$68:$D$83=$AG$3,ROW($A$1:$A$16),""),A27)))</f>
        <v/>
      </c>
      <c r="H26" s="1271"/>
      <c r="I26" s="1271"/>
      <c r="J26" s="1271"/>
      <c r="K26" s="1271"/>
      <c r="L26" s="1271"/>
      <c r="M26" s="1271"/>
      <c r="N26" s="1271"/>
      <c r="O26" s="1271"/>
      <c r="P26" s="1271"/>
      <c r="Q26" s="1329"/>
      <c r="R26" s="1270" t="str">
        <f t="array" ref="R26">IF(COUNTIF('申込シート①-1・２'!$D$68:$D$83,$AG$3)&lt;A27,"",INDEX('申込シート①-1・２'!$H$68:$H$83,SMALL(IF('申込シート①-1・２'!$D$68:$D$83=$AG$3,ROW($A$1:$A$16),""),A27)))</f>
        <v/>
      </c>
      <c r="S26" s="1271"/>
      <c r="T26" s="1271"/>
      <c r="U26" s="1271"/>
      <c r="V26" s="1329"/>
      <c r="W26" s="1282" t="str">
        <f t="array" ref="W26">IF(COUNTIF('申込シート①-1・２'!$D$68:$D$83,$AG$3)&lt;A27,"",INDEX('申込シート①-1・２'!$L$68:$L$83,SMALL(IF('申込シート①-1・２'!$D$68:$D$83=$AG$3,ROW($A$1:$A$16),""),A27)))</f>
        <v/>
      </c>
      <c r="X26" s="1283"/>
      <c r="Y26" s="1283"/>
      <c r="Z26" s="1283"/>
      <c r="AA26" s="1283"/>
      <c r="AB26" s="1283"/>
      <c r="AC26" s="1283" t="str">
        <f t="array" ref="AC26">IF(COUNTIF('申込シート①-1・２'!$D$68:$D$83,$AG$3)&lt;A27,"",INDEX('申込シート①-1・２'!$M$68:$M$83,SMALL(IF('申込シート①-1・２'!$D$68:$D$83=$AG$3,ROW($A$1:$A$16),""),A27)))</f>
        <v/>
      </c>
      <c r="AD26" s="1283"/>
      <c r="AE26" s="1283"/>
      <c r="AF26" s="1283"/>
      <c r="AG26" s="705"/>
      <c r="AH26" s="1270" t="str">
        <f t="array" ref="AH26">IF(COUNTIF('申込シート①-1・２'!$D$68:$D$83,$AG$3)&lt;A27,"",INDEX('申込シート①-1・２'!$N$68:$N$83,SMALL(IF('申込シート①-1・２'!$D$68:$D$83=$AG$3,ROW($A$1:$A$16),""),A27)))</f>
        <v/>
      </c>
      <c r="AI26" s="1271"/>
      <c r="AJ26" s="1329"/>
      <c r="AK26" s="1573"/>
      <c r="AL26" s="1574"/>
      <c r="AM26" s="1574"/>
      <c r="AN26" s="1574"/>
      <c r="AO26" s="1574"/>
      <c r="AP26" s="1574"/>
      <c r="AQ26" s="1574"/>
      <c r="AR26" s="1575"/>
    </row>
    <row r="27" spans="1:44" s="66" customFormat="1" ht="13.5" customHeight="1">
      <c r="A27" s="66">
        <v>5</v>
      </c>
      <c r="B27" s="1330"/>
      <c r="C27" s="1336"/>
      <c r="D27" s="1336"/>
      <c r="E27" s="1336"/>
      <c r="F27" s="1331"/>
      <c r="G27" s="1330"/>
      <c r="H27" s="1336"/>
      <c r="I27" s="1336"/>
      <c r="J27" s="1336"/>
      <c r="K27" s="1336"/>
      <c r="L27" s="1336"/>
      <c r="M27" s="1336"/>
      <c r="N27" s="1336"/>
      <c r="O27" s="1336"/>
      <c r="P27" s="1336"/>
      <c r="Q27" s="1331"/>
      <c r="R27" s="1330"/>
      <c r="S27" s="1336"/>
      <c r="T27" s="1336"/>
      <c r="U27" s="1336"/>
      <c r="V27" s="1331"/>
      <c r="W27" s="1612" t="str">
        <f t="array" ref="W27">IF(COUNTIF('申込シート①-1・２'!$D$68:$D$83,$AG$3)&lt;A27,"",INDEX('申込シート①-1・２'!$J$68:$J$83,SMALL(IF('申込シート①-1・２'!$D$68:$D$83=$AG$3,ROW($A$1:$A$16),""),A27)))</f>
        <v/>
      </c>
      <c r="X27" s="1613"/>
      <c r="Y27" s="1613"/>
      <c r="Z27" s="1613"/>
      <c r="AA27" s="1613"/>
      <c r="AB27" s="1613"/>
      <c r="AC27" s="1613" t="str">
        <f t="array" ref="AC27">IF(COUNTIF('申込シート①-1・２'!$D$68:$D$83,$AG$3)&lt;A27,"",INDEX('申込シート①-1・２'!$K$68:$K$83,SMALL(IF('申込シート①-1・２'!$D$68:$D$83=$AG$3,ROW($A$1:$A$16),""),A27)))</f>
        <v/>
      </c>
      <c r="AD27" s="1613"/>
      <c r="AE27" s="1613"/>
      <c r="AF27" s="1613"/>
      <c r="AG27" s="1616" t="s">
        <v>2491</v>
      </c>
      <c r="AH27" s="1330"/>
      <c r="AI27" s="1336"/>
      <c r="AJ27" s="1331"/>
      <c r="AK27" s="1576"/>
      <c r="AL27" s="1577"/>
      <c r="AM27" s="1577"/>
      <c r="AN27" s="1577"/>
      <c r="AO27" s="1577"/>
      <c r="AP27" s="1577"/>
      <c r="AQ27" s="1577"/>
      <c r="AR27" s="1578"/>
    </row>
    <row r="28" spans="1:44" s="66" customFormat="1" ht="13.5" customHeight="1">
      <c r="B28" s="1274"/>
      <c r="C28" s="1275"/>
      <c r="D28" s="1275"/>
      <c r="E28" s="1275"/>
      <c r="F28" s="1276"/>
      <c r="G28" s="1274"/>
      <c r="H28" s="1275"/>
      <c r="I28" s="1275"/>
      <c r="J28" s="1275"/>
      <c r="K28" s="1275"/>
      <c r="L28" s="1275"/>
      <c r="M28" s="1275"/>
      <c r="N28" s="1275"/>
      <c r="O28" s="1275"/>
      <c r="P28" s="1275"/>
      <c r="Q28" s="1276"/>
      <c r="R28" s="1274"/>
      <c r="S28" s="1275"/>
      <c r="T28" s="1275"/>
      <c r="U28" s="1275"/>
      <c r="V28" s="1276"/>
      <c r="W28" s="1614"/>
      <c r="X28" s="1615"/>
      <c r="Y28" s="1615"/>
      <c r="Z28" s="1615"/>
      <c r="AA28" s="1615"/>
      <c r="AB28" s="1615"/>
      <c r="AC28" s="1615"/>
      <c r="AD28" s="1615"/>
      <c r="AE28" s="1615"/>
      <c r="AF28" s="1615"/>
      <c r="AG28" s="1617"/>
      <c r="AH28" s="1274"/>
      <c r="AI28" s="1275"/>
      <c r="AJ28" s="1276"/>
      <c r="AK28" s="1579"/>
      <c r="AL28" s="1580"/>
      <c r="AM28" s="1580"/>
      <c r="AN28" s="1580"/>
      <c r="AO28" s="1580"/>
      <c r="AP28" s="1580"/>
      <c r="AQ28" s="1580"/>
      <c r="AR28" s="1581"/>
    </row>
    <row r="29" spans="1:44" s="66" customFormat="1" ht="14.25" customHeight="1">
      <c r="B29" s="1270" t="str">
        <f t="array" ref="B29">IF(COUNTIF('申込シート①-1・２'!$D$68:$D$83,$AG$3)&lt;A30,"",INDEX('申込シート①-1・２'!$D$68:$D$83,SMALL(IF('申込シート①-1・２'!$D$68:$D$83=$AG$3,ROW($A$1:$A$16),""),A30)))</f>
        <v/>
      </c>
      <c r="C29" s="1271"/>
      <c r="D29" s="1271"/>
      <c r="E29" s="1271"/>
      <c r="F29" s="1329"/>
      <c r="G29" s="1270" t="str">
        <f t="array" ref="G29">IF(COUNTIF('申込シート①-1・２'!$D$68:$D$83,$AG$3)&lt;A30,"",INDEX('申込シート①-1・２'!$G$68:$G$83,SMALL(IF('申込シート①-1・２'!$D$68:$D$83=$AG$3,ROW($A$1:$A$16),""),A30)))</f>
        <v/>
      </c>
      <c r="H29" s="1271"/>
      <c r="I29" s="1271"/>
      <c r="J29" s="1271"/>
      <c r="K29" s="1271"/>
      <c r="L29" s="1271"/>
      <c r="M29" s="1271"/>
      <c r="N29" s="1271"/>
      <c r="O29" s="1271"/>
      <c r="P29" s="1271"/>
      <c r="Q29" s="1329"/>
      <c r="R29" s="1270" t="str">
        <f t="array" ref="R29">IF(COUNTIF('申込シート①-1・２'!$D$68:$D$83,$AG$3)&lt;A30,"",INDEX('申込シート①-1・２'!$H$68:$H$83,SMALL(IF('申込シート①-1・２'!$D$68:$D$83=$AG$3,ROW($A$1:$A$16),""),A30)))</f>
        <v/>
      </c>
      <c r="S29" s="1271"/>
      <c r="T29" s="1271"/>
      <c r="U29" s="1271"/>
      <c r="V29" s="1329"/>
      <c r="W29" s="1282" t="str">
        <f t="array" ref="W29">IF(COUNTIF('申込シート①-1・２'!$D$68:$D$83,$AG$3)&lt;A30,"",INDEX('申込シート①-1・２'!$L$68:$L$83,SMALL(IF('申込シート①-1・２'!$D$68:$D$83=$AG$3,ROW($A$1:$A$16),""),A30)))</f>
        <v/>
      </c>
      <c r="X29" s="1283"/>
      <c r="Y29" s="1283"/>
      <c r="Z29" s="1283"/>
      <c r="AA29" s="1283"/>
      <c r="AB29" s="1283"/>
      <c r="AC29" s="1283" t="str">
        <f t="array" ref="AC29">IF(COUNTIF('申込シート①-1・２'!$D$68:$D$83,$AG$3)&lt;A30,"",INDEX('申込シート①-1・２'!$M$68:$M$83,SMALL(IF('申込シート①-1・２'!$D$68:$D$83=$AG$3,ROW($A$1:$A$16),""),A30)))</f>
        <v/>
      </c>
      <c r="AD29" s="1283"/>
      <c r="AE29" s="1283"/>
      <c r="AF29" s="1283"/>
      <c r="AG29" s="705"/>
      <c r="AH29" s="1270" t="str">
        <f t="array" ref="AH29">IF(COUNTIF('申込シート①-1・２'!$D$68:$D$83,$AG$3)&lt;A30,"",INDEX('申込シート①-1・２'!$N$68:$N$83,SMALL(IF('申込シート①-1・２'!$D$68:$D$83=$AG$3,ROW($A$1:$A$16),""),A30)))</f>
        <v/>
      </c>
      <c r="AI29" s="1271"/>
      <c r="AJ29" s="1329"/>
      <c r="AK29" s="1573"/>
      <c r="AL29" s="1574"/>
      <c r="AM29" s="1574"/>
      <c r="AN29" s="1574"/>
      <c r="AO29" s="1574"/>
      <c r="AP29" s="1574"/>
      <c r="AQ29" s="1574"/>
      <c r="AR29" s="1575"/>
    </row>
    <row r="30" spans="1:44" s="66" customFormat="1" ht="13.5" customHeight="1">
      <c r="A30" s="66">
        <v>6</v>
      </c>
      <c r="B30" s="1330"/>
      <c r="C30" s="1336"/>
      <c r="D30" s="1336"/>
      <c r="E30" s="1336"/>
      <c r="F30" s="1331"/>
      <c r="G30" s="1330"/>
      <c r="H30" s="1336"/>
      <c r="I30" s="1336"/>
      <c r="J30" s="1336"/>
      <c r="K30" s="1336"/>
      <c r="L30" s="1336"/>
      <c r="M30" s="1336"/>
      <c r="N30" s="1336"/>
      <c r="O30" s="1336"/>
      <c r="P30" s="1336"/>
      <c r="Q30" s="1331"/>
      <c r="R30" s="1330"/>
      <c r="S30" s="1336"/>
      <c r="T30" s="1336"/>
      <c r="U30" s="1336"/>
      <c r="V30" s="1331"/>
      <c r="W30" s="1612" t="str">
        <f t="array" ref="W30">IF(COUNTIF('申込シート①-1・２'!$D$68:$D$83,$AG$3)&lt;A30,"",INDEX('申込シート①-1・２'!$J$68:$J$83,SMALL(IF('申込シート①-1・２'!$D$68:$D$83=$AG$3,ROW($A$1:$A$16),""),A30)))</f>
        <v/>
      </c>
      <c r="X30" s="1613"/>
      <c r="Y30" s="1613"/>
      <c r="Z30" s="1613"/>
      <c r="AA30" s="1613"/>
      <c r="AB30" s="1613"/>
      <c r="AC30" s="1613" t="str">
        <f t="array" ref="AC30">IF(COUNTIF('申込シート①-1・２'!$D$68:$D$83,$AG$3)&lt;A30,"",INDEX('申込シート①-1・２'!$K$68:$K$83,SMALL(IF('申込シート①-1・２'!$D$68:$D$83=$AG$3,ROW($A$1:$A$16),""),A30)))</f>
        <v/>
      </c>
      <c r="AD30" s="1613"/>
      <c r="AE30" s="1613"/>
      <c r="AF30" s="1613"/>
      <c r="AG30" s="1616" t="s">
        <v>2491</v>
      </c>
      <c r="AH30" s="1330"/>
      <c r="AI30" s="1336"/>
      <c r="AJ30" s="1331"/>
      <c r="AK30" s="1576"/>
      <c r="AL30" s="1577"/>
      <c r="AM30" s="1577"/>
      <c r="AN30" s="1577"/>
      <c r="AO30" s="1577"/>
      <c r="AP30" s="1577"/>
      <c r="AQ30" s="1577"/>
      <c r="AR30" s="1578"/>
    </row>
    <row r="31" spans="1:44" s="66" customFormat="1" ht="13.5" customHeight="1">
      <c r="B31" s="1274"/>
      <c r="C31" s="1275"/>
      <c r="D31" s="1275"/>
      <c r="E31" s="1275"/>
      <c r="F31" s="1276"/>
      <c r="G31" s="1274"/>
      <c r="H31" s="1275"/>
      <c r="I31" s="1275"/>
      <c r="J31" s="1275"/>
      <c r="K31" s="1275"/>
      <c r="L31" s="1275"/>
      <c r="M31" s="1275"/>
      <c r="N31" s="1275"/>
      <c r="O31" s="1275"/>
      <c r="P31" s="1275"/>
      <c r="Q31" s="1276"/>
      <c r="R31" s="1274"/>
      <c r="S31" s="1275"/>
      <c r="T31" s="1275"/>
      <c r="U31" s="1275"/>
      <c r="V31" s="1276"/>
      <c r="W31" s="1614"/>
      <c r="X31" s="1615"/>
      <c r="Y31" s="1615"/>
      <c r="Z31" s="1615"/>
      <c r="AA31" s="1615"/>
      <c r="AB31" s="1615"/>
      <c r="AC31" s="1615"/>
      <c r="AD31" s="1615"/>
      <c r="AE31" s="1615"/>
      <c r="AF31" s="1615"/>
      <c r="AG31" s="1617"/>
      <c r="AH31" s="1274"/>
      <c r="AI31" s="1275"/>
      <c r="AJ31" s="1276"/>
      <c r="AK31" s="1579"/>
      <c r="AL31" s="1580"/>
      <c r="AM31" s="1580"/>
      <c r="AN31" s="1580"/>
      <c r="AO31" s="1580"/>
      <c r="AP31" s="1580"/>
      <c r="AQ31" s="1580"/>
      <c r="AR31" s="1581"/>
    </row>
    <row r="32" spans="1:44" s="66" customFormat="1" ht="14.25" customHeight="1">
      <c r="B32" s="1270" t="str">
        <f t="array" ref="B32">IF(COUNTIF('申込シート①-1・２'!$D$68:$D$83,$AG$3)&lt;A33,"",INDEX('申込シート①-1・２'!$D$68:$D$83,SMALL(IF('申込シート①-1・２'!$D$68:$D$83=$AG$3,ROW($A$1:$A$16),""),A33)))</f>
        <v/>
      </c>
      <c r="C32" s="1271"/>
      <c r="D32" s="1271"/>
      <c r="E32" s="1271"/>
      <c r="F32" s="1329"/>
      <c r="G32" s="1270" t="str">
        <f t="array" ref="G32">IF(COUNTIF('申込シート①-1・２'!$D$68:$D$83,$AG$3)&lt;A33,"",INDEX('申込シート①-1・２'!$G$68:$G$83,SMALL(IF('申込シート①-1・２'!$D$68:$D$83=$AG$3,ROW($A$1:$A$16),""),A33)))</f>
        <v/>
      </c>
      <c r="H32" s="1271"/>
      <c r="I32" s="1271"/>
      <c r="J32" s="1271"/>
      <c r="K32" s="1271"/>
      <c r="L32" s="1271"/>
      <c r="M32" s="1271"/>
      <c r="N32" s="1271"/>
      <c r="O32" s="1271"/>
      <c r="P32" s="1271"/>
      <c r="Q32" s="1329"/>
      <c r="R32" s="1270" t="str">
        <f t="array" ref="R32">IF(COUNTIF('申込シート①-1・２'!$D$68:$D$83,$AG$3)&lt;A33,"",INDEX('申込シート①-1・２'!$H$68:$H$83,SMALL(IF('申込シート①-1・２'!$D$68:$D$83=$AG$3,ROW($A$1:$A$16),""),A33)))</f>
        <v/>
      </c>
      <c r="S32" s="1271"/>
      <c r="T32" s="1271"/>
      <c r="U32" s="1271"/>
      <c r="V32" s="1329"/>
      <c r="W32" s="1282" t="str">
        <f t="array" ref="W32">IF(COUNTIF('申込シート①-1・２'!$D$68:$D$83,$AG$3)&lt;A33,"",INDEX('申込シート①-1・２'!$L$68:$L$83,SMALL(IF('申込シート①-1・２'!$D$68:$D$83=$AG$3,ROW($A$1:$A$16),""),A33)))</f>
        <v/>
      </c>
      <c r="X32" s="1283"/>
      <c r="Y32" s="1283"/>
      <c r="Z32" s="1283"/>
      <c r="AA32" s="1283"/>
      <c r="AB32" s="1283"/>
      <c r="AC32" s="1283" t="str">
        <f t="array" ref="AC32">IF(COUNTIF('申込シート①-1・２'!$D$68:$D$83,$AG$3)&lt;A33,"",INDEX('申込シート①-1・２'!$M$68:$M$83,SMALL(IF('申込シート①-1・２'!$D$68:$D$83=$AG$3,ROW($A$1:$A$16),""),A33)))</f>
        <v/>
      </c>
      <c r="AD32" s="1283"/>
      <c r="AE32" s="1283"/>
      <c r="AF32" s="1283"/>
      <c r="AG32" s="705"/>
      <c r="AH32" s="1270" t="str">
        <f t="array" ref="AH32">IF(COUNTIF('申込シート①-1・２'!$D$68:$D$83,$AG$3)&lt;A33,"",INDEX('申込シート①-1・２'!$N$68:$N$83,SMALL(IF('申込シート①-1・２'!$D$68:$D$83=$AG$3,ROW($A$1:$A$16),""),A33)))</f>
        <v/>
      </c>
      <c r="AI32" s="1271"/>
      <c r="AJ32" s="1329"/>
      <c r="AK32" s="1573"/>
      <c r="AL32" s="1574"/>
      <c r="AM32" s="1574"/>
      <c r="AN32" s="1574"/>
      <c r="AO32" s="1574"/>
      <c r="AP32" s="1574"/>
      <c r="AQ32" s="1574"/>
      <c r="AR32" s="1575"/>
    </row>
    <row r="33" spans="1:44" s="66" customFormat="1" ht="13.5" customHeight="1">
      <c r="A33" s="66">
        <v>7</v>
      </c>
      <c r="B33" s="1330"/>
      <c r="C33" s="1336"/>
      <c r="D33" s="1336"/>
      <c r="E33" s="1336"/>
      <c r="F33" s="1331"/>
      <c r="G33" s="1330"/>
      <c r="H33" s="1336"/>
      <c r="I33" s="1336"/>
      <c r="J33" s="1336"/>
      <c r="K33" s="1336"/>
      <c r="L33" s="1336"/>
      <c r="M33" s="1336"/>
      <c r="N33" s="1336"/>
      <c r="O33" s="1336"/>
      <c r="P33" s="1336"/>
      <c r="Q33" s="1331"/>
      <c r="R33" s="1330"/>
      <c r="S33" s="1336"/>
      <c r="T33" s="1336"/>
      <c r="U33" s="1336"/>
      <c r="V33" s="1331"/>
      <c r="W33" s="1612" t="str">
        <f t="array" ref="W33">IF(COUNTIF('申込シート①-1・２'!$D$68:$D$83,$AG$3)&lt;A33,"",INDEX('申込シート①-1・２'!$J$68:$J$83,SMALL(IF('申込シート①-1・２'!$D$68:$D$83=$AG$3,ROW($A$1:$A$16),""),A33)))</f>
        <v/>
      </c>
      <c r="X33" s="1613"/>
      <c r="Y33" s="1613"/>
      <c r="Z33" s="1613"/>
      <c r="AA33" s="1613"/>
      <c r="AB33" s="1613"/>
      <c r="AC33" s="1613" t="str">
        <f t="array" ref="AC33">IF(COUNTIF('申込シート①-1・２'!$D$68:$D$83,$AG$3)&lt;A33,"",INDEX('申込シート①-1・２'!$K$68:$K$83,SMALL(IF('申込シート①-1・２'!$D$68:$D$83=$AG$3,ROW($A$1:$A$16),""),A33)))</f>
        <v/>
      </c>
      <c r="AD33" s="1613"/>
      <c r="AE33" s="1613"/>
      <c r="AF33" s="1613"/>
      <c r="AG33" s="1616" t="s">
        <v>2491</v>
      </c>
      <c r="AH33" s="1330"/>
      <c r="AI33" s="1336"/>
      <c r="AJ33" s="1331"/>
      <c r="AK33" s="1576"/>
      <c r="AL33" s="1577"/>
      <c r="AM33" s="1577"/>
      <c r="AN33" s="1577"/>
      <c r="AO33" s="1577"/>
      <c r="AP33" s="1577"/>
      <c r="AQ33" s="1577"/>
      <c r="AR33" s="1578"/>
    </row>
    <row r="34" spans="1:44" s="66" customFormat="1" ht="13.5" customHeight="1">
      <c r="B34" s="1274"/>
      <c r="C34" s="1275"/>
      <c r="D34" s="1275"/>
      <c r="E34" s="1275"/>
      <c r="F34" s="1276"/>
      <c r="G34" s="1274"/>
      <c r="H34" s="1275"/>
      <c r="I34" s="1275"/>
      <c r="J34" s="1275"/>
      <c r="K34" s="1275"/>
      <c r="L34" s="1275"/>
      <c r="M34" s="1275"/>
      <c r="N34" s="1275"/>
      <c r="O34" s="1275"/>
      <c r="P34" s="1275"/>
      <c r="Q34" s="1276"/>
      <c r="R34" s="1274"/>
      <c r="S34" s="1275"/>
      <c r="T34" s="1275"/>
      <c r="U34" s="1275"/>
      <c r="V34" s="1276"/>
      <c r="W34" s="1614"/>
      <c r="X34" s="1615"/>
      <c r="Y34" s="1615"/>
      <c r="Z34" s="1615"/>
      <c r="AA34" s="1615"/>
      <c r="AB34" s="1615"/>
      <c r="AC34" s="1615"/>
      <c r="AD34" s="1615"/>
      <c r="AE34" s="1615"/>
      <c r="AF34" s="1615"/>
      <c r="AG34" s="1617"/>
      <c r="AH34" s="1274"/>
      <c r="AI34" s="1275"/>
      <c r="AJ34" s="1276"/>
      <c r="AK34" s="1579"/>
      <c r="AL34" s="1580"/>
      <c r="AM34" s="1580"/>
      <c r="AN34" s="1580"/>
      <c r="AO34" s="1580"/>
      <c r="AP34" s="1580"/>
      <c r="AQ34" s="1580"/>
      <c r="AR34" s="1581"/>
    </row>
    <row r="35" spans="1:44" s="66" customFormat="1" ht="14.25" customHeight="1">
      <c r="B35" s="1270" t="str">
        <f t="array" ref="B35">IF(COUNTIF('申込シート①-1・２'!$D$68:$D$83,$AG$3)&lt;A36,"",INDEX('申込シート①-1・２'!$D$68:$D$83,SMALL(IF('申込シート①-1・２'!$D$68:$D$83=$AG$3,ROW($A$1:$A$16),""),A36)))</f>
        <v/>
      </c>
      <c r="C35" s="1271"/>
      <c r="D35" s="1271"/>
      <c r="E35" s="1271"/>
      <c r="F35" s="1329"/>
      <c r="G35" s="1270" t="str">
        <f t="array" ref="G35">IF(COUNTIF('申込シート①-1・２'!$D$68:$D$83,$AG$3)&lt;A36,"",INDEX('申込シート①-1・２'!$G$68:$G$83,SMALL(IF('申込シート①-1・２'!$D$68:$D$83=$AG$3,ROW($A$1:$A$16),""),A36)))</f>
        <v/>
      </c>
      <c r="H35" s="1271"/>
      <c r="I35" s="1271"/>
      <c r="J35" s="1271"/>
      <c r="K35" s="1271"/>
      <c r="L35" s="1271"/>
      <c r="M35" s="1271"/>
      <c r="N35" s="1271"/>
      <c r="O35" s="1271"/>
      <c r="P35" s="1271"/>
      <c r="Q35" s="1329"/>
      <c r="R35" s="1270" t="str">
        <f t="array" ref="R35">IF(COUNTIF('申込シート①-1・２'!$D$68:$D$83,$AG$3)&lt;A36,"",INDEX('申込シート①-1・２'!$H$68:$H$83,SMALL(IF('申込シート①-1・２'!$D$68:$D$83=$AG$3,ROW($A$1:$A$16),""),A36)))</f>
        <v/>
      </c>
      <c r="S35" s="1271"/>
      <c r="T35" s="1271"/>
      <c r="U35" s="1271"/>
      <c r="V35" s="1329"/>
      <c r="W35" s="1282" t="str">
        <f t="array" ref="W35">IF(COUNTIF('申込シート①-1・２'!$D$68:$D$83,$AG$3)&lt;A36,"",INDEX('申込シート①-1・２'!$L$68:$L$83,SMALL(IF('申込シート①-1・２'!$D$68:$D$83=$AG$3,ROW($A$1:$A$16),""),A36)))</f>
        <v/>
      </c>
      <c r="X35" s="1283"/>
      <c r="Y35" s="1283"/>
      <c r="Z35" s="1283"/>
      <c r="AA35" s="1283"/>
      <c r="AB35" s="1283"/>
      <c r="AC35" s="1283" t="str">
        <f t="array" ref="AC35">IF(COUNTIF('申込シート①-1・２'!$D$68:$D$83,$AG$3)&lt;A36,"",INDEX('申込シート①-1・２'!$M$68:$M$83,SMALL(IF('申込シート①-1・２'!$D$68:$D$83=$AG$3,ROW($A$1:$A$16),""),A36)))</f>
        <v/>
      </c>
      <c r="AD35" s="1283"/>
      <c r="AE35" s="1283"/>
      <c r="AF35" s="1283"/>
      <c r="AG35" s="705"/>
      <c r="AH35" s="1270" t="str">
        <f t="array" ref="AH35">IF(COUNTIF('申込シート①-1・２'!$D$68:$D$83,$AG$3)&lt;A36,"",INDEX('申込シート①-1・２'!$N$68:$N$83,SMALL(IF('申込シート①-1・２'!$D$68:$D$83=$AG$3,ROW($A$1:$A$16),""),A36)))</f>
        <v/>
      </c>
      <c r="AI35" s="1271"/>
      <c r="AJ35" s="1329"/>
      <c r="AK35" s="1573"/>
      <c r="AL35" s="1574"/>
      <c r="AM35" s="1574"/>
      <c r="AN35" s="1574"/>
      <c r="AO35" s="1574"/>
      <c r="AP35" s="1574"/>
      <c r="AQ35" s="1574"/>
      <c r="AR35" s="1575"/>
    </row>
    <row r="36" spans="1:44" s="66" customFormat="1" ht="13.5" customHeight="1">
      <c r="A36" s="66">
        <v>8</v>
      </c>
      <c r="B36" s="1330"/>
      <c r="C36" s="1336"/>
      <c r="D36" s="1336"/>
      <c r="E36" s="1336"/>
      <c r="F36" s="1331"/>
      <c r="G36" s="1330"/>
      <c r="H36" s="1336"/>
      <c r="I36" s="1336"/>
      <c r="J36" s="1336"/>
      <c r="K36" s="1336"/>
      <c r="L36" s="1336"/>
      <c r="M36" s="1336"/>
      <c r="N36" s="1336"/>
      <c r="O36" s="1336"/>
      <c r="P36" s="1336"/>
      <c r="Q36" s="1331"/>
      <c r="R36" s="1330"/>
      <c r="S36" s="1336"/>
      <c r="T36" s="1336"/>
      <c r="U36" s="1336"/>
      <c r="V36" s="1331"/>
      <c r="W36" s="1612" t="str">
        <f t="array" ref="W36">IF(COUNTIF('申込シート①-1・２'!$D$68:$D$83,$AG$3)&lt;A36,"",INDEX('申込シート①-1・２'!$J$68:$J$83,SMALL(IF('申込シート①-1・２'!$D$68:$D$83=$AG$3,ROW($A$1:$A$16),""),A36)))</f>
        <v/>
      </c>
      <c r="X36" s="1613"/>
      <c r="Y36" s="1613"/>
      <c r="Z36" s="1613"/>
      <c r="AA36" s="1613"/>
      <c r="AB36" s="1613"/>
      <c r="AC36" s="1613" t="str">
        <f t="array" ref="AC36">IF(COUNTIF('申込シート①-1・２'!$D$68:$D$83,$AG$3)&lt;A36,"",INDEX('申込シート①-1・２'!$K$68:$K$83,SMALL(IF('申込シート①-1・２'!$D$68:$D$83=$AG$3,ROW($A$1:$A$16),""),A36)))</f>
        <v/>
      </c>
      <c r="AD36" s="1613"/>
      <c r="AE36" s="1613"/>
      <c r="AF36" s="1613"/>
      <c r="AG36" s="1616" t="s">
        <v>2491</v>
      </c>
      <c r="AH36" s="1330"/>
      <c r="AI36" s="1336"/>
      <c r="AJ36" s="1331"/>
      <c r="AK36" s="1576"/>
      <c r="AL36" s="1577"/>
      <c r="AM36" s="1577"/>
      <c r="AN36" s="1577"/>
      <c r="AO36" s="1577"/>
      <c r="AP36" s="1577"/>
      <c r="AQ36" s="1577"/>
      <c r="AR36" s="1578"/>
    </row>
    <row r="37" spans="1:44" s="66" customFormat="1" ht="13.5" customHeight="1">
      <c r="B37" s="1274"/>
      <c r="C37" s="1275"/>
      <c r="D37" s="1275"/>
      <c r="E37" s="1275"/>
      <c r="F37" s="1276"/>
      <c r="G37" s="1274"/>
      <c r="H37" s="1275"/>
      <c r="I37" s="1275"/>
      <c r="J37" s="1275"/>
      <c r="K37" s="1275"/>
      <c r="L37" s="1275"/>
      <c r="M37" s="1275"/>
      <c r="N37" s="1275"/>
      <c r="O37" s="1275"/>
      <c r="P37" s="1275"/>
      <c r="Q37" s="1276"/>
      <c r="R37" s="1274"/>
      <c r="S37" s="1275"/>
      <c r="T37" s="1275"/>
      <c r="U37" s="1275"/>
      <c r="V37" s="1276"/>
      <c r="W37" s="1614"/>
      <c r="X37" s="1615"/>
      <c r="Y37" s="1615"/>
      <c r="Z37" s="1615"/>
      <c r="AA37" s="1615"/>
      <c r="AB37" s="1615"/>
      <c r="AC37" s="1615"/>
      <c r="AD37" s="1615"/>
      <c r="AE37" s="1615"/>
      <c r="AF37" s="1615"/>
      <c r="AG37" s="1617"/>
      <c r="AH37" s="1274"/>
      <c r="AI37" s="1275"/>
      <c r="AJ37" s="1276"/>
      <c r="AK37" s="1579"/>
      <c r="AL37" s="1580"/>
      <c r="AM37" s="1580"/>
      <c r="AN37" s="1580"/>
      <c r="AO37" s="1580"/>
      <c r="AP37" s="1580"/>
      <c r="AQ37" s="1580"/>
      <c r="AR37" s="1581"/>
    </row>
    <row r="38" spans="1:44" s="66" customFormat="1" ht="14.25" customHeight="1">
      <c r="B38" s="1270" t="str">
        <f t="array" ref="B38">IF(COUNTIF('申込シート①-1・２'!$D$68:$D$83,$AG$3)&lt;A39,"",INDEX('申込シート①-1・２'!$D$68:$D$83,SMALL(IF('申込シート①-1・２'!$D$68:$D$83=$AG$3,ROW($A$1:$A$16),""),A39)))</f>
        <v/>
      </c>
      <c r="C38" s="1271"/>
      <c r="D38" s="1271"/>
      <c r="E38" s="1271"/>
      <c r="F38" s="1329"/>
      <c r="G38" s="1270" t="str">
        <f t="array" ref="G38">IF(COUNTIF('申込シート①-1・２'!$D$68:$D$83,$AG$3)&lt;A39,"",INDEX('申込シート①-1・２'!$G$68:$G$83,SMALL(IF('申込シート①-1・２'!$D$68:$D$83=$AG$3,ROW($A$1:$A$16),""),A39)))</f>
        <v/>
      </c>
      <c r="H38" s="1271"/>
      <c r="I38" s="1271"/>
      <c r="J38" s="1271"/>
      <c r="K38" s="1271"/>
      <c r="L38" s="1271"/>
      <c r="M38" s="1271"/>
      <c r="N38" s="1271"/>
      <c r="O38" s="1271"/>
      <c r="P38" s="1271"/>
      <c r="Q38" s="1329"/>
      <c r="R38" s="1270" t="str">
        <f t="array" ref="R38">IF(COUNTIF('申込シート①-1・２'!$D$68:$D$83,$AG$3)&lt;A39,"",INDEX('申込シート①-1・２'!$H$68:$H$83,SMALL(IF('申込シート①-1・２'!$D$68:$D$83=$AG$3,ROW($A$1:$A$16),""),A39)))</f>
        <v/>
      </c>
      <c r="S38" s="1271"/>
      <c r="T38" s="1271"/>
      <c r="U38" s="1271"/>
      <c r="V38" s="1329"/>
      <c r="W38" s="1282" t="str">
        <f t="array" ref="W38">IF(COUNTIF('申込シート①-1・２'!$D$68:$D$83,$AG$3)&lt;A39,"",INDEX('申込シート①-1・２'!$L$68:$L$83,SMALL(IF('申込シート①-1・２'!$D$68:$D$83=$AG$3,ROW($A$1:$A$16),""),A39)))</f>
        <v/>
      </c>
      <c r="X38" s="1283"/>
      <c r="Y38" s="1283"/>
      <c r="Z38" s="1283"/>
      <c r="AA38" s="1283"/>
      <c r="AB38" s="1283"/>
      <c r="AC38" s="1283" t="str">
        <f t="array" ref="AC38">IF(COUNTIF('申込シート①-1・２'!$D$68:$D$83,$AG$3)&lt;A39,"",INDEX('申込シート①-1・２'!$M$68:$M$83,SMALL(IF('申込シート①-1・２'!$D$68:$D$83=$AG$3,ROW($A$1:$A$16),""),A39)))</f>
        <v/>
      </c>
      <c r="AD38" s="1283"/>
      <c r="AE38" s="1283"/>
      <c r="AF38" s="1283"/>
      <c r="AG38" s="705"/>
      <c r="AH38" s="1270" t="str">
        <f t="array" ref="AH38">IF(COUNTIF('申込シート①-1・２'!$D$68:$D$83,$AG$3)&lt;A39,"",INDEX('申込シート①-1・２'!$N$68:$N$83,SMALL(IF('申込シート①-1・２'!$D$68:$D$83=$AG$3,ROW($A$1:$A$16),""),A39)))</f>
        <v/>
      </c>
      <c r="AI38" s="1271"/>
      <c r="AJ38" s="1329"/>
      <c r="AK38" s="1573"/>
      <c r="AL38" s="1574"/>
      <c r="AM38" s="1574"/>
      <c r="AN38" s="1574"/>
      <c r="AO38" s="1574"/>
      <c r="AP38" s="1574"/>
      <c r="AQ38" s="1574"/>
      <c r="AR38" s="1575"/>
    </row>
    <row r="39" spans="1:44" s="66" customFormat="1" ht="13.5" customHeight="1">
      <c r="A39" s="66">
        <v>9</v>
      </c>
      <c r="B39" s="1330"/>
      <c r="C39" s="1336"/>
      <c r="D39" s="1336"/>
      <c r="E39" s="1336"/>
      <c r="F39" s="1331"/>
      <c r="G39" s="1330"/>
      <c r="H39" s="1336"/>
      <c r="I39" s="1336"/>
      <c r="J39" s="1336"/>
      <c r="K39" s="1336"/>
      <c r="L39" s="1336"/>
      <c r="M39" s="1336"/>
      <c r="N39" s="1336"/>
      <c r="O39" s="1336"/>
      <c r="P39" s="1336"/>
      <c r="Q39" s="1331"/>
      <c r="R39" s="1330"/>
      <c r="S39" s="1336"/>
      <c r="T39" s="1336"/>
      <c r="U39" s="1336"/>
      <c r="V39" s="1331"/>
      <c r="W39" s="1612" t="str">
        <f t="array" ref="W39">IF(COUNTIF('申込シート①-1・２'!$D$68:$D$83,$AG$3)&lt;A39,"",INDEX('申込シート①-1・２'!$J$68:$J$83,SMALL(IF('申込シート①-1・２'!$D$68:$D$83=$AG$3,ROW($A$1:$A$16),""),A39)))</f>
        <v/>
      </c>
      <c r="X39" s="1613"/>
      <c r="Y39" s="1613"/>
      <c r="Z39" s="1613"/>
      <c r="AA39" s="1613"/>
      <c r="AB39" s="1613"/>
      <c r="AC39" s="1613" t="str">
        <f t="array" ref="AC39">IF(COUNTIF('申込シート①-1・２'!$D$68:$D$83,$AG$3)&lt;A39,"",INDEX('申込シート①-1・２'!$K$68:$K$83,SMALL(IF('申込シート①-1・２'!$D$68:$D$83=$AG$3,ROW($A$1:$A$16),""),A39)))</f>
        <v/>
      </c>
      <c r="AD39" s="1613"/>
      <c r="AE39" s="1613"/>
      <c r="AF39" s="1613"/>
      <c r="AG39" s="1616" t="s">
        <v>2491</v>
      </c>
      <c r="AH39" s="1330"/>
      <c r="AI39" s="1336"/>
      <c r="AJ39" s="1331"/>
      <c r="AK39" s="1576"/>
      <c r="AL39" s="1577"/>
      <c r="AM39" s="1577"/>
      <c r="AN39" s="1577"/>
      <c r="AO39" s="1577"/>
      <c r="AP39" s="1577"/>
      <c r="AQ39" s="1577"/>
      <c r="AR39" s="1578"/>
    </row>
    <row r="40" spans="1:44" s="66" customFormat="1" ht="13.5" customHeight="1">
      <c r="B40" s="1274"/>
      <c r="C40" s="1275"/>
      <c r="D40" s="1275"/>
      <c r="E40" s="1275"/>
      <c r="F40" s="1276"/>
      <c r="G40" s="1274"/>
      <c r="H40" s="1275"/>
      <c r="I40" s="1275"/>
      <c r="J40" s="1275"/>
      <c r="K40" s="1275"/>
      <c r="L40" s="1275"/>
      <c r="M40" s="1275"/>
      <c r="N40" s="1275"/>
      <c r="O40" s="1275"/>
      <c r="P40" s="1275"/>
      <c r="Q40" s="1276"/>
      <c r="R40" s="1274"/>
      <c r="S40" s="1275"/>
      <c r="T40" s="1275"/>
      <c r="U40" s="1275"/>
      <c r="V40" s="1276"/>
      <c r="W40" s="1614"/>
      <c r="X40" s="1615"/>
      <c r="Y40" s="1615"/>
      <c r="Z40" s="1615"/>
      <c r="AA40" s="1615"/>
      <c r="AB40" s="1615"/>
      <c r="AC40" s="1615"/>
      <c r="AD40" s="1615"/>
      <c r="AE40" s="1615"/>
      <c r="AF40" s="1615"/>
      <c r="AG40" s="1617"/>
      <c r="AH40" s="1274"/>
      <c r="AI40" s="1275"/>
      <c r="AJ40" s="1276"/>
      <c r="AK40" s="1579"/>
      <c r="AL40" s="1580"/>
      <c r="AM40" s="1580"/>
      <c r="AN40" s="1580"/>
      <c r="AO40" s="1580"/>
      <c r="AP40" s="1580"/>
      <c r="AQ40" s="1580"/>
      <c r="AR40" s="1581"/>
    </row>
    <row r="41" spans="1:44" s="66" customFormat="1" ht="14.25" customHeight="1">
      <c r="B41" s="1270" t="str">
        <f t="array" ref="B41">IF(COUNTIF('申込シート①-1・２'!$D$68:$D$83,$AG$3)&lt;A42,"",INDEX('申込シート①-1・２'!$D$68:$D$83,SMALL(IF('申込シート①-1・２'!$D$68:$D$83=$AG$3,ROW($A$1:$A$16),""),A42)))</f>
        <v/>
      </c>
      <c r="C41" s="1271"/>
      <c r="D41" s="1271"/>
      <c r="E41" s="1271"/>
      <c r="F41" s="1329"/>
      <c r="G41" s="1270" t="str">
        <f t="array" ref="G41">IF(COUNTIF('申込シート①-1・２'!$D$68:$D$83,$AG$3)&lt;A42,"",INDEX('申込シート①-1・２'!$G$68:$G$83,SMALL(IF('申込シート①-1・２'!$D$68:$D$83=$AG$3,ROW($A$1:$A$16),""),A42)))</f>
        <v/>
      </c>
      <c r="H41" s="1271"/>
      <c r="I41" s="1271"/>
      <c r="J41" s="1271"/>
      <c r="K41" s="1271"/>
      <c r="L41" s="1271"/>
      <c r="M41" s="1271"/>
      <c r="N41" s="1271"/>
      <c r="O41" s="1271"/>
      <c r="P41" s="1271"/>
      <c r="Q41" s="1329"/>
      <c r="R41" s="1270" t="str">
        <f t="array" ref="R41">IF(COUNTIF('申込シート①-1・２'!$D$68:$D$83,$AG$3)&lt;A42,"",INDEX('申込シート①-1・２'!$H$68:$H$83,SMALL(IF('申込シート①-1・２'!$D$68:$D$83=$AG$3,ROW($A$1:$A$16),""),A42)))</f>
        <v/>
      </c>
      <c r="S41" s="1271"/>
      <c r="T41" s="1271"/>
      <c r="U41" s="1271"/>
      <c r="V41" s="1329"/>
      <c r="W41" s="1282" t="str">
        <f t="array" ref="W41">IF(COUNTIF('申込シート①-1・２'!$D$68:$D$83,$AG$3)&lt;A42,"",INDEX('申込シート①-1・２'!$L$68:$L$83,SMALL(IF('申込シート①-1・２'!$D$68:$D$83=$AG$3,ROW($A$1:$A$16),""),A42)))</f>
        <v/>
      </c>
      <c r="X41" s="1283"/>
      <c r="Y41" s="1283"/>
      <c r="Z41" s="1283"/>
      <c r="AA41" s="1283"/>
      <c r="AB41" s="1283"/>
      <c r="AC41" s="1283" t="str">
        <f t="array" ref="AC41">IF(COUNTIF('申込シート①-1・２'!$D$68:$D$83,$AG$3)&lt;A42,"",INDEX('申込シート①-1・２'!$M$68:$M$83,SMALL(IF('申込シート①-1・２'!$D$68:$D$83=$AG$3,ROW($A$1:$A$16),""),A42)))</f>
        <v/>
      </c>
      <c r="AD41" s="1283"/>
      <c r="AE41" s="1283"/>
      <c r="AF41" s="1283"/>
      <c r="AG41" s="705"/>
      <c r="AH41" s="1270" t="str">
        <f t="array" ref="AH41">IF(COUNTIF('申込シート①-1・２'!$D$68:$D$83,$AG$3)&lt;A42,"",INDEX('申込シート①-1・２'!$N$68:$N$83,SMALL(IF('申込シート①-1・２'!$D$68:$D$83=$AG$3,ROW($A$1:$A$16),""),A42)))</f>
        <v/>
      </c>
      <c r="AI41" s="1271"/>
      <c r="AJ41" s="1329"/>
      <c r="AK41" s="1573"/>
      <c r="AL41" s="1574"/>
      <c r="AM41" s="1574"/>
      <c r="AN41" s="1574"/>
      <c r="AO41" s="1574"/>
      <c r="AP41" s="1574"/>
      <c r="AQ41" s="1574"/>
      <c r="AR41" s="1575"/>
    </row>
    <row r="42" spans="1:44" s="66" customFormat="1" ht="13.5" customHeight="1">
      <c r="A42" s="66">
        <v>10</v>
      </c>
      <c r="B42" s="1330"/>
      <c r="C42" s="1336"/>
      <c r="D42" s="1336"/>
      <c r="E42" s="1336"/>
      <c r="F42" s="1331"/>
      <c r="G42" s="1330"/>
      <c r="H42" s="1336"/>
      <c r="I42" s="1336"/>
      <c r="J42" s="1336"/>
      <c r="K42" s="1336"/>
      <c r="L42" s="1336"/>
      <c r="M42" s="1336"/>
      <c r="N42" s="1336"/>
      <c r="O42" s="1336"/>
      <c r="P42" s="1336"/>
      <c r="Q42" s="1331"/>
      <c r="R42" s="1330"/>
      <c r="S42" s="1336"/>
      <c r="T42" s="1336"/>
      <c r="U42" s="1336"/>
      <c r="V42" s="1331"/>
      <c r="W42" s="1612" t="str">
        <f t="array" ref="W42">IF(COUNTIF('申込シート①-1・２'!$D$68:$D$83,$AG$3)&lt;A42,"",INDEX('申込シート①-1・２'!$J$68:$J$83,SMALL(IF('申込シート①-1・２'!$D$68:$D$83=$AG$3,ROW($A$1:$A$16),""),A42)))</f>
        <v/>
      </c>
      <c r="X42" s="1613"/>
      <c r="Y42" s="1613"/>
      <c r="Z42" s="1613"/>
      <c r="AA42" s="1613"/>
      <c r="AB42" s="1613"/>
      <c r="AC42" s="1613" t="str">
        <f t="array" ref="AC42">IF(COUNTIF('申込シート①-1・２'!$D$68:$D$83,$AG$3)&lt;A42,"",INDEX('申込シート①-1・２'!$K$68:$K$83,SMALL(IF('申込シート①-1・２'!$D$68:$D$83=$AG$3,ROW($A$1:$A$16),""),A42)))</f>
        <v/>
      </c>
      <c r="AD42" s="1613"/>
      <c r="AE42" s="1613"/>
      <c r="AF42" s="1613"/>
      <c r="AG42" s="1616" t="s">
        <v>2491</v>
      </c>
      <c r="AH42" s="1330"/>
      <c r="AI42" s="1336"/>
      <c r="AJ42" s="1331"/>
      <c r="AK42" s="1576"/>
      <c r="AL42" s="1577"/>
      <c r="AM42" s="1577"/>
      <c r="AN42" s="1577"/>
      <c r="AO42" s="1577"/>
      <c r="AP42" s="1577"/>
      <c r="AQ42" s="1577"/>
      <c r="AR42" s="1578"/>
    </row>
    <row r="43" spans="1:44" s="66" customFormat="1" ht="13.5" customHeight="1">
      <c r="B43" s="1274"/>
      <c r="C43" s="1275"/>
      <c r="D43" s="1275"/>
      <c r="E43" s="1275"/>
      <c r="F43" s="1276"/>
      <c r="G43" s="1274"/>
      <c r="H43" s="1275"/>
      <c r="I43" s="1275"/>
      <c r="J43" s="1275"/>
      <c r="K43" s="1275"/>
      <c r="L43" s="1275"/>
      <c r="M43" s="1275"/>
      <c r="N43" s="1275"/>
      <c r="O43" s="1275"/>
      <c r="P43" s="1275"/>
      <c r="Q43" s="1276"/>
      <c r="R43" s="1274"/>
      <c r="S43" s="1275"/>
      <c r="T43" s="1275"/>
      <c r="U43" s="1275"/>
      <c r="V43" s="1276"/>
      <c r="W43" s="1614"/>
      <c r="X43" s="1615"/>
      <c r="Y43" s="1615"/>
      <c r="Z43" s="1615"/>
      <c r="AA43" s="1615"/>
      <c r="AB43" s="1615"/>
      <c r="AC43" s="1615"/>
      <c r="AD43" s="1615"/>
      <c r="AE43" s="1615"/>
      <c r="AF43" s="1615"/>
      <c r="AG43" s="1617"/>
      <c r="AH43" s="1274"/>
      <c r="AI43" s="1275"/>
      <c r="AJ43" s="1276"/>
      <c r="AK43" s="1579"/>
      <c r="AL43" s="1580"/>
      <c r="AM43" s="1580"/>
      <c r="AN43" s="1580"/>
      <c r="AO43" s="1580"/>
      <c r="AP43" s="1580"/>
      <c r="AQ43" s="1580"/>
      <c r="AR43" s="1581"/>
    </row>
    <row r="44" spans="1:44" s="66" customFormat="1" ht="14.25" customHeight="1">
      <c r="B44" s="1270" t="str">
        <f t="array" ref="B44">IF(COUNTIF('申込シート①-1・２'!$D$68:$D$83,$AG$3)&lt;A45,"",INDEX('申込シート①-1・２'!$D$68:$D$83,SMALL(IF('申込シート①-1・２'!$D$68:$D$83=$AG$3,ROW($A$1:$A$16),""),A45)))</f>
        <v/>
      </c>
      <c r="C44" s="1271"/>
      <c r="D44" s="1271"/>
      <c r="E44" s="1271"/>
      <c r="F44" s="1329"/>
      <c r="G44" s="1270" t="str">
        <f t="array" ref="G44">IF(COUNTIF('申込シート①-1・２'!$D$68:$D$83,$AG$3)&lt;A45,"",INDEX('申込シート①-1・２'!$G$68:$G$83,SMALL(IF('申込シート①-1・２'!$D$68:$D$83=$AG$3,ROW($A$1:$A$16),""),A45)))</f>
        <v/>
      </c>
      <c r="H44" s="1271"/>
      <c r="I44" s="1271"/>
      <c r="J44" s="1271"/>
      <c r="K44" s="1271"/>
      <c r="L44" s="1271"/>
      <c r="M44" s="1271"/>
      <c r="N44" s="1271"/>
      <c r="O44" s="1271"/>
      <c r="P44" s="1271"/>
      <c r="Q44" s="1329"/>
      <c r="R44" s="1270" t="str">
        <f t="array" ref="R44">IF(COUNTIF('申込シート①-1・２'!$D$68:$D$83,$AG$3)&lt;A45,"",INDEX('申込シート①-1・２'!$H$68:$H$83,SMALL(IF('申込シート①-1・２'!$D$68:$D$83=$AG$3,ROW($A$1:$A$16),""),A45)))</f>
        <v/>
      </c>
      <c r="S44" s="1271"/>
      <c r="T44" s="1271"/>
      <c r="U44" s="1271"/>
      <c r="V44" s="1329"/>
      <c r="W44" s="1282" t="str">
        <f t="array" ref="W44">IF(COUNTIF('申込シート①-1・２'!$D$68:$D$83,$AG$3)&lt;A45,"",INDEX('申込シート①-1・２'!$L$68:$L$83,SMALL(IF('申込シート①-1・２'!$D$68:$D$83=$AG$3,ROW($A$1:$A$16),""),A45)))</f>
        <v/>
      </c>
      <c r="X44" s="1283"/>
      <c r="Y44" s="1283"/>
      <c r="Z44" s="1283"/>
      <c r="AA44" s="1283"/>
      <c r="AB44" s="1283"/>
      <c r="AC44" s="1283" t="str">
        <f t="array" ref="AC44">IF(COUNTIF('申込シート①-1・２'!$D$68:$D$83,$AG$3)&lt;A45,"",INDEX('申込シート①-1・２'!$M$68:$M$83,SMALL(IF('申込シート①-1・２'!$D$68:$D$83=$AG$3,ROW($A$1:$A$16),""),A45)))</f>
        <v/>
      </c>
      <c r="AD44" s="1283"/>
      <c r="AE44" s="1283"/>
      <c r="AF44" s="1283"/>
      <c r="AG44" s="705"/>
      <c r="AH44" s="1270" t="str">
        <f t="array" ref="AH44">IF(COUNTIF('申込シート①-1・２'!$D$68:$D$83,$AG$3)&lt;A45,"",INDEX('申込シート①-1・２'!$N$68:$N$83,SMALL(IF('申込シート①-1・２'!$D$68:$D$83=$AG$3,ROW($A$1:$A$16),""),A45)))</f>
        <v/>
      </c>
      <c r="AI44" s="1271"/>
      <c r="AJ44" s="1329"/>
      <c r="AK44" s="1573"/>
      <c r="AL44" s="1574"/>
      <c r="AM44" s="1574"/>
      <c r="AN44" s="1574"/>
      <c r="AO44" s="1574"/>
      <c r="AP44" s="1574"/>
      <c r="AQ44" s="1574"/>
      <c r="AR44" s="1575"/>
    </row>
    <row r="45" spans="1:44" s="66" customFormat="1" ht="13.5" customHeight="1">
      <c r="A45" s="66">
        <v>11</v>
      </c>
      <c r="B45" s="1330"/>
      <c r="C45" s="1336"/>
      <c r="D45" s="1336"/>
      <c r="E45" s="1336"/>
      <c r="F45" s="1331"/>
      <c r="G45" s="1330"/>
      <c r="H45" s="1336"/>
      <c r="I45" s="1336"/>
      <c r="J45" s="1336"/>
      <c r="K45" s="1336"/>
      <c r="L45" s="1336"/>
      <c r="M45" s="1336"/>
      <c r="N45" s="1336"/>
      <c r="O45" s="1336"/>
      <c r="P45" s="1336"/>
      <c r="Q45" s="1331"/>
      <c r="R45" s="1330"/>
      <c r="S45" s="1336"/>
      <c r="T45" s="1336"/>
      <c r="U45" s="1336"/>
      <c r="V45" s="1331"/>
      <c r="W45" s="1612" t="str">
        <f t="array" ref="W45">IF(COUNTIF('申込シート①-1・２'!$D$68:$D$83,$AG$3)&lt;A45,"",INDEX('申込シート①-1・２'!$J$68:$J$83,SMALL(IF('申込シート①-1・２'!$D$68:$D$83=$AG$3,ROW($A$1:$A$16),""),A45)))</f>
        <v/>
      </c>
      <c r="X45" s="1613"/>
      <c r="Y45" s="1613"/>
      <c r="Z45" s="1613"/>
      <c r="AA45" s="1613"/>
      <c r="AB45" s="1613"/>
      <c r="AC45" s="1613" t="str">
        <f t="array" ref="AC45">IF(COUNTIF('申込シート①-1・２'!$D$68:$D$83,$AG$3)&lt;A45,"",INDEX('申込シート①-1・２'!$K$68:$K$83,SMALL(IF('申込シート①-1・２'!$D$68:$D$83=$AG$3,ROW($A$1:$A$16),""),A45)))</f>
        <v/>
      </c>
      <c r="AD45" s="1613"/>
      <c r="AE45" s="1613"/>
      <c r="AF45" s="1613"/>
      <c r="AG45" s="1616" t="s">
        <v>2491</v>
      </c>
      <c r="AH45" s="1330"/>
      <c r="AI45" s="1336"/>
      <c r="AJ45" s="1331"/>
      <c r="AK45" s="1576"/>
      <c r="AL45" s="1577"/>
      <c r="AM45" s="1577"/>
      <c r="AN45" s="1577"/>
      <c r="AO45" s="1577"/>
      <c r="AP45" s="1577"/>
      <c r="AQ45" s="1577"/>
      <c r="AR45" s="1578"/>
    </row>
    <row r="46" spans="1:44" s="66" customFormat="1" ht="13.5" customHeight="1">
      <c r="B46" s="1274"/>
      <c r="C46" s="1275"/>
      <c r="D46" s="1275"/>
      <c r="E46" s="1275"/>
      <c r="F46" s="1276"/>
      <c r="G46" s="1274"/>
      <c r="H46" s="1275"/>
      <c r="I46" s="1275"/>
      <c r="J46" s="1275"/>
      <c r="K46" s="1275"/>
      <c r="L46" s="1275"/>
      <c r="M46" s="1275"/>
      <c r="N46" s="1275"/>
      <c r="O46" s="1275"/>
      <c r="P46" s="1275"/>
      <c r="Q46" s="1276"/>
      <c r="R46" s="1274"/>
      <c r="S46" s="1275"/>
      <c r="T46" s="1275"/>
      <c r="U46" s="1275"/>
      <c r="V46" s="1276"/>
      <c r="W46" s="1614"/>
      <c r="X46" s="1615"/>
      <c r="Y46" s="1615"/>
      <c r="Z46" s="1615"/>
      <c r="AA46" s="1615"/>
      <c r="AB46" s="1615"/>
      <c r="AC46" s="1615"/>
      <c r="AD46" s="1615"/>
      <c r="AE46" s="1615"/>
      <c r="AF46" s="1615"/>
      <c r="AG46" s="1617"/>
      <c r="AH46" s="1274"/>
      <c r="AI46" s="1275"/>
      <c r="AJ46" s="1276"/>
      <c r="AK46" s="1579"/>
      <c r="AL46" s="1580"/>
      <c r="AM46" s="1580"/>
      <c r="AN46" s="1580"/>
      <c r="AO46" s="1580"/>
      <c r="AP46" s="1580"/>
      <c r="AQ46" s="1580"/>
      <c r="AR46" s="1581"/>
    </row>
    <row r="47" spans="1:44" s="66" customFormat="1" ht="14.25" customHeight="1">
      <c r="B47" s="1270" t="str">
        <f t="array" ref="B47">IF(COUNTIF('申込シート①-1・２'!$D$68:$D$83,$AG$3)&lt;A48,"",INDEX('申込シート①-1・２'!$D$68:$D$83,SMALL(IF('申込シート①-1・２'!$D$68:$D$83=$AG$3,ROW($A$1:$A$16),""),A48)))</f>
        <v/>
      </c>
      <c r="C47" s="1271"/>
      <c r="D47" s="1271"/>
      <c r="E47" s="1271"/>
      <c r="F47" s="1329"/>
      <c r="G47" s="1270" t="str">
        <f t="array" ref="G47">IF(COUNTIF('申込シート①-1・２'!$D$68:$D$83,$AG$3)&lt;A48,"",INDEX('申込シート①-1・２'!$G$68:$G$83,SMALL(IF('申込シート①-1・２'!$D$68:$D$83=$AG$3,ROW($A$1:$A$16),""),A48)))</f>
        <v/>
      </c>
      <c r="H47" s="1271"/>
      <c r="I47" s="1271"/>
      <c r="J47" s="1271"/>
      <c r="K47" s="1271"/>
      <c r="L47" s="1271"/>
      <c r="M47" s="1271"/>
      <c r="N47" s="1271"/>
      <c r="O47" s="1271"/>
      <c r="P47" s="1271"/>
      <c r="Q47" s="1329"/>
      <c r="R47" s="1270" t="str">
        <f t="array" ref="R47">IF(COUNTIF('申込シート①-1・２'!$D$68:$D$83,$AG$3)&lt;A48,"",INDEX('申込シート①-1・２'!$H$68:$H$83,SMALL(IF('申込シート①-1・２'!$D$68:$D$83=$AG$3,ROW($A$1:$A$16),""),A48)))</f>
        <v/>
      </c>
      <c r="S47" s="1271"/>
      <c r="T47" s="1271"/>
      <c r="U47" s="1271"/>
      <c r="V47" s="1329"/>
      <c r="W47" s="1282" t="str">
        <f t="array" ref="W47">IF(COUNTIF('申込シート①-1・２'!$D$68:$D$83,$AG$3)&lt;A48,"",INDEX('申込シート①-1・２'!$L$68:$L$83,SMALL(IF('申込シート①-1・２'!$D$68:$D$83=$AG$3,ROW($A$1:$A$16),""),A48)))</f>
        <v/>
      </c>
      <c r="X47" s="1283"/>
      <c r="Y47" s="1283"/>
      <c r="Z47" s="1283"/>
      <c r="AA47" s="1283"/>
      <c r="AB47" s="1283"/>
      <c r="AC47" s="1283" t="str">
        <f t="array" ref="AC47">IF(COUNTIF('申込シート①-1・２'!$D$68:$D$83,$AG$3)&lt;A48,"",INDEX('申込シート①-1・２'!$M$68:$M$83,SMALL(IF('申込シート①-1・２'!$D$68:$D$83=$AG$3,ROW($A$1:$A$16),""),A48)))</f>
        <v/>
      </c>
      <c r="AD47" s="1283"/>
      <c r="AE47" s="1283"/>
      <c r="AF47" s="1283"/>
      <c r="AG47" s="705"/>
      <c r="AH47" s="1270" t="str">
        <f t="array" ref="AH47">IF(COUNTIF('申込シート①-1・２'!$D$68:$D$83,$AG$3)&lt;A48,"",INDEX('申込シート①-1・２'!$N$68:$N$83,SMALL(IF('申込シート①-1・２'!$D$68:$D$83=$AG$3,ROW($A$1:$A$16),""),A48)))</f>
        <v/>
      </c>
      <c r="AI47" s="1271"/>
      <c r="AJ47" s="1329"/>
      <c r="AK47" s="1573"/>
      <c r="AL47" s="1574"/>
      <c r="AM47" s="1574"/>
      <c r="AN47" s="1574"/>
      <c r="AO47" s="1574"/>
      <c r="AP47" s="1574"/>
      <c r="AQ47" s="1574"/>
      <c r="AR47" s="1575"/>
    </row>
    <row r="48" spans="1:44" s="66" customFormat="1" ht="13.5" customHeight="1">
      <c r="A48" s="66">
        <v>12</v>
      </c>
      <c r="B48" s="1330"/>
      <c r="C48" s="1336"/>
      <c r="D48" s="1336"/>
      <c r="E48" s="1336"/>
      <c r="F48" s="1331"/>
      <c r="G48" s="1330"/>
      <c r="H48" s="1336"/>
      <c r="I48" s="1336"/>
      <c r="J48" s="1336"/>
      <c r="K48" s="1336"/>
      <c r="L48" s="1336"/>
      <c r="M48" s="1336"/>
      <c r="N48" s="1336"/>
      <c r="O48" s="1336"/>
      <c r="P48" s="1336"/>
      <c r="Q48" s="1331"/>
      <c r="R48" s="1330"/>
      <c r="S48" s="1336"/>
      <c r="T48" s="1336"/>
      <c r="U48" s="1336"/>
      <c r="V48" s="1331"/>
      <c r="W48" s="1612" t="str">
        <f t="array" ref="W48">IF(COUNTIF('申込シート①-1・２'!$D$68:$D$83,$AG$3)&lt;A48,"",INDEX('申込シート①-1・２'!$J$68:$J$83,SMALL(IF('申込シート①-1・２'!$D$68:$D$83=$AG$3,ROW($A$1:$A$16),""),A48)))</f>
        <v/>
      </c>
      <c r="X48" s="1613"/>
      <c r="Y48" s="1613"/>
      <c r="Z48" s="1613"/>
      <c r="AA48" s="1613"/>
      <c r="AB48" s="1613"/>
      <c r="AC48" s="1613" t="str">
        <f t="array" ref="AC48">IF(COUNTIF('申込シート①-1・２'!$D$68:$D$83,$AG$3)&lt;A48,"",INDEX('申込シート①-1・２'!$K$68:$K$83,SMALL(IF('申込シート①-1・２'!$D$68:$D$83=$AG$3,ROW($A$1:$A$16),""),A48)))</f>
        <v/>
      </c>
      <c r="AD48" s="1613"/>
      <c r="AE48" s="1613"/>
      <c r="AF48" s="1613"/>
      <c r="AG48" s="1616" t="s">
        <v>2491</v>
      </c>
      <c r="AH48" s="1330"/>
      <c r="AI48" s="1336"/>
      <c r="AJ48" s="1331"/>
      <c r="AK48" s="1576"/>
      <c r="AL48" s="1577"/>
      <c r="AM48" s="1577"/>
      <c r="AN48" s="1577"/>
      <c r="AO48" s="1577"/>
      <c r="AP48" s="1577"/>
      <c r="AQ48" s="1577"/>
      <c r="AR48" s="1578"/>
    </row>
    <row r="49" spans="1:44" s="66" customFormat="1" ht="13.5" customHeight="1">
      <c r="B49" s="1274"/>
      <c r="C49" s="1275"/>
      <c r="D49" s="1275"/>
      <c r="E49" s="1275"/>
      <c r="F49" s="1276"/>
      <c r="G49" s="1274"/>
      <c r="H49" s="1275"/>
      <c r="I49" s="1275"/>
      <c r="J49" s="1275"/>
      <c r="K49" s="1275"/>
      <c r="L49" s="1275"/>
      <c r="M49" s="1275"/>
      <c r="N49" s="1275"/>
      <c r="O49" s="1275"/>
      <c r="P49" s="1275"/>
      <c r="Q49" s="1276"/>
      <c r="R49" s="1274"/>
      <c r="S49" s="1275"/>
      <c r="T49" s="1275"/>
      <c r="U49" s="1275"/>
      <c r="V49" s="1276"/>
      <c r="W49" s="1614"/>
      <c r="X49" s="1615"/>
      <c r="Y49" s="1615"/>
      <c r="Z49" s="1615"/>
      <c r="AA49" s="1615"/>
      <c r="AB49" s="1615"/>
      <c r="AC49" s="1615"/>
      <c r="AD49" s="1615"/>
      <c r="AE49" s="1615"/>
      <c r="AF49" s="1615"/>
      <c r="AG49" s="1617"/>
      <c r="AH49" s="1274"/>
      <c r="AI49" s="1275"/>
      <c r="AJ49" s="1276"/>
      <c r="AK49" s="1579"/>
      <c r="AL49" s="1580"/>
      <c r="AM49" s="1580"/>
      <c r="AN49" s="1580"/>
      <c r="AO49" s="1580"/>
      <c r="AP49" s="1580"/>
      <c r="AQ49" s="1580"/>
      <c r="AR49" s="1581"/>
    </row>
    <row r="50" spans="1:44" s="66" customFormat="1" ht="14.25" customHeight="1">
      <c r="B50" s="1270" t="str">
        <f t="array" ref="B50">IF(COUNTIF('申込シート①-1・２'!$D$68:$D$83,$AG$3)&lt;A51,"",INDEX('申込シート①-1・２'!$D$68:$D$83,SMALL(IF('申込シート①-1・２'!$D$68:$D$83=$AG$3,ROW($A$1:$A$16),""),A51)))</f>
        <v/>
      </c>
      <c r="C50" s="1271"/>
      <c r="D50" s="1271"/>
      <c r="E50" s="1271"/>
      <c r="F50" s="1329"/>
      <c r="G50" s="1270" t="str">
        <f t="array" ref="G50">IF(COUNTIF('申込シート①-1・２'!$D$68:$D$83,$AG$3)&lt;A51,"",INDEX('申込シート①-1・２'!$G$68:$G$83,SMALL(IF('申込シート①-1・２'!$D$68:$D$83=$AG$3,ROW($A$1:$A$16),""),A51)))</f>
        <v/>
      </c>
      <c r="H50" s="1271"/>
      <c r="I50" s="1271"/>
      <c r="J50" s="1271"/>
      <c r="K50" s="1271"/>
      <c r="L50" s="1271"/>
      <c r="M50" s="1271"/>
      <c r="N50" s="1271"/>
      <c r="O50" s="1271"/>
      <c r="P50" s="1271"/>
      <c r="Q50" s="1329"/>
      <c r="R50" s="1270" t="str">
        <f t="array" ref="R50">IF(COUNTIF('申込シート①-1・２'!$D$68:$D$83,$AG$3)&lt;A51,"",INDEX('申込シート①-1・２'!$H$68:$H$83,SMALL(IF('申込シート①-1・２'!$D$68:$D$83=$AG$3,ROW($A$1:$A$16),""),A51)))</f>
        <v/>
      </c>
      <c r="S50" s="1271"/>
      <c r="T50" s="1271"/>
      <c r="U50" s="1271"/>
      <c r="V50" s="1329"/>
      <c r="W50" s="1282" t="str">
        <f t="array" ref="W50">IF(COUNTIF('申込シート①-1・２'!$D$68:$D$83,$AG$3)&lt;A51,"",INDEX('申込シート①-1・２'!$L$68:$L$83,SMALL(IF('申込シート①-1・２'!$D$68:$D$83=$AG$3,ROW($A$1:$A$16),""),A51)))</f>
        <v/>
      </c>
      <c r="X50" s="1283"/>
      <c r="Y50" s="1283"/>
      <c r="Z50" s="1283"/>
      <c r="AA50" s="1283"/>
      <c r="AB50" s="1283"/>
      <c r="AC50" s="1283" t="str">
        <f t="array" ref="AC50">IF(COUNTIF('申込シート①-1・２'!$D$68:$D$83,$AG$3)&lt;A51,"",INDEX('申込シート①-1・２'!$M$68:$M$83,SMALL(IF('申込シート①-1・２'!$D$68:$D$83=$AG$3,ROW($A$1:$A$16),""),A51)))</f>
        <v/>
      </c>
      <c r="AD50" s="1283"/>
      <c r="AE50" s="1283"/>
      <c r="AF50" s="1283"/>
      <c r="AG50" s="705"/>
      <c r="AH50" s="1270" t="str">
        <f t="array" ref="AH50">IF(COUNTIF('申込シート①-1・２'!$D$68:$D$83,$AG$3)&lt;A51,"",INDEX('申込シート①-1・２'!$N$68:$N$83,SMALL(IF('申込シート①-1・２'!$D$68:$D$83=$AG$3,ROW($A$1:$A$16),""),A51)))</f>
        <v/>
      </c>
      <c r="AI50" s="1271"/>
      <c r="AJ50" s="1329"/>
      <c r="AK50" s="1573"/>
      <c r="AL50" s="1574"/>
      <c r="AM50" s="1574"/>
      <c r="AN50" s="1574"/>
      <c r="AO50" s="1574"/>
      <c r="AP50" s="1574"/>
      <c r="AQ50" s="1574"/>
      <c r="AR50" s="1575"/>
    </row>
    <row r="51" spans="1:44" s="66" customFormat="1" ht="13.5" customHeight="1">
      <c r="A51" s="66">
        <v>13</v>
      </c>
      <c r="B51" s="1330"/>
      <c r="C51" s="1336"/>
      <c r="D51" s="1336"/>
      <c r="E51" s="1336"/>
      <c r="F51" s="1331"/>
      <c r="G51" s="1330"/>
      <c r="H51" s="1336"/>
      <c r="I51" s="1336"/>
      <c r="J51" s="1336"/>
      <c r="K51" s="1336"/>
      <c r="L51" s="1336"/>
      <c r="M51" s="1336"/>
      <c r="N51" s="1336"/>
      <c r="O51" s="1336"/>
      <c r="P51" s="1336"/>
      <c r="Q51" s="1331"/>
      <c r="R51" s="1330"/>
      <c r="S51" s="1336"/>
      <c r="T51" s="1336"/>
      <c r="U51" s="1336"/>
      <c r="V51" s="1331"/>
      <c r="W51" s="1612" t="str">
        <f t="array" ref="W51">IF(COUNTIF('申込シート①-1・２'!$D$68:$D$83,$AG$3)&lt;A51,"",INDEX('申込シート①-1・２'!$J$68:$J$83,SMALL(IF('申込シート①-1・２'!$D$68:$D$83=$AG$3,ROW($A$1:$A$16),""),A51)))</f>
        <v/>
      </c>
      <c r="X51" s="1613"/>
      <c r="Y51" s="1613"/>
      <c r="Z51" s="1613"/>
      <c r="AA51" s="1613"/>
      <c r="AB51" s="1613"/>
      <c r="AC51" s="1613" t="str">
        <f t="array" ref="AC51">IF(COUNTIF('申込シート①-1・２'!$D$68:$D$83,$AG$3)&lt;A51,"",INDEX('申込シート①-1・２'!$K$68:$K$83,SMALL(IF('申込シート①-1・２'!$D$68:$D$83=$AG$3,ROW($A$1:$A$16),""),A51)))</f>
        <v/>
      </c>
      <c r="AD51" s="1613"/>
      <c r="AE51" s="1613"/>
      <c r="AF51" s="1613"/>
      <c r="AG51" s="1616" t="s">
        <v>2491</v>
      </c>
      <c r="AH51" s="1330"/>
      <c r="AI51" s="1336"/>
      <c r="AJ51" s="1331"/>
      <c r="AK51" s="1576"/>
      <c r="AL51" s="1577"/>
      <c r="AM51" s="1577"/>
      <c r="AN51" s="1577"/>
      <c r="AO51" s="1577"/>
      <c r="AP51" s="1577"/>
      <c r="AQ51" s="1577"/>
      <c r="AR51" s="1578"/>
    </row>
    <row r="52" spans="1:44" s="66" customFormat="1" ht="13.5" customHeight="1">
      <c r="B52" s="1274"/>
      <c r="C52" s="1275"/>
      <c r="D52" s="1275"/>
      <c r="E52" s="1275"/>
      <c r="F52" s="1276"/>
      <c r="G52" s="1274"/>
      <c r="H52" s="1275"/>
      <c r="I52" s="1275"/>
      <c r="J52" s="1275"/>
      <c r="K52" s="1275"/>
      <c r="L52" s="1275"/>
      <c r="M52" s="1275"/>
      <c r="N52" s="1275"/>
      <c r="O52" s="1275"/>
      <c r="P52" s="1275"/>
      <c r="Q52" s="1276"/>
      <c r="R52" s="1274"/>
      <c r="S52" s="1275"/>
      <c r="T52" s="1275"/>
      <c r="U52" s="1275"/>
      <c r="V52" s="1276"/>
      <c r="W52" s="1614"/>
      <c r="X52" s="1615"/>
      <c r="Y52" s="1615"/>
      <c r="Z52" s="1615"/>
      <c r="AA52" s="1615"/>
      <c r="AB52" s="1615"/>
      <c r="AC52" s="1615"/>
      <c r="AD52" s="1615"/>
      <c r="AE52" s="1615"/>
      <c r="AF52" s="1615"/>
      <c r="AG52" s="1617"/>
      <c r="AH52" s="1274"/>
      <c r="AI52" s="1275"/>
      <c r="AJ52" s="1276"/>
      <c r="AK52" s="1579"/>
      <c r="AL52" s="1580"/>
      <c r="AM52" s="1580"/>
      <c r="AN52" s="1580"/>
      <c r="AO52" s="1580"/>
      <c r="AP52" s="1580"/>
      <c r="AQ52" s="1580"/>
      <c r="AR52" s="1581"/>
    </row>
    <row r="53" spans="1:44" s="66" customFormat="1" ht="14.25" customHeight="1">
      <c r="B53" s="1270" t="str">
        <f t="array" ref="B53">IF(COUNTIF('申込シート①-1・２'!$D$68:$D$83,$AG$3)&lt;A54,"",INDEX('申込シート①-1・２'!$D$68:$D$83,SMALL(IF('申込シート①-1・２'!$D$68:$D$83=$AG$3,ROW($A$1:$A$16),""),A54)))</f>
        <v/>
      </c>
      <c r="C53" s="1271"/>
      <c r="D53" s="1271"/>
      <c r="E53" s="1271"/>
      <c r="F53" s="1329"/>
      <c r="G53" s="1270" t="str">
        <f t="array" ref="G53">IF(COUNTIF('申込シート①-1・２'!$D$68:$D$83,$AG$3)&lt;A54,"",INDEX('申込シート①-1・２'!$G$68:$G$83,SMALL(IF('申込シート①-1・２'!$D$68:$D$83=$AG$3,ROW($A$1:$A$16),""),A54)))</f>
        <v/>
      </c>
      <c r="H53" s="1271"/>
      <c r="I53" s="1271"/>
      <c r="J53" s="1271"/>
      <c r="K53" s="1271"/>
      <c r="L53" s="1271"/>
      <c r="M53" s="1271"/>
      <c r="N53" s="1271"/>
      <c r="O53" s="1271"/>
      <c r="P53" s="1271"/>
      <c r="Q53" s="1329"/>
      <c r="R53" s="1270" t="str">
        <f t="array" ref="R53">IF(COUNTIF('申込シート①-1・２'!$D$68:$D$83,$AG$3)&lt;A54,"",INDEX('申込シート①-1・２'!$H$68:$H$83,SMALL(IF('申込シート①-1・２'!$D$68:$D$83=$AG$3,ROW($A$1:$A$16),""),A54)))</f>
        <v/>
      </c>
      <c r="S53" s="1271"/>
      <c r="T53" s="1271"/>
      <c r="U53" s="1271"/>
      <c r="V53" s="1329"/>
      <c r="W53" s="1282" t="str">
        <f t="array" ref="W53">IF(COUNTIF('申込シート①-1・２'!$D$68:$D$83,$AG$3)&lt;A54,"",INDEX('申込シート①-1・２'!$L$68:$L$83,SMALL(IF('申込シート①-1・２'!$D$68:$D$83=$AG$3,ROW($A$1:$A$16),""),A54)))</f>
        <v/>
      </c>
      <c r="X53" s="1283"/>
      <c r="Y53" s="1283"/>
      <c r="Z53" s="1283"/>
      <c r="AA53" s="1283"/>
      <c r="AB53" s="1283"/>
      <c r="AC53" s="1283" t="str">
        <f t="array" ref="AC53">IF(COUNTIF('申込シート①-1・２'!$D$68:$D$83,$AG$3)&lt;A54,"",INDEX('申込シート①-1・２'!$M$68:$M$83,SMALL(IF('申込シート①-1・２'!$D$68:$D$83=$AG$3,ROW($A$1:$A$16),""),A54)))</f>
        <v/>
      </c>
      <c r="AD53" s="1283"/>
      <c r="AE53" s="1283"/>
      <c r="AF53" s="1283"/>
      <c r="AG53" s="705"/>
      <c r="AH53" s="1270" t="str">
        <f t="array" ref="AH53">IF(COUNTIF('申込シート①-1・２'!$D$68:$D$83,$AG$3)&lt;A54,"",INDEX('申込シート①-1・２'!$N$68:$N$83,SMALL(IF('申込シート①-1・２'!$D$68:$D$83=$AG$3,ROW($A$1:$A$16),""),A54)))</f>
        <v/>
      </c>
      <c r="AI53" s="1271"/>
      <c r="AJ53" s="1329"/>
      <c r="AK53" s="1573"/>
      <c r="AL53" s="1574"/>
      <c r="AM53" s="1574"/>
      <c r="AN53" s="1574"/>
      <c r="AO53" s="1574"/>
      <c r="AP53" s="1574"/>
      <c r="AQ53" s="1574"/>
      <c r="AR53" s="1575"/>
    </row>
    <row r="54" spans="1:44" s="66" customFormat="1" ht="13.5" customHeight="1">
      <c r="A54" s="66">
        <v>14</v>
      </c>
      <c r="B54" s="1330"/>
      <c r="C54" s="1336"/>
      <c r="D54" s="1336"/>
      <c r="E54" s="1336"/>
      <c r="F54" s="1331"/>
      <c r="G54" s="1330"/>
      <c r="H54" s="1336"/>
      <c r="I54" s="1336"/>
      <c r="J54" s="1336"/>
      <c r="K54" s="1336"/>
      <c r="L54" s="1336"/>
      <c r="M54" s="1336"/>
      <c r="N54" s="1336"/>
      <c r="O54" s="1336"/>
      <c r="P54" s="1336"/>
      <c r="Q54" s="1331"/>
      <c r="R54" s="1330"/>
      <c r="S54" s="1336"/>
      <c r="T54" s="1336"/>
      <c r="U54" s="1336"/>
      <c r="V54" s="1331"/>
      <c r="W54" s="1612" t="str">
        <f t="array" ref="W54">IF(COUNTIF('申込シート①-1・２'!$D$68:$D$83,$AG$3)&lt;A54,"",INDEX('申込シート①-1・２'!$J$68:$J$83,SMALL(IF('申込シート①-1・２'!$D$68:$D$83=$AG$3,ROW($A$1:$A$16),""),A54)))</f>
        <v/>
      </c>
      <c r="X54" s="1613"/>
      <c r="Y54" s="1613"/>
      <c r="Z54" s="1613"/>
      <c r="AA54" s="1613"/>
      <c r="AB54" s="1613"/>
      <c r="AC54" s="1613" t="str">
        <f t="array" ref="AC54">IF(COUNTIF('申込シート①-1・２'!$D$68:$D$83,$AG$3)&lt;A54,"",INDEX('申込シート①-1・２'!$K$68:$K$83,SMALL(IF('申込シート①-1・２'!$D$68:$D$83=$AG$3,ROW($A$1:$A$16),""),A54)))</f>
        <v/>
      </c>
      <c r="AD54" s="1613"/>
      <c r="AE54" s="1613"/>
      <c r="AF54" s="1613"/>
      <c r="AG54" s="1616" t="s">
        <v>2491</v>
      </c>
      <c r="AH54" s="1330"/>
      <c r="AI54" s="1336"/>
      <c r="AJ54" s="1331"/>
      <c r="AK54" s="1576"/>
      <c r="AL54" s="1577"/>
      <c r="AM54" s="1577"/>
      <c r="AN54" s="1577"/>
      <c r="AO54" s="1577"/>
      <c r="AP54" s="1577"/>
      <c r="AQ54" s="1577"/>
      <c r="AR54" s="1578"/>
    </row>
    <row r="55" spans="1:44" s="66" customFormat="1" ht="13.5" customHeight="1">
      <c r="B55" s="1274"/>
      <c r="C55" s="1275"/>
      <c r="D55" s="1275"/>
      <c r="E55" s="1275"/>
      <c r="F55" s="1276"/>
      <c r="G55" s="1274"/>
      <c r="H55" s="1275"/>
      <c r="I55" s="1275"/>
      <c r="J55" s="1275"/>
      <c r="K55" s="1275"/>
      <c r="L55" s="1275"/>
      <c r="M55" s="1275"/>
      <c r="N55" s="1275"/>
      <c r="O55" s="1275"/>
      <c r="P55" s="1275"/>
      <c r="Q55" s="1276"/>
      <c r="R55" s="1274"/>
      <c r="S55" s="1275"/>
      <c r="T55" s="1275"/>
      <c r="U55" s="1275"/>
      <c r="V55" s="1276"/>
      <c r="W55" s="1614"/>
      <c r="X55" s="1615"/>
      <c r="Y55" s="1615"/>
      <c r="Z55" s="1615"/>
      <c r="AA55" s="1615"/>
      <c r="AB55" s="1615"/>
      <c r="AC55" s="1615"/>
      <c r="AD55" s="1615"/>
      <c r="AE55" s="1615"/>
      <c r="AF55" s="1615"/>
      <c r="AG55" s="1617"/>
      <c r="AH55" s="1274"/>
      <c r="AI55" s="1275"/>
      <c r="AJ55" s="1276"/>
      <c r="AK55" s="1579"/>
      <c r="AL55" s="1580"/>
      <c r="AM55" s="1580"/>
      <c r="AN55" s="1580"/>
      <c r="AO55" s="1580"/>
      <c r="AP55" s="1580"/>
      <c r="AQ55" s="1580"/>
      <c r="AR55" s="1581"/>
    </row>
    <row r="56" spans="1:44" s="66" customFormat="1" ht="14.25" customHeight="1">
      <c r="B56" s="1270" t="str">
        <f t="array" ref="B56">IF(COUNTIF('申込シート①-1・２'!$D$68:$D$83,$AG$3)&lt;A57,"",INDEX('申込シート①-1・２'!$D$68:$D$83,SMALL(IF('申込シート①-1・２'!$D$68:$D$83=$AG$3,ROW($A$1:$A$16),""),A57)))</f>
        <v/>
      </c>
      <c r="C56" s="1271"/>
      <c r="D56" s="1271"/>
      <c r="E56" s="1271"/>
      <c r="F56" s="1329"/>
      <c r="G56" s="1270" t="str">
        <f t="array" ref="G56">IF(COUNTIF('申込シート①-1・２'!$D$68:$D$83,$AG$3)&lt;A57,"",INDEX('申込シート①-1・２'!$G$68:$G$83,SMALL(IF('申込シート①-1・２'!$D$68:$D$83=$AG$3,ROW($A$1:$A$16),""),A57)))</f>
        <v/>
      </c>
      <c r="H56" s="1271"/>
      <c r="I56" s="1271"/>
      <c r="J56" s="1271"/>
      <c r="K56" s="1271"/>
      <c r="L56" s="1271"/>
      <c r="M56" s="1271"/>
      <c r="N56" s="1271"/>
      <c r="O56" s="1271"/>
      <c r="P56" s="1271"/>
      <c r="Q56" s="1329"/>
      <c r="R56" s="1270" t="str">
        <f t="array" ref="R56">IF(COUNTIF('申込シート①-1・２'!$D$68:$D$83,$AG$3)&lt;A57,"",INDEX('申込シート①-1・２'!$H$68:$H$83,SMALL(IF('申込シート①-1・２'!$D$68:$D$83=$AG$3,ROW($A$1:$A$16),""),A57)))</f>
        <v/>
      </c>
      <c r="S56" s="1271"/>
      <c r="T56" s="1271"/>
      <c r="U56" s="1271"/>
      <c r="V56" s="1329"/>
      <c r="W56" s="1282" t="str">
        <f t="array" ref="W56">IF(COUNTIF('申込シート①-1・２'!$D$68:$D$83,$AG$3)&lt;A57,"",INDEX('申込シート①-1・２'!$L$68:$L$83,SMALL(IF('申込シート①-1・２'!$D$68:$D$83=$AG$3,ROW($A$1:$A$16),""),A57)))</f>
        <v/>
      </c>
      <c r="X56" s="1283"/>
      <c r="Y56" s="1283"/>
      <c r="Z56" s="1283"/>
      <c r="AA56" s="1283"/>
      <c r="AB56" s="1283"/>
      <c r="AC56" s="1283" t="str">
        <f t="array" ref="AC56">IF(COUNTIF('申込シート①-1・２'!$D$68:$D$83,$AG$3)&lt;A57,"",INDEX('申込シート①-1・２'!$M$68:$M$83,SMALL(IF('申込シート①-1・２'!$D$68:$D$83=$AG$3,ROW($A$1:$A$16),""),A57)))</f>
        <v/>
      </c>
      <c r="AD56" s="1283"/>
      <c r="AE56" s="1283"/>
      <c r="AF56" s="1283"/>
      <c r="AG56" s="705"/>
      <c r="AH56" s="1270" t="str">
        <f t="array" ref="AH56">IF(COUNTIF('申込シート①-1・２'!$D$68:$D$83,$AG$3)&lt;A57,"",INDEX('申込シート①-1・２'!$N$68:$N$83,SMALL(IF('申込シート①-1・２'!$D$68:$D$83=$AG$3,ROW($A$1:$A$16),""),A57)))</f>
        <v/>
      </c>
      <c r="AI56" s="1271"/>
      <c r="AJ56" s="1329"/>
      <c r="AK56" s="1573"/>
      <c r="AL56" s="1574"/>
      <c r="AM56" s="1574"/>
      <c r="AN56" s="1574"/>
      <c r="AO56" s="1574"/>
      <c r="AP56" s="1574"/>
      <c r="AQ56" s="1574"/>
      <c r="AR56" s="1575"/>
    </row>
    <row r="57" spans="1:44" s="66" customFormat="1" ht="13.5" customHeight="1">
      <c r="A57" s="66">
        <v>15</v>
      </c>
      <c r="B57" s="1330"/>
      <c r="C57" s="1336"/>
      <c r="D57" s="1336"/>
      <c r="E57" s="1336"/>
      <c r="F57" s="1331"/>
      <c r="G57" s="1330"/>
      <c r="H57" s="1336"/>
      <c r="I57" s="1336"/>
      <c r="J57" s="1336"/>
      <c r="K57" s="1336"/>
      <c r="L57" s="1336"/>
      <c r="M57" s="1336"/>
      <c r="N57" s="1336"/>
      <c r="O57" s="1336"/>
      <c r="P57" s="1336"/>
      <c r="Q57" s="1331"/>
      <c r="R57" s="1330"/>
      <c r="S57" s="1336"/>
      <c r="T57" s="1336"/>
      <c r="U57" s="1336"/>
      <c r="V57" s="1331"/>
      <c r="W57" s="1612" t="str">
        <f t="array" ref="W57">IF(COUNTIF('申込シート①-1・２'!$D$68:$D$83,$AG$3)&lt;A57,"",INDEX('申込シート①-1・２'!$J$68:$J$83,SMALL(IF('申込シート①-1・２'!$D$68:$D$83=$AG$3,ROW($A$1:$A$16),""),A57)))</f>
        <v/>
      </c>
      <c r="X57" s="1613"/>
      <c r="Y57" s="1613"/>
      <c r="Z57" s="1613"/>
      <c r="AA57" s="1613"/>
      <c r="AB57" s="1613"/>
      <c r="AC57" s="1613" t="str">
        <f t="array" ref="AC57">IF(COUNTIF('申込シート①-1・２'!$D$68:$D$83,$AG$3)&lt;A57,"",INDEX('申込シート①-1・２'!$K$68:$K$83,SMALL(IF('申込シート①-1・２'!$D$68:$D$83=$AG$3,ROW($A$1:$A$16),""),A57)))</f>
        <v/>
      </c>
      <c r="AD57" s="1613"/>
      <c r="AE57" s="1613"/>
      <c r="AF57" s="1613"/>
      <c r="AG57" s="1616" t="s">
        <v>2491</v>
      </c>
      <c r="AH57" s="1330"/>
      <c r="AI57" s="1336"/>
      <c r="AJ57" s="1331"/>
      <c r="AK57" s="1576"/>
      <c r="AL57" s="1577"/>
      <c r="AM57" s="1577"/>
      <c r="AN57" s="1577"/>
      <c r="AO57" s="1577"/>
      <c r="AP57" s="1577"/>
      <c r="AQ57" s="1577"/>
      <c r="AR57" s="1578"/>
    </row>
    <row r="58" spans="1:44" s="66" customFormat="1" ht="13.5" customHeight="1">
      <c r="B58" s="1274"/>
      <c r="C58" s="1275"/>
      <c r="D58" s="1275"/>
      <c r="E58" s="1275"/>
      <c r="F58" s="1276"/>
      <c r="G58" s="1274"/>
      <c r="H58" s="1275"/>
      <c r="I58" s="1275"/>
      <c r="J58" s="1275"/>
      <c r="K58" s="1275"/>
      <c r="L58" s="1275"/>
      <c r="M58" s="1275"/>
      <c r="N58" s="1275"/>
      <c r="O58" s="1275"/>
      <c r="P58" s="1275"/>
      <c r="Q58" s="1276"/>
      <c r="R58" s="1274"/>
      <c r="S58" s="1275"/>
      <c r="T58" s="1275"/>
      <c r="U58" s="1275"/>
      <c r="V58" s="1276"/>
      <c r="W58" s="1614"/>
      <c r="X58" s="1615"/>
      <c r="Y58" s="1615"/>
      <c r="Z58" s="1615"/>
      <c r="AA58" s="1615"/>
      <c r="AB58" s="1615"/>
      <c r="AC58" s="1615"/>
      <c r="AD58" s="1615"/>
      <c r="AE58" s="1615"/>
      <c r="AF58" s="1615"/>
      <c r="AG58" s="1617"/>
      <c r="AH58" s="1274"/>
      <c r="AI58" s="1275"/>
      <c r="AJ58" s="1276"/>
      <c r="AK58" s="1579"/>
      <c r="AL58" s="1580"/>
      <c r="AM58" s="1580"/>
      <c r="AN58" s="1580"/>
      <c r="AO58" s="1580"/>
      <c r="AP58" s="1580"/>
      <c r="AQ58" s="1580"/>
      <c r="AR58" s="1581"/>
    </row>
    <row r="59" spans="1:44" s="66" customFormat="1" ht="14.25" customHeight="1">
      <c r="B59" s="1270" t="str">
        <f t="array" ref="B59">IF(COUNTIF('申込シート①-1・２'!$D$68:$D$83,$AG$3)&lt;A60,"",INDEX('申込シート①-1・２'!$D$68:$D$83,SMALL(IF('申込シート①-1・２'!$D$68:$D$83=$AG$3,ROW($A$1:$A$16),""),A60)))</f>
        <v/>
      </c>
      <c r="C59" s="1271"/>
      <c r="D59" s="1271"/>
      <c r="E59" s="1271"/>
      <c r="F59" s="1329"/>
      <c r="G59" s="1270" t="str">
        <f t="array" ref="G59">IF(COUNTIF('申込シート①-1・２'!$D$68:$D$83,$AG$3)&lt;A60,"",INDEX('申込シート①-1・２'!$G$68:$G$83,SMALL(IF('申込シート①-1・２'!$D$68:$D$83=$AG$3,ROW($A$1:$A$16),""),A60)))</f>
        <v/>
      </c>
      <c r="H59" s="1271"/>
      <c r="I59" s="1271"/>
      <c r="J59" s="1271"/>
      <c r="K59" s="1271"/>
      <c r="L59" s="1271"/>
      <c r="M59" s="1271"/>
      <c r="N59" s="1271"/>
      <c r="O59" s="1271"/>
      <c r="P59" s="1271"/>
      <c r="Q59" s="1329"/>
      <c r="R59" s="1270" t="str">
        <f t="array" ref="R59">IF(COUNTIF('申込シート①-1・２'!$D$68:$D$83,$AG$3)&lt;A60,"",INDEX('申込シート①-1・２'!$H$68:$H$83,SMALL(IF('申込シート①-1・２'!$D$68:$D$83=$AG$3,ROW($A$1:$A$16),""),A60)))</f>
        <v/>
      </c>
      <c r="S59" s="1271"/>
      <c r="T59" s="1271"/>
      <c r="U59" s="1271"/>
      <c r="V59" s="1329"/>
      <c r="W59" s="1282" t="str">
        <f t="array" ref="W59">IF(COUNTIF('申込シート①-1・２'!$D$68:$D$83,$AG$3)&lt;A60,"",INDEX('申込シート①-1・２'!$L$68:$L$83,SMALL(IF('申込シート①-1・２'!$D$68:$D$83=$AG$3,ROW($A$1:$A$16),""),A60)))</f>
        <v/>
      </c>
      <c r="X59" s="1283"/>
      <c r="Y59" s="1283"/>
      <c r="Z59" s="1283"/>
      <c r="AA59" s="1283"/>
      <c r="AB59" s="1283"/>
      <c r="AC59" s="1283" t="str">
        <f t="array" ref="AC59">IF(COUNTIF('申込シート①-1・２'!$D$68:$D$83,$AG$3)&lt;A60,"",INDEX('申込シート①-1・２'!$M$68:$M$83,SMALL(IF('申込シート①-1・２'!$D$68:$D$83=$AG$3,ROW($A$1:$A$16),""),A60)))</f>
        <v/>
      </c>
      <c r="AD59" s="1283"/>
      <c r="AE59" s="1283"/>
      <c r="AF59" s="1283"/>
      <c r="AG59" s="705"/>
      <c r="AH59" s="1270" t="str">
        <f t="array" ref="AH59">IF(COUNTIF('申込シート①-1・２'!$D$68:$D$83,$AG$3)&lt;A60,"",INDEX('申込シート①-1・２'!$N$68:$N$83,SMALL(IF('申込シート①-1・２'!$D$68:$D$83=$AG$3,ROW($A$1:$A$16),""),A60)))</f>
        <v/>
      </c>
      <c r="AI59" s="1271"/>
      <c r="AJ59" s="1329"/>
      <c r="AK59" s="1573"/>
      <c r="AL59" s="1574"/>
      <c r="AM59" s="1574"/>
      <c r="AN59" s="1574"/>
      <c r="AO59" s="1574"/>
      <c r="AP59" s="1574"/>
      <c r="AQ59" s="1574"/>
      <c r="AR59" s="1575"/>
    </row>
    <row r="60" spans="1:44" s="66" customFormat="1" ht="13.5" customHeight="1">
      <c r="A60" s="66">
        <v>16</v>
      </c>
      <c r="B60" s="1330"/>
      <c r="C60" s="1336"/>
      <c r="D60" s="1336"/>
      <c r="E60" s="1336"/>
      <c r="F60" s="1331"/>
      <c r="G60" s="1330"/>
      <c r="H60" s="1336"/>
      <c r="I60" s="1336"/>
      <c r="J60" s="1336"/>
      <c r="K60" s="1336"/>
      <c r="L60" s="1336"/>
      <c r="M60" s="1336"/>
      <c r="N60" s="1336"/>
      <c r="O60" s="1336"/>
      <c r="P60" s="1336"/>
      <c r="Q60" s="1331"/>
      <c r="R60" s="1330"/>
      <c r="S60" s="1336"/>
      <c r="T60" s="1336"/>
      <c r="U60" s="1336"/>
      <c r="V60" s="1331"/>
      <c r="W60" s="1612" t="str">
        <f t="array" ref="W60">IF(COUNTIF('申込シート①-1・２'!$D$68:$D$83,$AG$3)&lt;A60,"",INDEX('申込シート①-1・２'!$J$68:$J$83,SMALL(IF('申込シート①-1・２'!$D$68:$D$83=$AG$3,ROW($A$1:$A$16),""),A60)))</f>
        <v/>
      </c>
      <c r="X60" s="1613"/>
      <c r="Y60" s="1613"/>
      <c r="Z60" s="1613"/>
      <c r="AA60" s="1613"/>
      <c r="AB60" s="1613"/>
      <c r="AC60" s="1613" t="str">
        <f t="array" ref="AC60">IF(COUNTIF('申込シート①-1・２'!$D$68:$D$83,$AG$3)&lt;A60,"",INDEX('申込シート①-1・２'!$K$68:$K$83,SMALL(IF('申込シート①-1・２'!$D$68:$D$83=$AG$3,ROW($A$1:$A$16),""),A60)))</f>
        <v/>
      </c>
      <c r="AD60" s="1613"/>
      <c r="AE60" s="1613"/>
      <c r="AF60" s="1613"/>
      <c r="AG60" s="1616" t="s">
        <v>2491</v>
      </c>
      <c r="AH60" s="1330"/>
      <c r="AI60" s="1336"/>
      <c r="AJ60" s="1331"/>
      <c r="AK60" s="1576"/>
      <c r="AL60" s="1577"/>
      <c r="AM60" s="1577"/>
      <c r="AN60" s="1577"/>
      <c r="AO60" s="1577"/>
      <c r="AP60" s="1577"/>
      <c r="AQ60" s="1577"/>
      <c r="AR60" s="1578"/>
    </row>
    <row r="61" spans="1:44" s="66" customFormat="1" ht="13.5" customHeight="1">
      <c r="B61" s="1274"/>
      <c r="C61" s="1275"/>
      <c r="D61" s="1275"/>
      <c r="E61" s="1275"/>
      <c r="F61" s="1276"/>
      <c r="G61" s="1274"/>
      <c r="H61" s="1275"/>
      <c r="I61" s="1275"/>
      <c r="J61" s="1275"/>
      <c r="K61" s="1275"/>
      <c r="L61" s="1275"/>
      <c r="M61" s="1275"/>
      <c r="N61" s="1275"/>
      <c r="O61" s="1275"/>
      <c r="P61" s="1275"/>
      <c r="Q61" s="1276"/>
      <c r="R61" s="1274"/>
      <c r="S61" s="1275"/>
      <c r="T61" s="1275"/>
      <c r="U61" s="1275"/>
      <c r="V61" s="1276"/>
      <c r="W61" s="1614"/>
      <c r="X61" s="1615"/>
      <c r="Y61" s="1615"/>
      <c r="Z61" s="1615"/>
      <c r="AA61" s="1615"/>
      <c r="AB61" s="1615"/>
      <c r="AC61" s="1615"/>
      <c r="AD61" s="1615"/>
      <c r="AE61" s="1615"/>
      <c r="AF61" s="1615"/>
      <c r="AG61" s="1617"/>
      <c r="AH61" s="1274"/>
      <c r="AI61" s="1275"/>
      <c r="AJ61" s="1276"/>
      <c r="AK61" s="1579"/>
      <c r="AL61" s="1580"/>
      <c r="AM61" s="1580"/>
      <c r="AN61" s="1580"/>
      <c r="AO61" s="1580"/>
      <c r="AP61" s="1580"/>
      <c r="AQ61" s="1580"/>
      <c r="AR61" s="1581"/>
    </row>
    <row r="62" spans="1:44" ht="13.5" customHeight="1">
      <c r="B62" s="27"/>
      <c r="C62" s="27"/>
      <c r="D62" s="27"/>
      <c r="E62" s="27"/>
      <c r="F62" s="27"/>
      <c r="G62" s="27"/>
      <c r="H62" s="27"/>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124"/>
      <c r="AL62" s="124"/>
      <c r="AM62" s="124"/>
      <c r="AN62" s="124"/>
      <c r="AO62" s="124"/>
      <c r="AP62" s="124"/>
      <c r="AQ62" s="124"/>
      <c r="AR62" s="124"/>
    </row>
  </sheetData>
  <sheetProtection password="CC6F" sheet="1" objects="1" scenarios="1"/>
  <mergeCells count="195">
    <mergeCell ref="R56:V58"/>
    <mergeCell ref="W56:AB56"/>
    <mergeCell ref="AC56:AF56"/>
    <mergeCell ref="AH56:AJ58"/>
    <mergeCell ref="W57:AB58"/>
    <mergeCell ref="AH47:AJ49"/>
    <mergeCell ref="W48:AB49"/>
    <mergeCell ref="AC48:AF49"/>
    <mergeCell ref="B59:F61"/>
    <mergeCell ref="G59:Q61"/>
    <mergeCell ref="R59:V61"/>
    <mergeCell ref="W59:AB59"/>
    <mergeCell ref="AC59:AF59"/>
    <mergeCell ref="AH53:AJ55"/>
    <mergeCell ref="W54:AB55"/>
    <mergeCell ref="AC54:AF55"/>
    <mergeCell ref="B56:F58"/>
    <mergeCell ref="G56:Q58"/>
    <mergeCell ref="AG60:AG61"/>
    <mergeCell ref="AG57:AG58"/>
    <mergeCell ref="AH59:AJ61"/>
    <mergeCell ref="W60:AB61"/>
    <mergeCell ref="AC60:AF61"/>
    <mergeCell ref="AC57:AF58"/>
    <mergeCell ref="AH44:AJ46"/>
    <mergeCell ref="W45:AB46"/>
    <mergeCell ref="AC45:AF46"/>
    <mergeCell ref="B53:F55"/>
    <mergeCell ref="G53:Q55"/>
    <mergeCell ref="R53:V55"/>
    <mergeCell ref="W53:AB53"/>
    <mergeCell ref="AC53:AF53"/>
    <mergeCell ref="AH41:AJ43"/>
    <mergeCell ref="W42:AB43"/>
    <mergeCell ref="AC42:AF43"/>
    <mergeCell ref="B44:F46"/>
    <mergeCell ref="G44:Q46"/>
    <mergeCell ref="B50:F52"/>
    <mergeCell ref="G50:Q52"/>
    <mergeCell ref="R50:V52"/>
    <mergeCell ref="W50:AB50"/>
    <mergeCell ref="AC50:AF50"/>
    <mergeCell ref="AH50:AJ52"/>
    <mergeCell ref="W51:AB52"/>
    <mergeCell ref="AC51:AF52"/>
    <mergeCell ref="B47:F49"/>
    <mergeCell ref="G47:Q49"/>
    <mergeCell ref="R47:V49"/>
    <mergeCell ref="W47:AB47"/>
    <mergeCell ref="AC47:AF47"/>
    <mergeCell ref="W36:AB37"/>
    <mergeCell ref="AC36:AF37"/>
    <mergeCell ref="B38:F40"/>
    <mergeCell ref="G38:Q40"/>
    <mergeCell ref="R38:V40"/>
    <mergeCell ref="R44:V46"/>
    <mergeCell ref="W44:AB44"/>
    <mergeCell ref="AC44:AF44"/>
    <mergeCell ref="W38:AB38"/>
    <mergeCell ref="AC38:AF38"/>
    <mergeCell ref="W39:AB40"/>
    <mergeCell ref="AC39:AF40"/>
    <mergeCell ref="B41:F43"/>
    <mergeCell ref="G41:Q43"/>
    <mergeCell ref="R41:V43"/>
    <mergeCell ref="W41:AB41"/>
    <mergeCell ref="AC41:AF41"/>
    <mergeCell ref="B35:F37"/>
    <mergeCell ref="G35:Q37"/>
    <mergeCell ref="R35:V37"/>
    <mergeCell ref="W35:AB35"/>
    <mergeCell ref="AC35:AF35"/>
    <mergeCell ref="AH29:AJ31"/>
    <mergeCell ref="W30:AB31"/>
    <mergeCell ref="AC30:AF31"/>
    <mergeCell ref="B32:F34"/>
    <mergeCell ref="G32:Q34"/>
    <mergeCell ref="R32:V34"/>
    <mergeCell ref="W32:AB32"/>
    <mergeCell ref="AC32:AF32"/>
    <mergeCell ref="AH32:AJ34"/>
    <mergeCell ref="W33:AB34"/>
    <mergeCell ref="B29:F31"/>
    <mergeCell ref="G29:Q31"/>
    <mergeCell ref="R29:V31"/>
    <mergeCell ref="W29:AB29"/>
    <mergeCell ref="AC29:AF29"/>
    <mergeCell ref="AH17:AJ19"/>
    <mergeCell ref="W18:AB19"/>
    <mergeCell ref="AC18:AF19"/>
    <mergeCell ref="B20:F22"/>
    <mergeCell ref="G20:Q22"/>
    <mergeCell ref="R20:V22"/>
    <mergeCell ref="W20:AB20"/>
    <mergeCell ref="AC20:AF20"/>
    <mergeCell ref="AH20:AJ22"/>
    <mergeCell ref="W21:AB22"/>
    <mergeCell ref="AK50:AR52"/>
    <mergeCell ref="AC21:AF22"/>
    <mergeCell ref="B23:F25"/>
    <mergeCell ref="G23:Q25"/>
    <mergeCell ref="R23:V25"/>
    <mergeCell ref="AK53:AR55"/>
    <mergeCell ref="AG54:AG55"/>
    <mergeCell ref="AG33:AG34"/>
    <mergeCell ref="AG36:AG37"/>
    <mergeCell ref="AG39:AG40"/>
    <mergeCell ref="AG42:AG43"/>
    <mergeCell ref="AG45:AG46"/>
    <mergeCell ref="AG48:AG49"/>
    <mergeCell ref="AH35:AJ37"/>
    <mergeCell ref="AH38:AJ40"/>
    <mergeCell ref="AH23:AJ25"/>
    <mergeCell ref="W24:AB25"/>
    <mergeCell ref="AC24:AF25"/>
    <mergeCell ref="B26:F28"/>
    <mergeCell ref="G26:Q28"/>
    <mergeCell ref="R26:V28"/>
    <mergeCell ref="W26:AB26"/>
    <mergeCell ref="AC26:AF26"/>
    <mergeCell ref="AH26:AJ28"/>
    <mergeCell ref="W15:AB16"/>
    <mergeCell ref="AC15:AF16"/>
    <mergeCell ref="W23:AB23"/>
    <mergeCell ref="AC23:AF23"/>
    <mergeCell ref="AC27:AF28"/>
    <mergeCell ref="AC33:AF34"/>
    <mergeCell ref="B17:F19"/>
    <mergeCell ref="G17:Q19"/>
    <mergeCell ref="R17:V19"/>
    <mergeCell ref="W17:AB17"/>
    <mergeCell ref="AC17:AF17"/>
    <mergeCell ref="W27:AB28"/>
    <mergeCell ref="AK56:AR58"/>
    <mergeCell ref="AK59:AR61"/>
    <mergeCell ref="B14:F16"/>
    <mergeCell ref="G14:Q16"/>
    <mergeCell ref="R14:V16"/>
    <mergeCell ref="W14:AB14"/>
    <mergeCell ref="AC14:AF14"/>
    <mergeCell ref="AH14:AJ16"/>
    <mergeCell ref="AK32:AR34"/>
    <mergeCell ref="AK35:AR37"/>
    <mergeCell ref="AK38:AR40"/>
    <mergeCell ref="AK41:AR43"/>
    <mergeCell ref="AK44:AR46"/>
    <mergeCell ref="AK47:AR49"/>
    <mergeCell ref="AK14:AR16"/>
    <mergeCell ref="AK17:AR19"/>
    <mergeCell ref="AK20:AR22"/>
    <mergeCell ref="AK23:AR25"/>
    <mergeCell ref="AK26:AR28"/>
    <mergeCell ref="AK29:AR31"/>
    <mergeCell ref="AG24:AG25"/>
    <mergeCell ref="AG27:AG28"/>
    <mergeCell ref="AG30:AG31"/>
    <mergeCell ref="AG51:AG52"/>
    <mergeCell ref="I10:X10"/>
    <mergeCell ref="Y10:Z10"/>
    <mergeCell ref="AA10:AF10"/>
    <mergeCell ref="AG10:AP10"/>
    <mergeCell ref="AQ10:AR10"/>
    <mergeCell ref="B12:F13"/>
    <mergeCell ref="G12:Q12"/>
    <mergeCell ref="R12:V13"/>
    <mergeCell ref="W12:AG12"/>
    <mergeCell ref="AH12:AJ13"/>
    <mergeCell ref="AK12:AR12"/>
    <mergeCell ref="G13:Q13"/>
    <mergeCell ref="W13:AG13"/>
    <mergeCell ref="AK13:AR13"/>
    <mergeCell ref="C1:F1"/>
    <mergeCell ref="B3:H3"/>
    <mergeCell ref="I3:W3"/>
    <mergeCell ref="B4:H4"/>
    <mergeCell ref="I4:Z4"/>
    <mergeCell ref="AA4:AF4"/>
    <mergeCell ref="AG15:AG16"/>
    <mergeCell ref="AG18:AG19"/>
    <mergeCell ref="AG21:AG22"/>
    <mergeCell ref="AG4:AR4"/>
    <mergeCell ref="B2:AQ2"/>
    <mergeCell ref="B5:H5"/>
    <mergeCell ref="I5:AF5"/>
    <mergeCell ref="AG5:AR5"/>
    <mergeCell ref="B6:H8"/>
    <mergeCell ref="I6:Z6"/>
    <mergeCell ref="AA6:AF6"/>
    <mergeCell ref="AG6:AR6"/>
    <mergeCell ref="I7:AF8"/>
    <mergeCell ref="AG7:AR7"/>
    <mergeCell ref="AG8:AR8"/>
    <mergeCell ref="B9:H9"/>
    <mergeCell ref="I9:AR9"/>
    <mergeCell ref="B10:H10"/>
  </mergeCells>
  <phoneticPr fontId="4"/>
  <printOptions horizontalCentered="1"/>
  <pageMargins left="0.39370078740157483" right="0.19685039370078741" top="0.59055118110236227" bottom="0.39370078740157483" header="0.51181102362204722" footer="0.51181102362204722"/>
  <pageSetup paperSize="9" scale="95"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codeName="Sheet25"/>
  <dimension ref="A1:BA441"/>
  <sheetViews>
    <sheetView showGridLines="0" zoomScale="80" zoomScaleNormal="80" workbookViewId="0">
      <pane xSplit="12" ySplit="2" topLeftCell="M3" activePane="bottomRight" state="frozen"/>
      <selection activeCell="BC40" sqref="BC40"/>
      <selection pane="topRight" activeCell="BC40" sqref="BC40"/>
      <selection pane="bottomLeft" activeCell="BC40" sqref="BC40"/>
      <selection pane="bottomRight" activeCell="L10" sqref="L10"/>
    </sheetView>
  </sheetViews>
  <sheetFormatPr defaultRowHeight="13.5"/>
  <cols>
    <col min="1" max="1" width="8" style="513" hidden="1" customWidth="1"/>
    <col min="2" max="3" width="7.25" style="513" hidden="1" customWidth="1"/>
    <col min="4" max="4" width="13.375" style="514" customWidth="1"/>
    <col min="5" max="5" width="11.375" style="514" bestFit="1" customWidth="1"/>
    <col min="6" max="6" width="10" style="514" customWidth="1"/>
    <col min="7" max="7" width="13" style="514" bestFit="1" customWidth="1"/>
    <col min="8" max="8" width="9.5" style="515" bestFit="1" customWidth="1"/>
    <col min="9" max="9" width="7.5" style="514" customWidth="1"/>
    <col min="10" max="10" width="9.875" style="514" customWidth="1"/>
    <col min="11" max="11" width="13.625" style="514" bestFit="1" customWidth="1"/>
    <col min="12" max="12" width="26.375" style="514" customWidth="1"/>
    <col min="13" max="13" width="12.875" style="514" bestFit="1" customWidth="1"/>
    <col min="14" max="14" width="37" style="514" bestFit="1" customWidth="1"/>
    <col min="15" max="15" width="13.875" style="514" bestFit="1" customWidth="1"/>
    <col min="16" max="16" width="12.875" style="650" customWidth="1"/>
    <col min="17" max="17" width="28.75" style="516" hidden="1" customWidth="1"/>
    <col min="18" max="18" width="10.5" style="517" customWidth="1"/>
    <col min="19" max="19" width="9" style="18" hidden="1" customWidth="1"/>
    <col min="20" max="20" width="7.125" style="18" hidden="1" customWidth="1"/>
    <col min="21" max="21" width="10.25" style="18" hidden="1" customWidth="1"/>
    <col min="22" max="22" width="9" style="31" hidden="1" customWidth="1"/>
    <col min="23" max="24" width="9.125" style="18" hidden="1" customWidth="1"/>
    <col min="25" max="26" width="5.25" style="18" hidden="1" customWidth="1"/>
    <col min="27" max="27" width="11" style="18" hidden="1" customWidth="1"/>
    <col min="28" max="28" width="6.25" style="18" hidden="1" customWidth="1"/>
    <col min="29" max="29" width="10.25" style="18" hidden="1" customWidth="1"/>
    <col min="30" max="30" width="9.625" style="18" hidden="1" customWidth="1"/>
    <col min="31" max="31" width="7.125" style="18" hidden="1" customWidth="1"/>
    <col min="32" max="32" width="9.875" style="18" hidden="1" customWidth="1"/>
    <col min="33" max="33" width="5.25" style="18" hidden="1" customWidth="1"/>
    <col min="34" max="34" width="11" style="18" hidden="1" customWidth="1"/>
    <col min="35" max="35" width="12.125" style="18" hidden="1" customWidth="1"/>
    <col min="36" max="36" width="10" style="18" hidden="1" customWidth="1"/>
    <col min="37" max="37" width="5.125" style="18" hidden="1" customWidth="1"/>
    <col min="38" max="40" width="9" style="18" hidden="1" customWidth="1"/>
    <col min="41" max="41" width="17.875" style="18" hidden="1" customWidth="1"/>
    <col min="42" max="44" width="9" style="18" hidden="1" customWidth="1"/>
    <col min="45" max="45" width="10.375" style="18" hidden="1" customWidth="1"/>
    <col min="46" max="46" width="5.25" style="18" hidden="1" customWidth="1"/>
    <col min="47" max="47" width="9" style="18" hidden="1" customWidth="1"/>
    <col min="48" max="49" width="8" style="18" hidden="1" customWidth="1"/>
    <col min="50" max="50" width="6.375" style="18" hidden="1" customWidth="1"/>
    <col min="51" max="52" width="9" style="18" hidden="1" customWidth="1"/>
    <col min="53" max="53" width="15.125" style="18" customWidth="1"/>
    <col min="54" max="54" width="9" style="18"/>
    <col min="55" max="55" width="16.25" style="18" customWidth="1"/>
    <col min="56" max="16384" width="9" style="18"/>
  </cols>
  <sheetData>
    <row r="1" spans="1:53" ht="14.25" thickBot="1">
      <c r="D1" s="1879"/>
    </row>
    <row r="2" spans="1:53" ht="15" customHeight="1" thickBot="1">
      <c r="A2" s="518" t="s">
        <v>1024</v>
      </c>
      <c r="B2" s="518" t="s">
        <v>737</v>
      </c>
      <c r="C2" s="518" t="s">
        <v>738</v>
      </c>
      <c r="D2" s="519" t="s">
        <v>928</v>
      </c>
      <c r="E2" s="520" t="s">
        <v>929</v>
      </c>
      <c r="F2" s="520" t="s">
        <v>930</v>
      </c>
      <c r="G2" s="520" t="s">
        <v>931</v>
      </c>
      <c r="H2" s="521" t="s">
        <v>739</v>
      </c>
      <c r="I2" s="522" t="s">
        <v>740</v>
      </c>
      <c r="J2" s="523" t="s">
        <v>741</v>
      </c>
      <c r="K2" s="524" t="s">
        <v>742</v>
      </c>
      <c r="L2" s="523" t="s">
        <v>932</v>
      </c>
      <c r="M2" s="523" t="s">
        <v>933</v>
      </c>
      <c r="N2" s="523" t="s">
        <v>1123</v>
      </c>
      <c r="O2" s="523" t="s">
        <v>1152</v>
      </c>
      <c r="P2" s="651" t="s">
        <v>1268</v>
      </c>
      <c r="Q2" s="523" t="s">
        <v>1420</v>
      </c>
      <c r="R2" s="523" t="s">
        <v>1162</v>
      </c>
      <c r="S2" s="211" t="s">
        <v>1153</v>
      </c>
      <c r="T2" s="212" t="s">
        <v>1154</v>
      </c>
      <c r="U2" s="211" t="s">
        <v>1155</v>
      </c>
      <c r="V2" s="213" t="s">
        <v>1031</v>
      </c>
      <c r="W2" s="212" t="s">
        <v>1049</v>
      </c>
      <c r="X2" s="212" t="s">
        <v>1050</v>
      </c>
      <c r="Y2" s="214" t="s">
        <v>1156</v>
      </c>
      <c r="Z2" s="211" t="s">
        <v>1157</v>
      </c>
      <c r="AA2" s="211" t="s">
        <v>1158</v>
      </c>
      <c r="AB2" s="211" t="s">
        <v>1159</v>
      </c>
      <c r="AC2" s="211" t="s">
        <v>1160</v>
      </c>
      <c r="AD2" s="211" t="s">
        <v>1161</v>
      </c>
      <c r="AE2" s="211" t="s">
        <v>1162</v>
      </c>
      <c r="AF2" s="211" t="s">
        <v>1163</v>
      </c>
      <c r="AG2" s="214" t="s">
        <v>1156</v>
      </c>
      <c r="AH2" s="215" t="s">
        <v>1164</v>
      </c>
      <c r="AI2" s="210" t="s">
        <v>1165</v>
      </c>
      <c r="AJ2" s="210" t="s">
        <v>1166</v>
      </c>
      <c r="AK2" s="211" t="s">
        <v>775</v>
      </c>
      <c r="AL2" s="216" t="s">
        <v>1122</v>
      </c>
      <c r="AM2" s="206" t="s">
        <v>141</v>
      </c>
      <c r="AN2" s="206" t="s">
        <v>1036</v>
      </c>
      <c r="AO2" s="217" t="s">
        <v>1045</v>
      </c>
      <c r="AP2" s="217" t="s">
        <v>1046</v>
      </c>
      <c r="AQ2" s="206" t="s">
        <v>1038</v>
      </c>
      <c r="AR2" s="261" t="s">
        <v>1291</v>
      </c>
      <c r="AS2" s="266" t="s">
        <v>71</v>
      </c>
      <c r="AT2" s="266" t="s">
        <v>72</v>
      </c>
      <c r="AU2" s="266" t="s">
        <v>73</v>
      </c>
      <c r="AV2" s="265" t="s">
        <v>1039</v>
      </c>
      <c r="AW2" s="265" t="s">
        <v>113</v>
      </c>
      <c r="AX2" s="266" t="s">
        <v>74</v>
      </c>
      <c r="AY2" s="266" t="s">
        <v>75</v>
      </c>
      <c r="AZ2" s="266" t="s">
        <v>76</v>
      </c>
      <c r="BA2" s="404"/>
    </row>
    <row r="3" spans="1:53" ht="15" customHeight="1" thickBot="1">
      <c r="A3" s="525" t="s">
        <v>1167</v>
      </c>
      <c r="B3" s="525" t="s">
        <v>773</v>
      </c>
      <c r="C3" s="526" t="s">
        <v>1168</v>
      </c>
      <c r="D3" s="527">
        <v>1</v>
      </c>
      <c r="E3" s="528" t="s">
        <v>934</v>
      </c>
      <c r="F3" s="529">
        <v>1</v>
      </c>
      <c r="G3" s="528" t="s">
        <v>935</v>
      </c>
      <c r="H3" s="530">
        <v>10101</v>
      </c>
      <c r="I3" s="531" t="s">
        <v>1169</v>
      </c>
      <c r="J3" s="532" t="s">
        <v>935</v>
      </c>
      <c r="K3" s="531" t="s">
        <v>1169</v>
      </c>
      <c r="L3" s="533" t="s">
        <v>1170</v>
      </c>
      <c r="M3" s="533" t="s">
        <v>146</v>
      </c>
      <c r="N3" s="533" t="s">
        <v>1421</v>
      </c>
      <c r="O3" s="533" t="s">
        <v>1300</v>
      </c>
      <c r="P3" s="652"/>
      <c r="Q3" s="560" t="s">
        <v>2073</v>
      </c>
      <c r="R3" s="534">
        <v>1</v>
      </c>
      <c r="S3" s="220" t="s">
        <v>1171</v>
      </c>
      <c r="T3" s="220" t="s">
        <v>1172</v>
      </c>
      <c r="U3" s="220" t="s">
        <v>1024</v>
      </c>
      <c r="V3" s="221" t="s">
        <v>772</v>
      </c>
      <c r="W3" s="222"/>
      <c r="X3" s="222"/>
      <c r="Y3" s="220">
        <v>1</v>
      </c>
      <c r="Z3" s="222" t="s">
        <v>772</v>
      </c>
      <c r="AA3" s="223" t="s">
        <v>1174</v>
      </c>
      <c r="AB3" s="224" t="s">
        <v>1175</v>
      </c>
      <c r="AC3" s="220" t="s">
        <v>1024</v>
      </c>
      <c r="AD3" s="219" t="s">
        <v>1025</v>
      </c>
      <c r="AE3" s="219" t="s">
        <v>1176</v>
      </c>
      <c r="AF3" s="219" t="s">
        <v>773</v>
      </c>
      <c r="AG3" s="220">
        <v>1</v>
      </c>
      <c r="AH3" s="225" t="s">
        <v>1177</v>
      </c>
      <c r="AI3" s="226" t="s">
        <v>1178</v>
      </c>
      <c r="AJ3" s="227" t="s">
        <v>1179</v>
      </c>
      <c r="AK3" s="228" t="s">
        <v>772</v>
      </c>
      <c r="AL3" s="229" t="s">
        <v>1121</v>
      </c>
      <c r="AM3" s="207" t="s">
        <v>142</v>
      </c>
      <c r="AN3" s="207" t="s">
        <v>1037</v>
      </c>
      <c r="AO3" s="230" t="s">
        <v>1294</v>
      </c>
      <c r="AP3" s="231" t="s">
        <v>1024</v>
      </c>
      <c r="AQ3" s="232" t="s">
        <v>772</v>
      </c>
      <c r="AR3" s="233" t="s">
        <v>1289</v>
      </c>
      <c r="AS3" s="262" t="s">
        <v>145</v>
      </c>
      <c r="AT3" s="263" t="s">
        <v>145</v>
      </c>
      <c r="AU3" s="263" t="s">
        <v>145</v>
      </c>
      <c r="AV3" s="264" t="s">
        <v>68</v>
      </c>
      <c r="AW3" s="264" t="s">
        <v>70</v>
      </c>
      <c r="AX3" s="263" t="s">
        <v>145</v>
      </c>
      <c r="AY3" s="263" t="s">
        <v>145</v>
      </c>
      <c r="AZ3" s="263" t="s">
        <v>145</v>
      </c>
    </row>
    <row r="4" spans="1:53" ht="15" customHeight="1" thickBot="1">
      <c r="A4" s="536" t="s">
        <v>1180</v>
      </c>
      <c r="B4" s="525" t="s">
        <v>1026</v>
      </c>
      <c r="C4" s="535" t="s">
        <v>1181</v>
      </c>
      <c r="D4" s="529">
        <v>2</v>
      </c>
      <c r="E4" s="528" t="s">
        <v>936</v>
      </c>
      <c r="F4" s="529">
        <v>2</v>
      </c>
      <c r="G4" s="528" t="s">
        <v>937</v>
      </c>
      <c r="H4" s="530">
        <v>10102</v>
      </c>
      <c r="I4" s="531"/>
      <c r="J4" s="532"/>
      <c r="K4" s="531"/>
      <c r="L4" s="533"/>
      <c r="M4" s="533"/>
      <c r="N4" s="533"/>
      <c r="O4" s="533"/>
      <c r="P4" s="653"/>
      <c r="Q4" s="560"/>
      <c r="R4" s="534"/>
      <c r="S4" s="236" t="s">
        <v>1182</v>
      </c>
      <c r="T4" s="236" t="s">
        <v>1183</v>
      </c>
      <c r="U4" s="236" t="s">
        <v>1184</v>
      </c>
      <c r="V4" s="237" t="s">
        <v>774</v>
      </c>
      <c r="W4" s="237"/>
      <c r="X4" s="237"/>
      <c r="Y4" s="236">
        <v>2</v>
      </c>
      <c r="Z4" s="238" t="s">
        <v>774</v>
      </c>
      <c r="AA4" s="239" t="s">
        <v>1185</v>
      </c>
      <c r="AB4" s="240" t="s">
        <v>1186</v>
      </c>
      <c r="AC4" s="236" t="s">
        <v>1184</v>
      </c>
      <c r="AD4" s="234" t="s">
        <v>1027</v>
      </c>
      <c r="AE4" s="234" t="s">
        <v>1187</v>
      </c>
      <c r="AF4" s="235" t="s">
        <v>1026</v>
      </c>
      <c r="AG4" s="236">
        <v>2</v>
      </c>
      <c r="AH4" s="241" t="s">
        <v>1188</v>
      </c>
      <c r="AI4" s="242" t="s">
        <v>1189</v>
      </c>
      <c r="AJ4" s="242" t="s">
        <v>1190</v>
      </c>
      <c r="AK4" s="243" t="s">
        <v>774</v>
      </c>
      <c r="AM4" s="208" t="s">
        <v>143</v>
      </c>
      <c r="AN4" s="208" t="s">
        <v>1032</v>
      </c>
      <c r="AO4" s="244" t="s">
        <v>1184</v>
      </c>
      <c r="AR4" s="245" t="s">
        <v>1290</v>
      </c>
      <c r="AV4" s="208" t="s">
        <v>69</v>
      </c>
      <c r="AW4" s="209" t="s">
        <v>145</v>
      </c>
    </row>
    <row r="5" spans="1:53" ht="15" customHeight="1" thickBot="1">
      <c r="A5" s="536"/>
      <c r="B5" s="525" t="s">
        <v>1028</v>
      </c>
      <c r="C5" s="33"/>
      <c r="D5" s="529">
        <v>3</v>
      </c>
      <c r="E5" s="528" t="s">
        <v>938</v>
      </c>
      <c r="F5" s="529">
        <v>3</v>
      </c>
      <c r="G5" s="528" t="s">
        <v>939</v>
      </c>
      <c r="H5" s="530">
        <v>10103</v>
      </c>
      <c r="I5" s="531" t="s">
        <v>1169</v>
      </c>
      <c r="J5" s="532" t="s">
        <v>549</v>
      </c>
      <c r="K5" s="531" t="s">
        <v>1169</v>
      </c>
      <c r="L5" s="533" t="s">
        <v>705</v>
      </c>
      <c r="M5" s="533" t="s">
        <v>1422</v>
      </c>
      <c r="N5" s="533" t="s">
        <v>147</v>
      </c>
      <c r="O5" s="533" t="s">
        <v>1423</v>
      </c>
      <c r="P5" s="653"/>
      <c r="Q5" s="560" t="s">
        <v>2074</v>
      </c>
      <c r="R5" s="534">
        <v>1</v>
      </c>
      <c r="S5" s="236" t="s">
        <v>1191</v>
      </c>
      <c r="T5" s="218"/>
      <c r="U5" s="236" t="s">
        <v>1173</v>
      </c>
      <c r="V5" s="247"/>
      <c r="W5" s="237"/>
      <c r="X5" s="237"/>
      <c r="Y5" s="236">
        <v>3</v>
      </c>
      <c r="Z5" s="219"/>
      <c r="AB5" s="240" t="s">
        <v>1192</v>
      </c>
      <c r="AC5" s="236" t="s">
        <v>1173</v>
      </c>
      <c r="AD5" s="219"/>
      <c r="AF5" s="218"/>
      <c r="AG5" s="236">
        <v>3</v>
      </c>
      <c r="AH5" s="219"/>
      <c r="AI5" s="248" t="s">
        <v>1193</v>
      </c>
      <c r="AJ5" s="242" t="s">
        <v>536</v>
      </c>
      <c r="AM5" s="208" t="s">
        <v>144</v>
      </c>
      <c r="AN5" s="208" t="s">
        <v>1033</v>
      </c>
      <c r="AO5" s="244" t="s">
        <v>1040</v>
      </c>
      <c r="AV5" s="209" t="s">
        <v>145</v>
      </c>
      <c r="AW5" s="150"/>
    </row>
    <row r="6" spans="1:53" ht="15" customHeight="1" thickBot="1">
      <c r="B6" s="525" t="s">
        <v>1029</v>
      </c>
      <c r="C6" s="33"/>
      <c r="D6" s="529">
        <v>4</v>
      </c>
      <c r="E6" s="528" t="s">
        <v>940</v>
      </c>
      <c r="F6" s="529">
        <v>4</v>
      </c>
      <c r="G6" s="528" t="s">
        <v>941</v>
      </c>
      <c r="H6" s="530">
        <v>10104</v>
      </c>
      <c r="I6" s="531" t="s">
        <v>1169</v>
      </c>
      <c r="J6" s="532" t="s">
        <v>935</v>
      </c>
      <c r="K6" s="531" t="s">
        <v>1169</v>
      </c>
      <c r="L6" s="537" t="s">
        <v>537</v>
      </c>
      <c r="M6" s="533" t="s">
        <v>148</v>
      </c>
      <c r="N6" s="533" t="s">
        <v>1424</v>
      </c>
      <c r="O6" s="533" t="s">
        <v>1301</v>
      </c>
      <c r="P6" s="653"/>
      <c r="Q6" s="560" t="s">
        <v>2075</v>
      </c>
      <c r="R6" s="534">
        <v>1</v>
      </c>
      <c r="S6" s="755" t="s">
        <v>2554</v>
      </c>
      <c r="T6" s="249"/>
      <c r="U6" s="236" t="s">
        <v>942</v>
      </c>
      <c r="W6" s="237"/>
      <c r="X6" s="237"/>
      <c r="Y6" s="205">
        <v>4</v>
      </c>
      <c r="Z6" s="250"/>
      <c r="AB6" s="251" t="s">
        <v>538</v>
      </c>
      <c r="AC6" s="236" t="s">
        <v>942</v>
      </c>
      <c r="AF6" s="252"/>
      <c r="AG6" s="253">
        <v>4</v>
      </c>
      <c r="AH6" s="250"/>
      <c r="AJ6" s="242" t="s">
        <v>539</v>
      </c>
      <c r="AM6" s="257" t="s">
        <v>145</v>
      </c>
      <c r="AN6" s="209" t="s">
        <v>1034</v>
      </c>
      <c r="AO6" s="244" t="s">
        <v>1039</v>
      </c>
    </row>
    <row r="7" spans="1:53" ht="15" customHeight="1" thickBot="1">
      <c r="B7" s="33"/>
      <c r="C7" s="33"/>
      <c r="D7" s="529">
        <v>5</v>
      </c>
      <c r="E7" s="528" t="s">
        <v>943</v>
      </c>
      <c r="F7" s="529">
        <v>5</v>
      </c>
      <c r="G7" s="528" t="s">
        <v>944</v>
      </c>
      <c r="H7" s="530">
        <v>10105</v>
      </c>
      <c r="I7" s="531"/>
      <c r="J7" s="532"/>
      <c r="K7" s="531"/>
      <c r="L7" s="537"/>
      <c r="M7" s="533"/>
      <c r="N7" s="533"/>
      <c r="O7" s="533"/>
      <c r="P7" s="653"/>
      <c r="Q7" s="560"/>
      <c r="R7" s="534"/>
      <c r="S7" s="755" t="s">
        <v>2540</v>
      </c>
      <c r="T7" s="250"/>
      <c r="U7" s="236" t="s">
        <v>543</v>
      </c>
      <c r="W7" s="237"/>
      <c r="X7" s="237"/>
      <c r="Y7" s="246"/>
      <c r="Z7" s="150"/>
      <c r="AC7" s="236" t="s">
        <v>543</v>
      </c>
      <c r="AF7" s="150"/>
      <c r="AG7" s="254" t="s">
        <v>1030</v>
      </c>
      <c r="AH7" s="250"/>
      <c r="AJ7" s="242" t="s">
        <v>540</v>
      </c>
      <c r="AN7" s="255"/>
      <c r="AO7" s="244" t="s">
        <v>543</v>
      </c>
    </row>
    <row r="8" spans="1:53" ht="15" customHeight="1">
      <c r="C8" s="33"/>
      <c r="D8" s="529">
        <v>6</v>
      </c>
      <c r="E8" s="528" t="s">
        <v>945</v>
      </c>
      <c r="F8" s="529">
        <v>6</v>
      </c>
      <c r="G8" s="528" t="s">
        <v>946</v>
      </c>
      <c r="H8" s="530">
        <v>10106</v>
      </c>
      <c r="I8" s="531" t="s">
        <v>1169</v>
      </c>
      <c r="J8" s="532" t="s">
        <v>935</v>
      </c>
      <c r="K8" s="531" t="s">
        <v>1169</v>
      </c>
      <c r="L8" s="537" t="s">
        <v>149</v>
      </c>
      <c r="M8" s="533" t="s">
        <v>150</v>
      </c>
      <c r="N8" s="533" t="s">
        <v>151</v>
      </c>
      <c r="O8" s="533" t="s">
        <v>1302</v>
      </c>
      <c r="P8" s="653"/>
      <c r="Q8" s="560" t="s">
        <v>2076</v>
      </c>
      <c r="R8" s="534">
        <v>1</v>
      </c>
      <c r="S8" s="236" t="s">
        <v>541</v>
      </c>
      <c r="U8" s="236" t="s">
        <v>547</v>
      </c>
      <c r="W8" s="237"/>
      <c r="X8" s="237"/>
      <c r="AC8" s="236" t="s">
        <v>547</v>
      </c>
      <c r="AF8" s="150"/>
      <c r="AG8" s="246"/>
      <c r="AJ8" s="242" t="s">
        <v>542</v>
      </c>
      <c r="AO8" s="256" t="s">
        <v>547</v>
      </c>
    </row>
    <row r="9" spans="1:53" ht="15" customHeight="1" thickBot="1">
      <c r="C9" s="33"/>
      <c r="D9" s="529">
        <v>7</v>
      </c>
      <c r="E9" s="528" t="s">
        <v>947</v>
      </c>
      <c r="F9" s="529">
        <v>7</v>
      </c>
      <c r="G9" s="528" t="s">
        <v>948</v>
      </c>
      <c r="H9" s="530">
        <v>10107</v>
      </c>
      <c r="I9" s="531"/>
      <c r="J9" s="532"/>
      <c r="K9" s="531"/>
      <c r="L9" s="537"/>
      <c r="M9" s="533"/>
      <c r="N9" s="533"/>
      <c r="O9" s="533"/>
      <c r="P9" s="653"/>
      <c r="Q9" s="560"/>
      <c r="R9" s="534"/>
      <c r="S9" s="755" t="s">
        <v>546</v>
      </c>
      <c r="U9" s="254" t="s">
        <v>551</v>
      </c>
      <c r="W9" s="237"/>
      <c r="X9" s="237"/>
      <c r="AC9" s="254" t="s">
        <v>551</v>
      </c>
      <c r="AF9" s="150"/>
      <c r="AJ9" s="242" t="s">
        <v>544</v>
      </c>
      <c r="AO9" s="243" t="s">
        <v>551</v>
      </c>
    </row>
    <row r="10" spans="1:53" ht="15" customHeight="1">
      <c r="C10" s="33"/>
      <c r="D10" s="529">
        <v>8</v>
      </c>
      <c r="E10" s="528" t="s">
        <v>949</v>
      </c>
      <c r="F10" s="529">
        <v>8</v>
      </c>
      <c r="G10" s="528" t="s">
        <v>950</v>
      </c>
      <c r="H10" s="530">
        <v>10108</v>
      </c>
      <c r="I10" s="531" t="s">
        <v>1169</v>
      </c>
      <c r="J10" s="532" t="s">
        <v>935</v>
      </c>
      <c r="K10" s="531" t="s">
        <v>1169</v>
      </c>
      <c r="L10" s="537" t="s">
        <v>545</v>
      </c>
      <c r="M10" s="533" t="s">
        <v>152</v>
      </c>
      <c r="N10" s="533" t="s">
        <v>153</v>
      </c>
      <c r="O10" s="533" t="s">
        <v>1303</v>
      </c>
      <c r="P10" s="653"/>
      <c r="Q10" s="560" t="s">
        <v>2077</v>
      </c>
      <c r="R10" s="534">
        <v>2</v>
      </c>
      <c r="S10" s="755" t="s">
        <v>2555</v>
      </c>
      <c r="W10" s="237"/>
      <c r="X10" s="237"/>
      <c r="AC10" s="246"/>
      <c r="AF10" s="150"/>
      <c r="AJ10" s="242" t="s">
        <v>548</v>
      </c>
    </row>
    <row r="11" spans="1:53" ht="15" customHeight="1" thickBot="1">
      <c r="D11" s="529">
        <v>9</v>
      </c>
      <c r="E11" s="528" t="s">
        <v>951</v>
      </c>
      <c r="F11" s="529">
        <v>9</v>
      </c>
      <c r="G11" s="528" t="s">
        <v>952</v>
      </c>
      <c r="H11" s="530">
        <v>10109</v>
      </c>
      <c r="I11" s="531" t="s">
        <v>1169</v>
      </c>
      <c r="J11" s="532" t="s">
        <v>549</v>
      </c>
      <c r="K11" s="531" t="s">
        <v>1169</v>
      </c>
      <c r="L11" s="537" t="s">
        <v>154</v>
      </c>
      <c r="M11" s="533" t="s">
        <v>155</v>
      </c>
      <c r="N11" s="533" t="s">
        <v>156</v>
      </c>
      <c r="O11" s="533" t="s">
        <v>1304</v>
      </c>
      <c r="P11" s="653"/>
      <c r="Q11" s="560" t="s">
        <v>2078</v>
      </c>
      <c r="R11" s="534">
        <v>1</v>
      </c>
      <c r="S11" s="754"/>
      <c r="W11" s="237"/>
      <c r="X11" s="237"/>
      <c r="AF11" s="150"/>
      <c r="AJ11" s="234" t="s">
        <v>925</v>
      </c>
    </row>
    <row r="12" spans="1:53" ht="15" customHeight="1">
      <c r="D12" s="152"/>
      <c r="E12" s="152"/>
      <c r="F12" s="529">
        <v>10</v>
      </c>
      <c r="G12" s="528" t="s">
        <v>953</v>
      </c>
      <c r="H12" s="530">
        <v>10110</v>
      </c>
      <c r="I12" s="531" t="s">
        <v>1169</v>
      </c>
      <c r="J12" s="532" t="s">
        <v>549</v>
      </c>
      <c r="K12" s="531" t="s">
        <v>1169</v>
      </c>
      <c r="L12" s="537" t="s">
        <v>926</v>
      </c>
      <c r="M12" s="533" t="s">
        <v>157</v>
      </c>
      <c r="N12" s="533" t="s">
        <v>158</v>
      </c>
      <c r="O12" s="533" t="s">
        <v>1305</v>
      </c>
      <c r="P12" s="653"/>
      <c r="Q12" s="560" t="s">
        <v>2079</v>
      </c>
      <c r="R12" s="534">
        <v>1</v>
      </c>
      <c r="S12" s="219"/>
      <c r="W12" s="237"/>
      <c r="X12" s="237"/>
      <c r="AF12" s="150"/>
    </row>
    <row r="13" spans="1:53" ht="15" customHeight="1">
      <c r="F13" s="529">
        <v>11</v>
      </c>
      <c r="G13" s="528" t="s">
        <v>954</v>
      </c>
      <c r="H13" s="530">
        <v>10111</v>
      </c>
      <c r="I13" s="531" t="s">
        <v>1169</v>
      </c>
      <c r="J13" s="532" t="s">
        <v>549</v>
      </c>
      <c r="K13" s="531" t="s">
        <v>1169</v>
      </c>
      <c r="L13" s="538" t="s">
        <v>1425</v>
      </c>
      <c r="M13" s="539" t="s">
        <v>1426</v>
      </c>
      <c r="N13" s="539" t="s">
        <v>1427</v>
      </c>
      <c r="O13" s="539" t="s">
        <v>1428</v>
      </c>
      <c r="P13" s="653"/>
      <c r="Q13" s="560" t="s">
        <v>2080</v>
      </c>
      <c r="R13" s="540">
        <v>1</v>
      </c>
      <c r="S13" s="250"/>
      <c r="W13" s="240"/>
      <c r="X13" s="242"/>
    </row>
    <row r="14" spans="1:53" ht="15" customHeight="1">
      <c r="F14" s="529">
        <v>12</v>
      </c>
      <c r="G14" s="528" t="s">
        <v>955</v>
      </c>
      <c r="H14" s="530">
        <v>10201</v>
      </c>
      <c r="I14" s="531" t="s">
        <v>1169</v>
      </c>
      <c r="J14" s="532" t="s">
        <v>937</v>
      </c>
      <c r="K14" s="531" t="s">
        <v>1169</v>
      </c>
      <c r="L14" s="537" t="s">
        <v>159</v>
      </c>
      <c r="M14" s="533" t="s">
        <v>160</v>
      </c>
      <c r="N14" s="533" t="s">
        <v>1429</v>
      </c>
      <c r="O14" s="533" t="s">
        <v>1306</v>
      </c>
      <c r="P14" s="653"/>
      <c r="Q14" s="560" t="s">
        <v>2081</v>
      </c>
      <c r="R14" s="534">
        <v>1</v>
      </c>
      <c r="S14" s="250"/>
      <c r="W14" s="242"/>
      <c r="X14" s="242"/>
      <c r="Y14" s="150"/>
      <c r="AF14" s="150"/>
    </row>
    <row r="15" spans="1:53" ht="15" customHeight="1">
      <c r="F15" s="529">
        <v>13</v>
      </c>
      <c r="G15" s="528" t="s">
        <v>956</v>
      </c>
      <c r="H15" s="530">
        <v>10202</v>
      </c>
      <c r="I15" s="531" t="s">
        <v>1169</v>
      </c>
      <c r="J15" s="532" t="s">
        <v>937</v>
      </c>
      <c r="K15" s="531" t="s">
        <v>1169</v>
      </c>
      <c r="L15" s="537" t="s">
        <v>161</v>
      </c>
      <c r="M15" s="533" t="s">
        <v>162</v>
      </c>
      <c r="N15" s="533" t="s">
        <v>1430</v>
      </c>
      <c r="O15" s="533" t="s">
        <v>1307</v>
      </c>
      <c r="P15" s="653"/>
      <c r="Q15" s="560" t="s">
        <v>2082</v>
      </c>
      <c r="R15" s="534">
        <v>1</v>
      </c>
      <c r="S15" s="250"/>
      <c r="W15" s="242"/>
      <c r="X15" s="242"/>
      <c r="Y15" s="150"/>
      <c r="AF15" s="150"/>
    </row>
    <row r="16" spans="1:53" ht="15" customHeight="1">
      <c r="F16" s="529">
        <v>14</v>
      </c>
      <c r="G16" s="528" t="s">
        <v>957</v>
      </c>
      <c r="H16" s="530">
        <v>10203</v>
      </c>
      <c r="I16" s="531" t="s">
        <v>1169</v>
      </c>
      <c r="J16" s="532" t="s">
        <v>937</v>
      </c>
      <c r="K16" s="531" t="s">
        <v>1169</v>
      </c>
      <c r="L16" s="538" t="s">
        <v>163</v>
      </c>
      <c r="M16" s="533" t="s">
        <v>1308</v>
      </c>
      <c r="N16" s="533" t="s">
        <v>927</v>
      </c>
      <c r="O16" s="533" t="s">
        <v>1309</v>
      </c>
      <c r="P16" s="653"/>
      <c r="Q16" s="560" t="s">
        <v>2083</v>
      </c>
      <c r="R16" s="540">
        <v>1</v>
      </c>
      <c r="S16" s="250"/>
      <c r="W16" s="242"/>
      <c r="X16" s="242"/>
      <c r="Y16" s="150"/>
      <c r="AF16" s="150"/>
    </row>
    <row r="17" spans="6:32" ht="15" customHeight="1">
      <c r="F17" s="529">
        <v>15</v>
      </c>
      <c r="G17" s="528" t="s">
        <v>959</v>
      </c>
      <c r="H17" s="530">
        <v>10204</v>
      </c>
      <c r="I17" s="531" t="s">
        <v>1169</v>
      </c>
      <c r="J17" s="532" t="s">
        <v>937</v>
      </c>
      <c r="K17" s="531" t="s">
        <v>1169</v>
      </c>
      <c r="L17" s="541" t="s">
        <v>164</v>
      </c>
      <c r="M17" s="533" t="s">
        <v>1310</v>
      </c>
      <c r="N17" s="541" t="s">
        <v>958</v>
      </c>
      <c r="O17" s="533" t="s">
        <v>1311</v>
      </c>
      <c r="P17" s="653"/>
      <c r="Q17" s="560" t="s">
        <v>2084</v>
      </c>
      <c r="R17" s="542">
        <v>2</v>
      </c>
      <c r="S17" s="250"/>
      <c r="W17" s="242"/>
      <c r="X17" s="242"/>
      <c r="Y17" s="150"/>
      <c r="AF17" s="150"/>
    </row>
    <row r="18" spans="6:32" ht="15" customHeight="1">
      <c r="F18" s="529">
        <v>16</v>
      </c>
      <c r="G18" s="528" t="s">
        <v>960</v>
      </c>
      <c r="H18" s="530">
        <v>10205</v>
      </c>
      <c r="I18" s="531" t="s">
        <v>1169</v>
      </c>
      <c r="J18" s="532" t="s">
        <v>937</v>
      </c>
      <c r="K18" s="531" t="s">
        <v>1169</v>
      </c>
      <c r="L18" s="537" t="s">
        <v>165</v>
      </c>
      <c r="M18" s="533" t="s">
        <v>1312</v>
      </c>
      <c r="N18" s="533" t="s">
        <v>529</v>
      </c>
      <c r="O18" s="533" t="s">
        <v>1313</v>
      </c>
      <c r="P18" s="653"/>
      <c r="Q18" s="560" t="s">
        <v>2085</v>
      </c>
      <c r="R18" s="534">
        <v>1</v>
      </c>
      <c r="S18" s="250"/>
      <c r="W18" s="242"/>
      <c r="X18" s="242"/>
      <c r="Y18" s="150"/>
      <c r="AF18" s="150"/>
    </row>
    <row r="19" spans="6:32" ht="15" customHeight="1">
      <c r="F19" s="529">
        <v>17</v>
      </c>
      <c r="G19" s="528" t="s">
        <v>961</v>
      </c>
      <c r="H19" s="530">
        <v>10206</v>
      </c>
      <c r="I19" s="531"/>
      <c r="J19" s="532"/>
      <c r="K19" s="531"/>
      <c r="L19" s="533"/>
      <c r="M19" s="533"/>
      <c r="N19" s="533"/>
      <c r="O19" s="533"/>
      <c r="P19" s="653"/>
      <c r="Q19" s="560"/>
      <c r="R19" s="534"/>
      <c r="S19" s="250"/>
      <c r="W19" s="242"/>
      <c r="X19" s="242"/>
      <c r="Y19" s="150"/>
      <c r="AF19" s="150"/>
    </row>
    <row r="20" spans="6:32" ht="15" customHeight="1">
      <c r="F20" s="529">
        <v>18</v>
      </c>
      <c r="G20" s="528" t="s">
        <v>962</v>
      </c>
      <c r="H20" s="530">
        <v>10207</v>
      </c>
      <c r="I20" s="531" t="s">
        <v>1169</v>
      </c>
      <c r="J20" s="532" t="s">
        <v>937</v>
      </c>
      <c r="K20" s="531" t="s">
        <v>1169</v>
      </c>
      <c r="L20" s="537" t="s">
        <v>166</v>
      </c>
      <c r="M20" s="533" t="s">
        <v>1314</v>
      </c>
      <c r="N20" s="533" t="s">
        <v>167</v>
      </c>
      <c r="O20" s="533" t="s">
        <v>1315</v>
      </c>
      <c r="P20" s="653"/>
      <c r="Q20" s="560" t="s">
        <v>2086</v>
      </c>
      <c r="R20" s="534">
        <v>1</v>
      </c>
      <c r="S20" s="250"/>
      <c r="W20" s="242"/>
      <c r="X20" s="242"/>
      <c r="Y20" s="150"/>
      <c r="AF20" s="150"/>
    </row>
    <row r="21" spans="6:32" ht="15" customHeight="1">
      <c r="F21" s="529">
        <v>19</v>
      </c>
      <c r="G21" s="528" t="s">
        <v>963</v>
      </c>
      <c r="H21" s="530">
        <v>10208</v>
      </c>
      <c r="I21" s="531" t="s">
        <v>1169</v>
      </c>
      <c r="J21" s="532" t="s">
        <v>937</v>
      </c>
      <c r="K21" s="531" t="s">
        <v>1169</v>
      </c>
      <c r="L21" s="537" t="s">
        <v>168</v>
      </c>
      <c r="M21" s="533" t="s">
        <v>1316</v>
      </c>
      <c r="N21" s="533" t="s">
        <v>1219</v>
      </c>
      <c r="O21" s="533" t="s">
        <v>1317</v>
      </c>
      <c r="P21" s="653"/>
      <c r="Q21" s="560" t="s">
        <v>2087</v>
      </c>
      <c r="R21" s="534">
        <v>2</v>
      </c>
      <c r="S21" s="250"/>
      <c r="W21" s="242"/>
      <c r="X21" s="242"/>
      <c r="Y21" s="150"/>
    </row>
    <row r="22" spans="6:32" ht="15" customHeight="1" thickBot="1">
      <c r="F22" s="529">
        <v>20</v>
      </c>
      <c r="G22" s="528" t="s">
        <v>964</v>
      </c>
      <c r="H22" s="530">
        <v>10209</v>
      </c>
      <c r="I22" s="531" t="s">
        <v>1169</v>
      </c>
      <c r="J22" s="532" t="s">
        <v>937</v>
      </c>
      <c r="K22" s="531" t="s">
        <v>1169</v>
      </c>
      <c r="L22" s="537" t="s">
        <v>169</v>
      </c>
      <c r="M22" s="533" t="s">
        <v>1318</v>
      </c>
      <c r="N22" s="533" t="s">
        <v>170</v>
      </c>
      <c r="O22" s="533" t="s">
        <v>1319</v>
      </c>
      <c r="P22" s="653"/>
      <c r="Q22" s="560" t="s">
        <v>2088</v>
      </c>
      <c r="R22" s="534">
        <v>1</v>
      </c>
      <c r="S22" s="250"/>
      <c r="W22" s="234"/>
      <c r="X22" s="234"/>
      <c r="Y22" s="150"/>
    </row>
    <row r="23" spans="6:32" ht="15" customHeight="1">
      <c r="F23" s="529">
        <v>21</v>
      </c>
      <c r="G23" s="528" t="s">
        <v>965</v>
      </c>
      <c r="H23" s="530">
        <v>10210</v>
      </c>
      <c r="I23" s="531" t="s">
        <v>1169</v>
      </c>
      <c r="J23" s="532" t="s">
        <v>937</v>
      </c>
      <c r="K23" s="531" t="s">
        <v>1169</v>
      </c>
      <c r="L23" s="537" t="s">
        <v>171</v>
      </c>
      <c r="M23" s="533" t="s">
        <v>1320</v>
      </c>
      <c r="N23" s="533" t="s">
        <v>1220</v>
      </c>
      <c r="O23" s="533" t="s">
        <v>1321</v>
      </c>
      <c r="P23" s="653"/>
      <c r="Q23" s="560" t="s">
        <v>2089</v>
      </c>
      <c r="R23" s="534">
        <v>1</v>
      </c>
      <c r="S23" s="250"/>
      <c r="W23" s="246"/>
      <c r="X23" s="246"/>
      <c r="Y23" s="150"/>
    </row>
    <row r="24" spans="6:32" ht="15" customHeight="1">
      <c r="F24" s="529">
        <v>22</v>
      </c>
      <c r="G24" s="528" t="s">
        <v>966</v>
      </c>
      <c r="H24" s="530">
        <v>10211</v>
      </c>
      <c r="I24" s="531" t="s">
        <v>1169</v>
      </c>
      <c r="J24" s="532" t="s">
        <v>937</v>
      </c>
      <c r="K24" s="531" t="s">
        <v>1169</v>
      </c>
      <c r="L24" s="537" t="s">
        <v>171</v>
      </c>
      <c r="M24" s="533" t="s">
        <v>1320</v>
      </c>
      <c r="N24" s="533" t="s">
        <v>1220</v>
      </c>
      <c r="O24" s="533" t="s">
        <v>1321</v>
      </c>
      <c r="P24" s="653"/>
      <c r="Q24" s="560" t="s">
        <v>2089</v>
      </c>
      <c r="R24" s="534">
        <v>2</v>
      </c>
      <c r="S24" s="250"/>
    </row>
    <row r="25" spans="6:32" ht="15" customHeight="1">
      <c r="F25" s="529">
        <v>23</v>
      </c>
      <c r="G25" s="528" t="s">
        <v>967</v>
      </c>
      <c r="H25" s="530">
        <v>10301</v>
      </c>
      <c r="I25" s="531" t="s">
        <v>1169</v>
      </c>
      <c r="J25" s="532" t="s">
        <v>939</v>
      </c>
      <c r="K25" s="531" t="s">
        <v>1169</v>
      </c>
      <c r="L25" s="533" t="s">
        <v>172</v>
      </c>
      <c r="M25" s="533" t="s">
        <v>1322</v>
      </c>
      <c r="N25" s="533" t="s">
        <v>173</v>
      </c>
      <c r="O25" s="533" t="s">
        <v>1323</v>
      </c>
      <c r="P25" s="653"/>
      <c r="Q25" s="560" t="s">
        <v>2090</v>
      </c>
      <c r="R25" s="534">
        <v>1</v>
      </c>
      <c r="S25" s="250"/>
    </row>
    <row r="26" spans="6:32" ht="15" customHeight="1">
      <c r="F26" s="529">
        <v>24</v>
      </c>
      <c r="G26" s="528" t="s">
        <v>968</v>
      </c>
      <c r="H26" s="530">
        <v>10302</v>
      </c>
      <c r="I26" s="531" t="s">
        <v>1169</v>
      </c>
      <c r="J26" s="532" t="s">
        <v>939</v>
      </c>
      <c r="K26" s="909" t="s">
        <v>2663</v>
      </c>
      <c r="L26" s="533" t="s">
        <v>174</v>
      </c>
      <c r="M26" s="533" t="s">
        <v>1324</v>
      </c>
      <c r="N26" s="533" t="s">
        <v>175</v>
      </c>
      <c r="O26" s="533" t="s">
        <v>1325</v>
      </c>
      <c r="P26" s="653"/>
      <c r="Q26" s="560" t="s">
        <v>2091</v>
      </c>
      <c r="R26" s="534">
        <v>1</v>
      </c>
      <c r="S26" s="250"/>
    </row>
    <row r="27" spans="6:32" ht="15" customHeight="1">
      <c r="F27" s="529">
        <v>25</v>
      </c>
      <c r="G27" s="528" t="s">
        <v>969</v>
      </c>
      <c r="H27" s="530">
        <v>10303</v>
      </c>
      <c r="I27" s="531" t="s">
        <v>1169</v>
      </c>
      <c r="J27" s="532" t="s">
        <v>939</v>
      </c>
      <c r="K27" s="531" t="s">
        <v>1169</v>
      </c>
      <c r="L27" s="533" t="s">
        <v>176</v>
      </c>
      <c r="M27" s="533" t="s">
        <v>1326</v>
      </c>
      <c r="N27" s="533" t="s">
        <v>177</v>
      </c>
      <c r="O27" s="533" t="s">
        <v>1327</v>
      </c>
      <c r="P27" s="653"/>
      <c r="Q27" s="560" t="s">
        <v>2092</v>
      </c>
      <c r="R27" s="534">
        <v>1</v>
      </c>
      <c r="S27" s="250"/>
    </row>
    <row r="28" spans="6:32" ht="15" customHeight="1">
      <c r="F28" s="529">
        <v>26</v>
      </c>
      <c r="G28" s="528" t="s">
        <v>970</v>
      </c>
      <c r="H28" s="530">
        <v>10304</v>
      </c>
      <c r="I28" s="531" t="s">
        <v>1169</v>
      </c>
      <c r="J28" s="532" t="s">
        <v>939</v>
      </c>
      <c r="K28" s="531" t="s">
        <v>1169</v>
      </c>
      <c r="L28" s="533" t="s">
        <v>178</v>
      </c>
      <c r="M28" s="533" t="s">
        <v>1328</v>
      </c>
      <c r="N28" s="533" t="s">
        <v>1431</v>
      </c>
      <c r="O28" s="533" t="s">
        <v>1329</v>
      </c>
      <c r="P28" s="653"/>
      <c r="Q28" s="560" t="s">
        <v>2093</v>
      </c>
      <c r="R28" s="534">
        <v>1</v>
      </c>
      <c r="S28" s="250"/>
    </row>
    <row r="29" spans="6:32" ht="15" customHeight="1">
      <c r="F29" s="529">
        <v>27</v>
      </c>
      <c r="G29" s="528" t="s">
        <v>971</v>
      </c>
      <c r="H29" s="530">
        <v>10305</v>
      </c>
      <c r="I29" s="531" t="s">
        <v>1169</v>
      </c>
      <c r="J29" s="532" t="s">
        <v>939</v>
      </c>
      <c r="K29" s="531" t="s">
        <v>1169</v>
      </c>
      <c r="L29" s="533" t="s">
        <v>179</v>
      </c>
      <c r="M29" s="533" t="s">
        <v>1330</v>
      </c>
      <c r="N29" s="533" t="s">
        <v>180</v>
      </c>
      <c r="O29" s="533" t="s">
        <v>1331</v>
      </c>
      <c r="P29" s="653"/>
      <c r="Q29" s="560" t="s">
        <v>2094</v>
      </c>
      <c r="R29" s="534">
        <v>2</v>
      </c>
      <c r="S29" s="250"/>
    </row>
    <row r="30" spans="6:32" ht="15" customHeight="1">
      <c r="F30" s="529">
        <v>28</v>
      </c>
      <c r="G30" s="528" t="s">
        <v>972</v>
      </c>
      <c r="H30" s="530">
        <v>10306</v>
      </c>
      <c r="I30" s="531" t="s">
        <v>1169</v>
      </c>
      <c r="J30" s="532" t="s">
        <v>939</v>
      </c>
      <c r="K30" s="531" t="s">
        <v>1169</v>
      </c>
      <c r="L30" s="533" t="s">
        <v>181</v>
      </c>
      <c r="M30" s="533" t="s">
        <v>1332</v>
      </c>
      <c r="N30" s="533" t="s">
        <v>1051</v>
      </c>
      <c r="O30" s="533" t="s">
        <v>1333</v>
      </c>
      <c r="P30" s="653"/>
      <c r="Q30" s="560" t="s">
        <v>2095</v>
      </c>
      <c r="R30" s="534">
        <v>1</v>
      </c>
      <c r="S30" s="250"/>
    </row>
    <row r="31" spans="6:32" ht="15" customHeight="1">
      <c r="F31" s="529">
        <v>29</v>
      </c>
      <c r="G31" s="528" t="s">
        <v>973</v>
      </c>
      <c r="H31" s="530">
        <v>10307</v>
      </c>
      <c r="I31" s="531" t="s">
        <v>1169</v>
      </c>
      <c r="J31" s="532" t="s">
        <v>939</v>
      </c>
      <c r="K31" s="531" t="s">
        <v>1169</v>
      </c>
      <c r="L31" s="533" t="s">
        <v>182</v>
      </c>
      <c r="M31" s="533" t="s">
        <v>1334</v>
      </c>
      <c r="N31" s="533" t="s">
        <v>183</v>
      </c>
      <c r="O31" s="533" t="s">
        <v>184</v>
      </c>
      <c r="P31" s="653"/>
      <c r="Q31" s="560" t="s">
        <v>2096</v>
      </c>
      <c r="R31" s="534">
        <v>1</v>
      </c>
      <c r="S31" s="250"/>
    </row>
    <row r="32" spans="6:32" ht="15" customHeight="1">
      <c r="F32" s="529">
        <v>30</v>
      </c>
      <c r="G32" s="528" t="s">
        <v>974</v>
      </c>
      <c r="H32" s="530">
        <v>10308</v>
      </c>
      <c r="I32" s="531" t="s">
        <v>1169</v>
      </c>
      <c r="J32" s="532" t="s">
        <v>939</v>
      </c>
      <c r="K32" s="531" t="s">
        <v>1169</v>
      </c>
      <c r="L32" s="533" t="s">
        <v>185</v>
      </c>
      <c r="M32" s="533" t="s">
        <v>1335</v>
      </c>
      <c r="N32" s="533" t="s">
        <v>186</v>
      </c>
      <c r="O32" s="533" t="s">
        <v>1432</v>
      </c>
      <c r="P32" s="653"/>
      <c r="Q32" s="560" t="s">
        <v>2097</v>
      </c>
      <c r="R32" s="534">
        <v>1</v>
      </c>
      <c r="S32" s="250"/>
    </row>
    <row r="33" spans="6:19" ht="15" customHeight="1">
      <c r="F33" s="529">
        <v>31</v>
      </c>
      <c r="G33" s="528" t="s">
        <v>975</v>
      </c>
      <c r="H33" s="530">
        <v>10309</v>
      </c>
      <c r="I33" s="531" t="s">
        <v>1169</v>
      </c>
      <c r="J33" s="532" t="s">
        <v>939</v>
      </c>
      <c r="K33" s="531" t="s">
        <v>1169</v>
      </c>
      <c r="L33" s="533" t="s">
        <v>187</v>
      </c>
      <c r="M33" s="533" t="s">
        <v>1336</v>
      </c>
      <c r="N33" s="533" t="s">
        <v>1238</v>
      </c>
      <c r="O33" s="533" t="s">
        <v>1337</v>
      </c>
      <c r="P33" s="653"/>
      <c r="Q33" s="560" t="s">
        <v>2098</v>
      </c>
      <c r="R33" s="534">
        <v>2</v>
      </c>
      <c r="S33" s="250"/>
    </row>
    <row r="34" spans="6:19" ht="15" customHeight="1">
      <c r="F34" s="529">
        <v>32</v>
      </c>
      <c r="G34" s="528" t="s">
        <v>976</v>
      </c>
      <c r="H34" s="530">
        <v>10310</v>
      </c>
      <c r="I34" s="531" t="s">
        <v>1169</v>
      </c>
      <c r="J34" s="532" t="s">
        <v>939</v>
      </c>
      <c r="K34" s="531" t="s">
        <v>1169</v>
      </c>
      <c r="L34" s="533" t="s">
        <v>188</v>
      </c>
      <c r="M34" s="533" t="s">
        <v>1338</v>
      </c>
      <c r="N34" s="533" t="s">
        <v>189</v>
      </c>
      <c r="O34" s="533" t="s">
        <v>1433</v>
      </c>
      <c r="P34" s="653"/>
      <c r="Q34" s="560" t="s">
        <v>2099</v>
      </c>
      <c r="R34" s="534">
        <v>2</v>
      </c>
      <c r="S34" s="250"/>
    </row>
    <row r="35" spans="6:19" ht="15" customHeight="1">
      <c r="F35" s="529">
        <v>33</v>
      </c>
      <c r="G35" s="528" t="s">
        <v>977</v>
      </c>
      <c r="H35" s="530">
        <v>10311</v>
      </c>
      <c r="I35" s="531" t="s">
        <v>1169</v>
      </c>
      <c r="J35" s="532" t="s">
        <v>939</v>
      </c>
      <c r="K35" s="531" t="s">
        <v>1169</v>
      </c>
      <c r="L35" s="539" t="s">
        <v>190</v>
      </c>
      <c r="M35" s="533" t="s">
        <v>1434</v>
      </c>
      <c r="N35" s="533" t="s">
        <v>191</v>
      </c>
      <c r="O35" s="533" t="s">
        <v>1435</v>
      </c>
      <c r="P35" s="653"/>
      <c r="Q35" s="560" t="s">
        <v>2100</v>
      </c>
      <c r="R35" s="540">
        <v>1</v>
      </c>
      <c r="S35" s="250"/>
    </row>
    <row r="36" spans="6:19" ht="15" customHeight="1">
      <c r="F36" s="529">
        <v>34</v>
      </c>
      <c r="G36" s="528" t="s">
        <v>978</v>
      </c>
      <c r="H36" s="530">
        <v>10312</v>
      </c>
      <c r="I36" s="531" t="s">
        <v>1169</v>
      </c>
      <c r="J36" s="532" t="s">
        <v>939</v>
      </c>
      <c r="K36" s="531" t="s">
        <v>1169</v>
      </c>
      <c r="L36" s="533" t="s">
        <v>192</v>
      </c>
      <c r="M36" s="533" t="s">
        <v>1436</v>
      </c>
      <c r="N36" s="533" t="s">
        <v>193</v>
      </c>
      <c r="O36" s="533" t="s">
        <v>1437</v>
      </c>
      <c r="P36" s="653"/>
      <c r="Q36" s="560" t="s">
        <v>2076</v>
      </c>
      <c r="R36" s="534">
        <v>1</v>
      </c>
      <c r="S36" s="250"/>
    </row>
    <row r="37" spans="6:19" ht="15" customHeight="1">
      <c r="F37" s="529">
        <v>35</v>
      </c>
      <c r="G37" s="528" t="s">
        <v>980</v>
      </c>
      <c r="H37" s="530">
        <v>10313</v>
      </c>
      <c r="I37" s="531" t="s">
        <v>1169</v>
      </c>
      <c r="J37" s="532" t="s">
        <v>939</v>
      </c>
      <c r="K37" s="531" t="s">
        <v>1169</v>
      </c>
      <c r="L37" s="539" t="s">
        <v>194</v>
      </c>
      <c r="M37" s="533" t="s">
        <v>1438</v>
      </c>
      <c r="N37" s="533" t="s">
        <v>195</v>
      </c>
      <c r="O37" s="533" t="s">
        <v>1439</v>
      </c>
      <c r="P37" s="653"/>
      <c r="Q37" s="560" t="s">
        <v>2101</v>
      </c>
      <c r="R37" s="540">
        <v>1</v>
      </c>
      <c r="S37" s="250"/>
    </row>
    <row r="38" spans="6:19" ht="15" customHeight="1">
      <c r="F38" s="529">
        <v>36</v>
      </c>
      <c r="G38" s="528" t="s">
        <v>981</v>
      </c>
      <c r="H38" s="530">
        <v>20401</v>
      </c>
      <c r="I38" s="531" t="s">
        <v>1239</v>
      </c>
      <c r="J38" s="532" t="s">
        <v>941</v>
      </c>
      <c r="K38" s="543" t="s">
        <v>979</v>
      </c>
      <c r="L38" s="533" t="s">
        <v>196</v>
      </c>
      <c r="M38" s="533" t="s">
        <v>1440</v>
      </c>
      <c r="N38" s="533" t="s">
        <v>634</v>
      </c>
      <c r="O38" s="533" t="s">
        <v>1441</v>
      </c>
      <c r="P38" s="653"/>
      <c r="Q38" s="560" t="s">
        <v>2102</v>
      </c>
      <c r="R38" s="534">
        <v>1</v>
      </c>
      <c r="S38" s="250"/>
    </row>
    <row r="39" spans="6:19" ht="15" customHeight="1">
      <c r="F39" s="529">
        <v>37</v>
      </c>
      <c r="G39" s="528" t="s">
        <v>982</v>
      </c>
      <c r="H39" s="530">
        <v>20402</v>
      </c>
      <c r="I39" s="531" t="s">
        <v>1239</v>
      </c>
      <c r="J39" s="532" t="s">
        <v>941</v>
      </c>
      <c r="K39" s="543" t="s">
        <v>979</v>
      </c>
      <c r="L39" s="533" t="s">
        <v>197</v>
      </c>
      <c r="M39" s="533" t="s">
        <v>1442</v>
      </c>
      <c r="N39" s="533" t="s">
        <v>635</v>
      </c>
      <c r="O39" s="533" t="s">
        <v>1443</v>
      </c>
      <c r="P39" s="653"/>
      <c r="Q39" s="560" t="s">
        <v>2103</v>
      </c>
      <c r="R39" s="534">
        <v>1</v>
      </c>
      <c r="S39" s="250"/>
    </row>
    <row r="40" spans="6:19" ht="15" customHeight="1">
      <c r="F40" s="529">
        <v>38</v>
      </c>
      <c r="G40" s="528" t="s">
        <v>983</v>
      </c>
      <c r="H40" s="530">
        <v>20403</v>
      </c>
      <c r="I40" s="531" t="s">
        <v>1239</v>
      </c>
      <c r="J40" s="532" t="s">
        <v>941</v>
      </c>
      <c r="K40" s="543" t="s">
        <v>979</v>
      </c>
      <c r="L40" s="533" t="s">
        <v>198</v>
      </c>
      <c r="M40" s="533" t="s">
        <v>1444</v>
      </c>
      <c r="N40" s="533" t="s">
        <v>1240</v>
      </c>
      <c r="O40" s="533" t="s">
        <v>1445</v>
      </c>
      <c r="P40" s="653"/>
      <c r="Q40" s="560" t="s">
        <v>2103</v>
      </c>
      <c r="R40" s="534">
        <v>1</v>
      </c>
      <c r="S40" s="250"/>
    </row>
    <row r="41" spans="6:19" ht="15" customHeight="1">
      <c r="F41" s="529">
        <v>39</v>
      </c>
      <c r="G41" s="528" t="s">
        <v>984</v>
      </c>
      <c r="H41" s="530">
        <v>20404</v>
      </c>
      <c r="I41" s="531" t="s">
        <v>1239</v>
      </c>
      <c r="J41" s="532" t="s">
        <v>941</v>
      </c>
      <c r="K41" s="543" t="s">
        <v>979</v>
      </c>
      <c r="L41" s="533" t="s">
        <v>199</v>
      </c>
      <c r="M41" s="533" t="s">
        <v>1446</v>
      </c>
      <c r="N41" s="533" t="s">
        <v>1241</v>
      </c>
      <c r="O41" s="533" t="s">
        <v>1447</v>
      </c>
      <c r="P41" s="653"/>
      <c r="Q41" s="560" t="s">
        <v>2104</v>
      </c>
      <c r="R41" s="534">
        <v>1</v>
      </c>
      <c r="S41" s="250"/>
    </row>
    <row r="42" spans="6:19" ht="15" customHeight="1">
      <c r="F42" s="529">
        <v>40</v>
      </c>
      <c r="G42" s="528" t="s">
        <v>985</v>
      </c>
      <c r="H42" s="530">
        <v>20405</v>
      </c>
      <c r="I42" s="531" t="s">
        <v>1239</v>
      </c>
      <c r="J42" s="532" t="s">
        <v>941</v>
      </c>
      <c r="K42" s="543" t="s">
        <v>979</v>
      </c>
      <c r="L42" s="533" t="s">
        <v>200</v>
      </c>
      <c r="M42" s="533" t="s">
        <v>1448</v>
      </c>
      <c r="N42" s="533" t="s">
        <v>1242</v>
      </c>
      <c r="O42" s="533" t="s">
        <v>1449</v>
      </c>
      <c r="P42" s="653"/>
      <c r="Q42" s="560" t="s">
        <v>2105</v>
      </c>
      <c r="R42" s="534">
        <v>1</v>
      </c>
      <c r="S42" s="250"/>
    </row>
    <row r="43" spans="6:19" ht="15" customHeight="1">
      <c r="F43" s="529">
        <v>41</v>
      </c>
      <c r="G43" s="528" t="s">
        <v>986</v>
      </c>
      <c r="H43" s="530">
        <v>20406</v>
      </c>
      <c r="I43" s="531" t="s">
        <v>1239</v>
      </c>
      <c r="J43" s="532" t="s">
        <v>941</v>
      </c>
      <c r="K43" s="543" t="s">
        <v>979</v>
      </c>
      <c r="L43" s="533" t="s">
        <v>201</v>
      </c>
      <c r="M43" s="533" t="s">
        <v>1450</v>
      </c>
      <c r="N43" s="533" t="s">
        <v>1243</v>
      </c>
      <c r="O43" s="533" t="s">
        <v>1451</v>
      </c>
      <c r="P43" s="653"/>
      <c r="Q43" s="560" t="s">
        <v>2106</v>
      </c>
      <c r="R43" s="534">
        <v>1</v>
      </c>
      <c r="S43" s="250"/>
    </row>
    <row r="44" spans="6:19" ht="15" customHeight="1">
      <c r="F44" s="529">
        <v>42</v>
      </c>
      <c r="G44" s="528" t="s">
        <v>988</v>
      </c>
      <c r="H44" s="530">
        <v>20407</v>
      </c>
      <c r="I44" s="531" t="s">
        <v>1239</v>
      </c>
      <c r="J44" s="532" t="s">
        <v>941</v>
      </c>
      <c r="K44" s="543" t="s">
        <v>979</v>
      </c>
      <c r="L44" s="533" t="s">
        <v>202</v>
      </c>
      <c r="M44" s="533" t="s">
        <v>1452</v>
      </c>
      <c r="N44" s="533" t="s">
        <v>1244</v>
      </c>
      <c r="O44" s="533" t="s">
        <v>1453</v>
      </c>
      <c r="P44" s="653"/>
      <c r="Q44" s="560" t="s">
        <v>2107</v>
      </c>
      <c r="R44" s="534">
        <v>1</v>
      </c>
      <c r="S44" s="250"/>
    </row>
    <row r="45" spans="6:19" ht="15" customHeight="1">
      <c r="F45" s="529">
        <v>43</v>
      </c>
      <c r="G45" s="528" t="s">
        <v>989</v>
      </c>
      <c r="H45" s="530">
        <v>20501</v>
      </c>
      <c r="I45" s="531" t="s">
        <v>1239</v>
      </c>
      <c r="J45" s="532" t="s">
        <v>944</v>
      </c>
      <c r="K45" s="543" t="s">
        <v>987</v>
      </c>
      <c r="L45" s="533" t="s">
        <v>1245</v>
      </c>
      <c r="M45" s="533" t="s">
        <v>1454</v>
      </c>
      <c r="N45" s="533" t="s">
        <v>1246</v>
      </c>
      <c r="O45" s="533" t="s">
        <v>1455</v>
      </c>
      <c r="P45" s="653"/>
      <c r="Q45" s="560" t="s">
        <v>2108</v>
      </c>
      <c r="R45" s="534">
        <v>1</v>
      </c>
      <c r="S45" s="250"/>
    </row>
    <row r="46" spans="6:19" ht="15" customHeight="1">
      <c r="F46" s="529">
        <v>44</v>
      </c>
      <c r="G46" s="528" t="s">
        <v>990</v>
      </c>
      <c r="H46" s="530">
        <v>20502</v>
      </c>
      <c r="I46" s="531"/>
      <c r="J46" s="532"/>
      <c r="K46" s="543"/>
      <c r="L46" s="533"/>
      <c r="M46" s="533"/>
      <c r="N46" s="533"/>
      <c r="O46" s="533"/>
      <c r="P46" s="653"/>
      <c r="Q46" s="560"/>
      <c r="R46" s="534"/>
      <c r="S46" s="250"/>
    </row>
    <row r="47" spans="6:19" ht="15" customHeight="1">
      <c r="F47" s="529">
        <v>45</v>
      </c>
      <c r="G47" s="528" t="s">
        <v>991</v>
      </c>
      <c r="H47" s="530">
        <v>20503</v>
      </c>
      <c r="I47" s="531" t="s">
        <v>1239</v>
      </c>
      <c r="J47" s="532" t="s">
        <v>944</v>
      </c>
      <c r="K47" s="543" t="s">
        <v>987</v>
      </c>
      <c r="L47" s="533" t="s">
        <v>1247</v>
      </c>
      <c r="M47" s="533" t="s">
        <v>1456</v>
      </c>
      <c r="N47" s="533" t="s">
        <v>1457</v>
      </c>
      <c r="O47" s="533" t="s">
        <v>1458</v>
      </c>
      <c r="P47" s="653"/>
      <c r="Q47" s="560" t="s">
        <v>2109</v>
      </c>
      <c r="R47" s="534">
        <v>1</v>
      </c>
      <c r="S47" s="250"/>
    </row>
    <row r="48" spans="6:19" ht="15" customHeight="1">
      <c r="F48" s="529">
        <v>46</v>
      </c>
      <c r="G48" s="528" t="s">
        <v>992</v>
      </c>
      <c r="H48" s="530">
        <v>20504</v>
      </c>
      <c r="I48" s="531" t="s">
        <v>1239</v>
      </c>
      <c r="J48" s="532" t="s">
        <v>944</v>
      </c>
      <c r="K48" s="543" t="s">
        <v>987</v>
      </c>
      <c r="L48" s="533" t="s">
        <v>1248</v>
      </c>
      <c r="M48" s="533" t="s">
        <v>1459</v>
      </c>
      <c r="N48" s="533" t="s">
        <v>1249</v>
      </c>
      <c r="O48" s="533" t="s">
        <v>1460</v>
      </c>
      <c r="P48" s="653"/>
      <c r="Q48" s="560" t="s">
        <v>2110</v>
      </c>
      <c r="R48" s="534">
        <v>1</v>
      </c>
      <c r="S48" s="250"/>
    </row>
    <row r="49" spans="6:19" ht="15" customHeight="1">
      <c r="F49" s="529">
        <v>47</v>
      </c>
      <c r="G49" s="528" t="s">
        <v>993</v>
      </c>
      <c r="H49" s="530">
        <v>20505</v>
      </c>
      <c r="I49" s="531" t="s">
        <v>1239</v>
      </c>
      <c r="J49" s="532" t="s">
        <v>944</v>
      </c>
      <c r="K49" s="543" t="s">
        <v>987</v>
      </c>
      <c r="L49" s="533" t="s">
        <v>1250</v>
      </c>
      <c r="M49" s="533" t="s">
        <v>1461</v>
      </c>
      <c r="N49" s="533" t="s">
        <v>1251</v>
      </c>
      <c r="O49" s="533" t="s">
        <v>1462</v>
      </c>
      <c r="P49" s="653"/>
      <c r="Q49" s="560" t="s">
        <v>2111</v>
      </c>
      <c r="R49" s="534">
        <v>1</v>
      </c>
      <c r="S49" s="250"/>
    </row>
    <row r="50" spans="6:19" ht="15" customHeight="1">
      <c r="F50" s="529">
        <v>48</v>
      </c>
      <c r="G50" s="528" t="s">
        <v>994</v>
      </c>
      <c r="H50" s="530">
        <v>20506</v>
      </c>
      <c r="I50" s="531" t="s">
        <v>1239</v>
      </c>
      <c r="J50" s="532" t="s">
        <v>944</v>
      </c>
      <c r="K50" s="543" t="s">
        <v>987</v>
      </c>
      <c r="L50" s="533" t="s">
        <v>1252</v>
      </c>
      <c r="M50" s="533" t="s">
        <v>1463</v>
      </c>
      <c r="N50" s="533" t="s">
        <v>1253</v>
      </c>
      <c r="O50" s="533" t="s">
        <v>1464</v>
      </c>
      <c r="P50" s="653"/>
      <c r="Q50" s="560" t="s">
        <v>2112</v>
      </c>
      <c r="R50" s="534">
        <v>1</v>
      </c>
      <c r="S50" s="250"/>
    </row>
    <row r="51" spans="6:19" ht="15" customHeight="1">
      <c r="F51" s="529">
        <v>49</v>
      </c>
      <c r="G51" s="528" t="s">
        <v>995</v>
      </c>
      <c r="H51" s="530">
        <v>20507</v>
      </c>
      <c r="I51" s="531"/>
      <c r="J51" s="532"/>
      <c r="K51" s="543"/>
      <c r="L51" s="533"/>
      <c r="M51" s="533"/>
      <c r="N51" s="533"/>
      <c r="O51" s="533"/>
      <c r="P51" s="653"/>
      <c r="Q51" s="560"/>
      <c r="R51" s="534"/>
      <c r="S51" s="250"/>
    </row>
    <row r="52" spans="6:19" ht="15" customHeight="1">
      <c r="F52" s="152"/>
      <c r="G52" s="152"/>
      <c r="H52" s="530">
        <v>20508</v>
      </c>
      <c r="I52" s="544" t="s">
        <v>1239</v>
      </c>
      <c r="J52" s="532" t="s">
        <v>944</v>
      </c>
      <c r="K52" s="543" t="s">
        <v>987</v>
      </c>
      <c r="L52" s="533" t="s">
        <v>1254</v>
      </c>
      <c r="M52" s="533" t="s">
        <v>1465</v>
      </c>
      <c r="N52" s="533" t="s">
        <v>829</v>
      </c>
      <c r="O52" s="533" t="s">
        <v>1466</v>
      </c>
      <c r="P52" s="653"/>
      <c r="Q52" s="560" t="s">
        <v>2113</v>
      </c>
      <c r="R52" s="534">
        <v>1</v>
      </c>
      <c r="S52" s="250"/>
    </row>
    <row r="53" spans="6:19" ht="15" customHeight="1">
      <c r="H53" s="530">
        <v>20509</v>
      </c>
      <c r="I53" s="531" t="s">
        <v>1239</v>
      </c>
      <c r="J53" s="532" t="s">
        <v>944</v>
      </c>
      <c r="K53" s="543" t="s">
        <v>987</v>
      </c>
      <c r="L53" s="533" t="s">
        <v>706</v>
      </c>
      <c r="M53" s="533" t="s">
        <v>1467</v>
      </c>
      <c r="N53" s="533" t="s">
        <v>203</v>
      </c>
      <c r="O53" s="533" t="s">
        <v>1468</v>
      </c>
      <c r="P53" s="653"/>
      <c r="Q53" s="560" t="s">
        <v>2114</v>
      </c>
      <c r="R53" s="534">
        <v>1</v>
      </c>
      <c r="S53" s="250"/>
    </row>
    <row r="54" spans="6:19" ht="15" customHeight="1">
      <c r="H54" s="530">
        <v>20510</v>
      </c>
      <c r="I54" s="531"/>
      <c r="J54" s="532"/>
      <c r="K54" s="543"/>
      <c r="L54" s="533"/>
      <c r="M54" s="533"/>
      <c r="N54" s="533"/>
      <c r="O54" s="533"/>
      <c r="P54" s="653"/>
      <c r="Q54" s="560"/>
      <c r="R54" s="534"/>
      <c r="S54" s="250"/>
    </row>
    <row r="55" spans="6:19" ht="15" customHeight="1">
      <c r="H55" s="530">
        <v>20511</v>
      </c>
      <c r="I55" s="531" t="s">
        <v>1239</v>
      </c>
      <c r="J55" s="532" t="s">
        <v>944</v>
      </c>
      <c r="K55" s="543" t="s">
        <v>987</v>
      </c>
      <c r="L55" s="533" t="s">
        <v>830</v>
      </c>
      <c r="M55" s="533" t="s">
        <v>1469</v>
      </c>
      <c r="N55" s="533" t="s">
        <v>831</v>
      </c>
      <c r="O55" s="533" t="s">
        <v>1470</v>
      </c>
      <c r="P55" s="653"/>
      <c r="Q55" s="560" t="s">
        <v>2115</v>
      </c>
      <c r="R55" s="534">
        <v>1</v>
      </c>
      <c r="S55" s="250"/>
    </row>
    <row r="56" spans="6:19" ht="15" customHeight="1">
      <c r="H56" s="530">
        <v>20512</v>
      </c>
      <c r="I56" s="531" t="s">
        <v>1239</v>
      </c>
      <c r="J56" s="532" t="s">
        <v>944</v>
      </c>
      <c r="K56" s="543" t="s">
        <v>987</v>
      </c>
      <c r="L56" s="533" t="s">
        <v>636</v>
      </c>
      <c r="M56" s="533" t="s">
        <v>1471</v>
      </c>
      <c r="N56" s="533" t="s">
        <v>707</v>
      </c>
      <c r="O56" s="533" t="s">
        <v>1472</v>
      </c>
      <c r="P56" s="653"/>
      <c r="Q56" s="560" t="s">
        <v>2116</v>
      </c>
      <c r="R56" s="534">
        <v>1</v>
      </c>
      <c r="S56" s="250"/>
    </row>
    <row r="57" spans="6:19" ht="15" customHeight="1">
      <c r="H57" s="530">
        <v>20601</v>
      </c>
      <c r="I57" s="531" t="s">
        <v>1239</v>
      </c>
      <c r="J57" s="532" t="s">
        <v>946</v>
      </c>
      <c r="K57" s="543" t="s">
        <v>1473</v>
      </c>
      <c r="L57" s="533" t="s">
        <v>204</v>
      </c>
      <c r="M57" s="533" t="s">
        <v>560</v>
      </c>
      <c r="N57" s="533" t="s">
        <v>561</v>
      </c>
      <c r="O57" s="533" t="s">
        <v>562</v>
      </c>
      <c r="P57" s="653"/>
      <c r="Q57" s="560" t="s">
        <v>2117</v>
      </c>
      <c r="R57" s="534">
        <v>1</v>
      </c>
      <c r="S57" s="250"/>
    </row>
    <row r="58" spans="6:19" ht="15" customHeight="1">
      <c r="H58" s="530">
        <v>20602</v>
      </c>
      <c r="I58" s="531" t="s">
        <v>1239</v>
      </c>
      <c r="J58" s="532" t="s">
        <v>946</v>
      </c>
      <c r="K58" s="543" t="s">
        <v>1473</v>
      </c>
      <c r="L58" s="533" t="s">
        <v>205</v>
      </c>
      <c r="M58" s="533" t="s">
        <v>563</v>
      </c>
      <c r="N58" s="533" t="s">
        <v>564</v>
      </c>
      <c r="O58" s="533" t="s">
        <v>565</v>
      </c>
      <c r="P58" s="653"/>
      <c r="Q58" s="560" t="s">
        <v>2118</v>
      </c>
      <c r="R58" s="534">
        <v>1</v>
      </c>
      <c r="S58" s="250"/>
    </row>
    <row r="59" spans="6:19" ht="15" customHeight="1">
      <c r="H59" s="530">
        <v>20603</v>
      </c>
      <c r="I59" s="531" t="s">
        <v>1239</v>
      </c>
      <c r="J59" s="532" t="s">
        <v>946</v>
      </c>
      <c r="K59" s="543" t="s">
        <v>1473</v>
      </c>
      <c r="L59" s="533" t="s">
        <v>206</v>
      </c>
      <c r="M59" s="533" t="s">
        <v>566</v>
      </c>
      <c r="N59" s="533" t="s">
        <v>1090</v>
      </c>
      <c r="O59" s="533" t="s">
        <v>1091</v>
      </c>
      <c r="P59" s="653"/>
      <c r="Q59" s="560" t="s">
        <v>2119</v>
      </c>
      <c r="R59" s="534">
        <v>1</v>
      </c>
      <c r="S59" s="250"/>
    </row>
    <row r="60" spans="6:19" ht="15" customHeight="1">
      <c r="H60" s="530">
        <v>20604</v>
      </c>
      <c r="I60" s="531" t="s">
        <v>1239</v>
      </c>
      <c r="J60" s="532" t="s">
        <v>946</v>
      </c>
      <c r="K60" s="543" t="s">
        <v>1473</v>
      </c>
      <c r="L60" s="533" t="s">
        <v>207</v>
      </c>
      <c r="M60" s="545" t="s">
        <v>2511</v>
      </c>
      <c r="N60" s="752" t="s">
        <v>2515</v>
      </c>
      <c r="O60" s="545" t="s">
        <v>1223</v>
      </c>
      <c r="P60" s="653"/>
      <c r="Q60" s="560" t="s">
        <v>2120</v>
      </c>
      <c r="R60" s="534">
        <v>1</v>
      </c>
      <c r="S60" s="250"/>
    </row>
    <row r="61" spans="6:19" ht="15" customHeight="1">
      <c r="H61" s="530">
        <v>20605</v>
      </c>
      <c r="I61" s="531" t="s">
        <v>1239</v>
      </c>
      <c r="J61" s="532" t="s">
        <v>946</v>
      </c>
      <c r="K61" s="543" t="s">
        <v>1473</v>
      </c>
      <c r="L61" s="533" t="s">
        <v>208</v>
      </c>
      <c r="M61" s="545" t="s">
        <v>1224</v>
      </c>
      <c r="N61" s="545" t="s">
        <v>1225</v>
      </c>
      <c r="O61" s="545" t="s">
        <v>1226</v>
      </c>
      <c r="P61" s="653"/>
      <c r="Q61" s="560" t="s">
        <v>2121</v>
      </c>
      <c r="R61" s="534">
        <v>1</v>
      </c>
      <c r="S61" s="250"/>
    </row>
    <row r="62" spans="6:19" ht="15" customHeight="1">
      <c r="H62" s="530">
        <v>20606</v>
      </c>
      <c r="I62" s="531" t="s">
        <v>1239</v>
      </c>
      <c r="J62" s="532" t="s">
        <v>946</v>
      </c>
      <c r="K62" s="543" t="s">
        <v>1473</v>
      </c>
      <c r="L62" s="533" t="s">
        <v>209</v>
      </c>
      <c r="M62" s="545" t="s">
        <v>1227</v>
      </c>
      <c r="N62" s="545" t="s">
        <v>1228</v>
      </c>
      <c r="O62" s="545" t="s">
        <v>1229</v>
      </c>
      <c r="P62" s="653"/>
      <c r="Q62" s="560" t="s">
        <v>2122</v>
      </c>
      <c r="R62" s="534">
        <v>1</v>
      </c>
      <c r="S62" s="250"/>
    </row>
    <row r="63" spans="6:19" ht="15" customHeight="1">
      <c r="H63" s="530">
        <v>20607</v>
      </c>
      <c r="I63" s="531" t="s">
        <v>1239</v>
      </c>
      <c r="J63" s="532" t="s">
        <v>946</v>
      </c>
      <c r="K63" s="543" t="s">
        <v>1473</v>
      </c>
      <c r="L63" s="533" t="s">
        <v>210</v>
      </c>
      <c r="M63" s="545" t="s">
        <v>1230</v>
      </c>
      <c r="N63" s="545" t="s">
        <v>1231</v>
      </c>
      <c r="O63" s="545" t="s">
        <v>1232</v>
      </c>
      <c r="P63" s="653"/>
      <c r="Q63" s="560" t="s">
        <v>2123</v>
      </c>
      <c r="R63" s="534">
        <v>1</v>
      </c>
      <c r="S63" s="250"/>
    </row>
    <row r="64" spans="6:19" ht="15" customHeight="1">
      <c r="H64" s="530">
        <v>20608</v>
      </c>
      <c r="I64" s="531" t="s">
        <v>1239</v>
      </c>
      <c r="J64" s="532" t="s">
        <v>832</v>
      </c>
      <c r="K64" s="543" t="s">
        <v>1473</v>
      </c>
      <c r="L64" s="533" t="s">
        <v>211</v>
      </c>
      <c r="M64" s="545" t="s">
        <v>1233</v>
      </c>
      <c r="N64" s="545" t="s">
        <v>1234</v>
      </c>
      <c r="O64" s="545" t="s">
        <v>1235</v>
      </c>
      <c r="P64" s="653"/>
      <c r="Q64" s="560" t="s">
        <v>2124</v>
      </c>
      <c r="R64" s="534">
        <v>1</v>
      </c>
      <c r="S64" s="250"/>
    </row>
    <row r="65" spans="8:19" ht="15" customHeight="1">
      <c r="H65" s="530">
        <v>20609</v>
      </c>
      <c r="I65" s="531" t="s">
        <v>1239</v>
      </c>
      <c r="J65" s="532" t="s">
        <v>832</v>
      </c>
      <c r="K65" s="543" t="s">
        <v>1473</v>
      </c>
      <c r="L65" s="564" t="s">
        <v>2516</v>
      </c>
      <c r="M65" s="545" t="s">
        <v>1236</v>
      </c>
      <c r="N65" s="753" t="s">
        <v>2517</v>
      </c>
      <c r="O65" s="545" t="s">
        <v>1237</v>
      </c>
      <c r="P65" s="653"/>
      <c r="Q65" s="560" t="s">
        <v>2125</v>
      </c>
      <c r="R65" s="534">
        <v>1</v>
      </c>
      <c r="S65" s="250"/>
    </row>
    <row r="66" spans="8:19" ht="15" customHeight="1">
      <c r="H66" s="530">
        <v>20610</v>
      </c>
      <c r="I66" s="531"/>
      <c r="J66" s="532"/>
      <c r="K66" s="543"/>
      <c r="L66" s="533"/>
      <c r="M66" s="545"/>
      <c r="N66" s="545"/>
      <c r="O66" s="545"/>
      <c r="P66" s="653"/>
      <c r="Q66" s="560"/>
      <c r="R66" s="534">
        <v>1</v>
      </c>
      <c r="S66" s="250"/>
    </row>
    <row r="67" spans="8:19" ht="15" customHeight="1">
      <c r="H67" s="530">
        <v>20611</v>
      </c>
      <c r="I67" s="531" t="s">
        <v>1239</v>
      </c>
      <c r="J67" s="532" t="s">
        <v>832</v>
      </c>
      <c r="K67" s="543" t="s">
        <v>1473</v>
      </c>
      <c r="L67" s="533" t="s">
        <v>212</v>
      </c>
      <c r="M67" s="545" t="s">
        <v>818</v>
      </c>
      <c r="N67" s="545" t="s">
        <v>819</v>
      </c>
      <c r="O67" s="545" t="s">
        <v>820</v>
      </c>
      <c r="P67" s="653"/>
      <c r="Q67" s="560" t="s">
        <v>2126</v>
      </c>
      <c r="R67" s="534">
        <v>1</v>
      </c>
      <c r="S67" s="250"/>
    </row>
    <row r="68" spans="8:19" ht="15" customHeight="1">
      <c r="H68" s="530">
        <v>20612</v>
      </c>
      <c r="I68" s="531" t="s">
        <v>1239</v>
      </c>
      <c r="J68" s="532" t="s">
        <v>832</v>
      </c>
      <c r="K68" s="543" t="s">
        <v>1473</v>
      </c>
      <c r="L68" s="533" t="s">
        <v>213</v>
      </c>
      <c r="M68" s="545" t="s">
        <v>821</v>
      </c>
      <c r="N68" s="545" t="s">
        <v>822</v>
      </c>
      <c r="O68" s="545" t="s">
        <v>823</v>
      </c>
      <c r="P68" s="653"/>
      <c r="Q68" s="560" t="s">
        <v>2127</v>
      </c>
      <c r="R68" s="534">
        <v>1</v>
      </c>
      <c r="S68" s="250"/>
    </row>
    <row r="69" spans="8:19" ht="15" customHeight="1">
      <c r="H69" s="530">
        <v>20701</v>
      </c>
      <c r="I69" s="531" t="s">
        <v>1239</v>
      </c>
      <c r="J69" s="532" t="s">
        <v>948</v>
      </c>
      <c r="K69" s="543" t="s">
        <v>824</v>
      </c>
      <c r="L69" s="539" t="s">
        <v>214</v>
      </c>
      <c r="M69" s="545" t="s">
        <v>1474</v>
      </c>
      <c r="N69" s="533" t="s">
        <v>1475</v>
      </c>
      <c r="O69" s="546" t="s">
        <v>1476</v>
      </c>
      <c r="P69" s="653"/>
      <c r="Q69" s="560" t="s">
        <v>2128</v>
      </c>
      <c r="R69" s="540">
        <v>1</v>
      </c>
      <c r="S69" s="250"/>
    </row>
    <row r="70" spans="8:19" ht="15" customHeight="1">
      <c r="H70" s="530">
        <v>20702</v>
      </c>
      <c r="I70" s="531" t="s">
        <v>1239</v>
      </c>
      <c r="J70" s="532" t="s">
        <v>948</v>
      </c>
      <c r="K70" s="543" t="s">
        <v>824</v>
      </c>
      <c r="L70" s="533" t="s">
        <v>215</v>
      </c>
      <c r="M70" s="545" t="s">
        <v>1477</v>
      </c>
      <c r="N70" s="533" t="s">
        <v>1478</v>
      </c>
      <c r="O70" s="545" t="s">
        <v>1479</v>
      </c>
      <c r="P70" s="653"/>
      <c r="Q70" s="560" t="s">
        <v>2129</v>
      </c>
      <c r="R70" s="534">
        <v>1</v>
      </c>
      <c r="S70" s="250"/>
    </row>
    <row r="71" spans="8:19" ht="15" customHeight="1">
      <c r="H71" s="530">
        <v>20703</v>
      </c>
      <c r="I71" s="531" t="s">
        <v>1239</v>
      </c>
      <c r="J71" s="532" t="s">
        <v>948</v>
      </c>
      <c r="K71" s="543" t="s">
        <v>824</v>
      </c>
      <c r="L71" s="533" t="s">
        <v>216</v>
      </c>
      <c r="M71" s="545" t="s">
        <v>1480</v>
      </c>
      <c r="N71" s="533" t="s">
        <v>825</v>
      </c>
      <c r="O71" s="545" t="s">
        <v>1481</v>
      </c>
      <c r="P71" s="653"/>
      <c r="Q71" s="560" t="s">
        <v>2130</v>
      </c>
      <c r="R71" s="534">
        <v>1</v>
      </c>
      <c r="S71" s="250"/>
    </row>
    <row r="72" spans="8:19" ht="15" customHeight="1">
      <c r="H72" s="530">
        <v>20704</v>
      </c>
      <c r="I72" s="531" t="s">
        <v>1239</v>
      </c>
      <c r="J72" s="532" t="s">
        <v>948</v>
      </c>
      <c r="K72" s="543" t="s">
        <v>824</v>
      </c>
      <c r="L72" s="533" t="s">
        <v>217</v>
      </c>
      <c r="M72" s="545" t="s">
        <v>1482</v>
      </c>
      <c r="N72" s="545" t="s">
        <v>833</v>
      </c>
      <c r="O72" s="545" t="s">
        <v>1483</v>
      </c>
      <c r="P72" s="653"/>
      <c r="Q72" s="560" t="s">
        <v>2131</v>
      </c>
      <c r="R72" s="534">
        <v>1</v>
      </c>
      <c r="S72" s="250"/>
    </row>
    <row r="73" spans="8:19" ht="15" customHeight="1">
      <c r="H73" s="530">
        <v>20705</v>
      </c>
      <c r="I73" s="531" t="s">
        <v>1239</v>
      </c>
      <c r="J73" s="532" t="s">
        <v>948</v>
      </c>
      <c r="K73" s="543" t="s">
        <v>824</v>
      </c>
      <c r="L73" s="533" t="s">
        <v>218</v>
      </c>
      <c r="M73" s="545" t="s">
        <v>1484</v>
      </c>
      <c r="N73" s="541" t="s">
        <v>1485</v>
      </c>
      <c r="O73" s="545" t="s">
        <v>1486</v>
      </c>
      <c r="P73" s="653"/>
      <c r="Q73" s="560" t="s">
        <v>2132</v>
      </c>
      <c r="R73" s="534">
        <v>1</v>
      </c>
      <c r="S73" s="250"/>
    </row>
    <row r="74" spans="8:19" ht="15" customHeight="1">
      <c r="H74" s="530">
        <v>20706</v>
      </c>
      <c r="I74" s="531" t="s">
        <v>1239</v>
      </c>
      <c r="J74" s="532" t="s">
        <v>948</v>
      </c>
      <c r="K74" s="543" t="s">
        <v>824</v>
      </c>
      <c r="L74" s="533" t="s">
        <v>219</v>
      </c>
      <c r="M74" s="545" t="s">
        <v>1487</v>
      </c>
      <c r="N74" s="541" t="s">
        <v>826</v>
      </c>
      <c r="O74" s="545" t="s">
        <v>1488</v>
      </c>
      <c r="P74" s="653"/>
      <c r="Q74" s="560" t="s">
        <v>2133</v>
      </c>
      <c r="R74" s="534">
        <v>1</v>
      </c>
      <c r="S74" s="250"/>
    </row>
    <row r="75" spans="8:19" ht="15" customHeight="1">
      <c r="H75" s="530">
        <v>20801</v>
      </c>
      <c r="I75" s="531" t="s">
        <v>1239</v>
      </c>
      <c r="J75" s="532" t="s">
        <v>950</v>
      </c>
      <c r="K75" s="543" t="s">
        <v>827</v>
      </c>
      <c r="L75" s="533" t="s">
        <v>220</v>
      </c>
      <c r="M75" s="545" t="s">
        <v>1489</v>
      </c>
      <c r="N75" s="545" t="s">
        <v>834</v>
      </c>
      <c r="O75" s="545" t="s">
        <v>1490</v>
      </c>
      <c r="P75" s="653"/>
      <c r="Q75" s="560" t="s">
        <v>2134</v>
      </c>
      <c r="R75" s="534">
        <v>1</v>
      </c>
      <c r="S75" s="250"/>
    </row>
    <row r="76" spans="8:19" ht="15" customHeight="1">
      <c r="H76" s="530">
        <v>20802</v>
      </c>
      <c r="I76" s="531"/>
      <c r="J76" s="532"/>
      <c r="K76" s="543"/>
      <c r="L76" s="533"/>
      <c r="M76" s="545"/>
      <c r="N76" s="545"/>
      <c r="O76" s="545"/>
      <c r="P76" s="653"/>
      <c r="Q76" s="560"/>
      <c r="R76" s="534"/>
      <c r="S76" s="250"/>
    </row>
    <row r="77" spans="8:19" ht="15" customHeight="1">
      <c r="H77" s="530">
        <v>20803</v>
      </c>
      <c r="I77" s="531"/>
      <c r="J77" s="532"/>
      <c r="K77" s="543"/>
      <c r="L77" s="533"/>
      <c r="M77" s="545"/>
      <c r="N77" s="545"/>
      <c r="O77" s="545"/>
      <c r="P77" s="653"/>
      <c r="Q77" s="560"/>
      <c r="R77" s="534">
        <v>1</v>
      </c>
      <c r="S77" s="250"/>
    </row>
    <row r="78" spans="8:19" ht="15" customHeight="1">
      <c r="H78" s="530">
        <v>20804</v>
      </c>
      <c r="I78" s="531" t="s">
        <v>1239</v>
      </c>
      <c r="J78" s="532" t="s">
        <v>950</v>
      </c>
      <c r="K78" s="543" t="s">
        <v>827</v>
      </c>
      <c r="L78" s="564" t="s">
        <v>2437</v>
      </c>
      <c r="M78" s="545" t="s">
        <v>1491</v>
      </c>
      <c r="N78" s="545" t="s">
        <v>711</v>
      </c>
      <c r="O78" s="545" t="s">
        <v>1492</v>
      </c>
      <c r="P78" s="653"/>
      <c r="Q78" s="560" t="s">
        <v>2135</v>
      </c>
      <c r="R78" s="534">
        <v>1</v>
      </c>
      <c r="S78" s="250"/>
    </row>
    <row r="79" spans="8:19" ht="15" customHeight="1">
      <c r="H79" s="530">
        <v>20805</v>
      </c>
      <c r="I79" s="531" t="s">
        <v>1239</v>
      </c>
      <c r="J79" s="532" t="s">
        <v>950</v>
      </c>
      <c r="K79" s="543" t="s">
        <v>827</v>
      </c>
      <c r="L79" s="533" t="s">
        <v>221</v>
      </c>
      <c r="M79" s="545" t="s">
        <v>1493</v>
      </c>
      <c r="N79" s="545" t="s">
        <v>712</v>
      </c>
      <c r="O79" s="545" t="s">
        <v>1494</v>
      </c>
      <c r="P79" s="653"/>
      <c r="Q79" s="560" t="s">
        <v>2136</v>
      </c>
      <c r="R79" s="534">
        <v>1</v>
      </c>
      <c r="S79" s="250"/>
    </row>
    <row r="80" spans="8:19" ht="15" customHeight="1">
      <c r="H80" s="530">
        <v>20806</v>
      </c>
      <c r="I80" s="531" t="s">
        <v>1239</v>
      </c>
      <c r="J80" s="532" t="s">
        <v>950</v>
      </c>
      <c r="K80" s="543" t="s">
        <v>827</v>
      </c>
      <c r="L80" s="533" t="s">
        <v>222</v>
      </c>
      <c r="M80" s="545" t="s">
        <v>1495</v>
      </c>
      <c r="N80" s="545" t="s">
        <v>713</v>
      </c>
      <c r="O80" s="545" t="s">
        <v>1496</v>
      </c>
      <c r="P80" s="653"/>
      <c r="Q80" s="560" t="s">
        <v>2137</v>
      </c>
      <c r="R80" s="534">
        <v>1</v>
      </c>
      <c r="S80" s="250"/>
    </row>
    <row r="81" spans="8:19" ht="15" customHeight="1">
      <c r="H81" s="530">
        <v>20807</v>
      </c>
      <c r="I81" s="531" t="s">
        <v>1239</v>
      </c>
      <c r="J81" s="532" t="s">
        <v>950</v>
      </c>
      <c r="K81" s="543" t="s">
        <v>827</v>
      </c>
      <c r="L81" s="533" t="s">
        <v>223</v>
      </c>
      <c r="M81" s="545" t="s">
        <v>1497</v>
      </c>
      <c r="N81" s="545" t="s">
        <v>224</v>
      </c>
      <c r="O81" s="545" t="s">
        <v>1498</v>
      </c>
      <c r="P81" s="653"/>
      <c r="Q81" s="560" t="s">
        <v>2138</v>
      </c>
      <c r="R81" s="534">
        <v>1</v>
      </c>
      <c r="S81" s="250"/>
    </row>
    <row r="82" spans="8:19" ht="15" customHeight="1">
      <c r="H82" s="530">
        <v>20901</v>
      </c>
      <c r="I82" s="531" t="s">
        <v>1239</v>
      </c>
      <c r="J82" s="532" t="s">
        <v>952</v>
      </c>
      <c r="K82" s="543" t="s">
        <v>828</v>
      </c>
      <c r="L82" s="533" t="s">
        <v>225</v>
      </c>
      <c r="M82" s="545" t="s">
        <v>1499</v>
      </c>
      <c r="N82" s="545" t="s">
        <v>1207</v>
      </c>
      <c r="O82" s="545" t="s">
        <v>1500</v>
      </c>
      <c r="P82" s="653"/>
      <c r="Q82" s="560" t="s">
        <v>2139</v>
      </c>
      <c r="R82" s="534">
        <v>1</v>
      </c>
      <c r="S82" s="250"/>
    </row>
    <row r="83" spans="8:19" ht="15" customHeight="1">
      <c r="H83" s="530">
        <v>20902</v>
      </c>
      <c r="I83" s="531" t="s">
        <v>1239</v>
      </c>
      <c r="J83" s="532" t="s">
        <v>952</v>
      </c>
      <c r="K83" s="543" t="s">
        <v>828</v>
      </c>
      <c r="L83" s="533" t="s">
        <v>226</v>
      </c>
      <c r="M83" s="545" t="s">
        <v>1501</v>
      </c>
      <c r="N83" s="545" t="s">
        <v>1208</v>
      </c>
      <c r="O83" s="545" t="s">
        <v>1502</v>
      </c>
      <c r="P83" s="653"/>
      <c r="Q83" s="560" t="s">
        <v>2140</v>
      </c>
      <c r="R83" s="534">
        <v>1</v>
      </c>
      <c r="S83" s="250"/>
    </row>
    <row r="84" spans="8:19" ht="15" customHeight="1">
      <c r="H84" s="530">
        <v>20903</v>
      </c>
      <c r="I84" s="531" t="s">
        <v>1239</v>
      </c>
      <c r="J84" s="532" t="s">
        <v>952</v>
      </c>
      <c r="K84" s="543" t="s">
        <v>828</v>
      </c>
      <c r="L84" s="533" t="s">
        <v>227</v>
      </c>
      <c r="M84" s="545" t="s">
        <v>1503</v>
      </c>
      <c r="N84" s="546" t="s">
        <v>228</v>
      </c>
      <c r="O84" s="545" t="s">
        <v>1504</v>
      </c>
      <c r="P84" s="653"/>
      <c r="Q84" s="560" t="s">
        <v>2141</v>
      </c>
      <c r="R84" s="534">
        <v>1</v>
      </c>
      <c r="S84" s="250"/>
    </row>
    <row r="85" spans="8:19" ht="15" customHeight="1">
      <c r="H85" s="530">
        <v>20904</v>
      </c>
      <c r="I85" s="531" t="s">
        <v>1239</v>
      </c>
      <c r="J85" s="532" t="s">
        <v>952</v>
      </c>
      <c r="K85" s="543" t="s">
        <v>828</v>
      </c>
      <c r="L85" s="533" t="s">
        <v>229</v>
      </c>
      <c r="M85" s="545" t="s">
        <v>1505</v>
      </c>
      <c r="N85" s="545" t="s">
        <v>1209</v>
      </c>
      <c r="O85" s="545" t="s">
        <v>1506</v>
      </c>
      <c r="P85" s="653"/>
      <c r="Q85" s="560" t="s">
        <v>2142</v>
      </c>
      <c r="R85" s="534">
        <v>1</v>
      </c>
      <c r="S85" s="250"/>
    </row>
    <row r="86" spans="8:19" ht="15" customHeight="1">
      <c r="H86" s="530">
        <v>20905</v>
      </c>
      <c r="I86" s="531" t="s">
        <v>1239</v>
      </c>
      <c r="J86" s="532" t="s">
        <v>952</v>
      </c>
      <c r="K86" s="543" t="s">
        <v>828</v>
      </c>
      <c r="L86" s="533" t="s">
        <v>230</v>
      </c>
      <c r="M86" s="545" t="s">
        <v>1507</v>
      </c>
      <c r="N86" s="545" t="s">
        <v>1508</v>
      </c>
      <c r="O86" s="545" t="s">
        <v>1509</v>
      </c>
      <c r="P86" s="653"/>
      <c r="Q86" s="560" t="s">
        <v>2143</v>
      </c>
      <c r="R86" s="534">
        <v>1</v>
      </c>
      <c r="S86" s="250"/>
    </row>
    <row r="87" spans="8:19" ht="15" customHeight="1">
      <c r="H87" s="530">
        <v>20906</v>
      </c>
      <c r="I87" s="531" t="s">
        <v>1239</v>
      </c>
      <c r="J87" s="532" t="s">
        <v>952</v>
      </c>
      <c r="K87" s="543" t="s">
        <v>828</v>
      </c>
      <c r="L87" s="533" t="s">
        <v>231</v>
      </c>
      <c r="M87" s="545" t="s">
        <v>1510</v>
      </c>
      <c r="N87" s="545" t="s">
        <v>637</v>
      </c>
      <c r="O87" s="545" t="s">
        <v>1511</v>
      </c>
      <c r="P87" s="653"/>
      <c r="Q87" s="560" t="s">
        <v>2144</v>
      </c>
      <c r="R87" s="534">
        <v>1</v>
      </c>
      <c r="S87" s="250"/>
    </row>
    <row r="88" spans="8:19" ht="15" customHeight="1">
      <c r="H88" s="530">
        <v>20907</v>
      </c>
      <c r="I88" s="531" t="s">
        <v>1239</v>
      </c>
      <c r="J88" s="532" t="s">
        <v>952</v>
      </c>
      <c r="K88" s="543" t="s">
        <v>828</v>
      </c>
      <c r="L88" s="533" t="s">
        <v>232</v>
      </c>
      <c r="M88" s="545" t="s">
        <v>1512</v>
      </c>
      <c r="N88" s="545" t="s">
        <v>233</v>
      </c>
      <c r="O88" s="545" t="s">
        <v>1513</v>
      </c>
      <c r="P88" s="653"/>
      <c r="Q88" s="560" t="s">
        <v>2145</v>
      </c>
      <c r="R88" s="534">
        <v>1</v>
      </c>
      <c r="S88" s="250"/>
    </row>
    <row r="89" spans="8:19" ht="15" customHeight="1">
      <c r="H89" s="530">
        <v>20908</v>
      </c>
      <c r="I89" s="531" t="s">
        <v>1239</v>
      </c>
      <c r="J89" s="532" t="s">
        <v>952</v>
      </c>
      <c r="K89" s="543" t="s">
        <v>828</v>
      </c>
      <c r="L89" s="533" t="s">
        <v>234</v>
      </c>
      <c r="M89" s="545" t="s">
        <v>1514</v>
      </c>
      <c r="N89" s="545" t="s">
        <v>1210</v>
      </c>
      <c r="O89" s="545" t="s">
        <v>1515</v>
      </c>
      <c r="P89" s="653"/>
      <c r="Q89" s="560" t="s">
        <v>2146</v>
      </c>
      <c r="R89" s="534">
        <v>1</v>
      </c>
      <c r="S89" s="250"/>
    </row>
    <row r="90" spans="8:19" ht="15" customHeight="1">
      <c r="H90" s="530">
        <v>20909</v>
      </c>
      <c r="I90" s="531"/>
      <c r="J90" s="532"/>
      <c r="K90" s="543"/>
      <c r="L90" s="533"/>
      <c r="M90" s="545"/>
      <c r="N90" s="545"/>
      <c r="O90" s="545"/>
      <c r="P90" s="653"/>
      <c r="Q90" s="560"/>
      <c r="R90" s="534"/>
      <c r="S90" s="250"/>
    </row>
    <row r="91" spans="8:19" ht="15" customHeight="1">
      <c r="H91" s="530">
        <v>20910</v>
      </c>
      <c r="I91" s="531" t="s">
        <v>1239</v>
      </c>
      <c r="J91" s="532" t="s">
        <v>952</v>
      </c>
      <c r="K91" s="543" t="s">
        <v>828</v>
      </c>
      <c r="L91" s="533" t="s">
        <v>235</v>
      </c>
      <c r="M91" s="545" t="s">
        <v>1516</v>
      </c>
      <c r="N91" s="545" t="s">
        <v>236</v>
      </c>
      <c r="O91" s="545" t="s">
        <v>1517</v>
      </c>
      <c r="P91" s="653"/>
      <c r="Q91" s="560" t="s">
        <v>2147</v>
      </c>
      <c r="R91" s="534">
        <v>1</v>
      </c>
      <c r="S91" s="250"/>
    </row>
    <row r="92" spans="8:19" ht="15" customHeight="1">
      <c r="H92" s="530">
        <v>20911</v>
      </c>
      <c r="I92" s="531" t="s">
        <v>1239</v>
      </c>
      <c r="J92" s="532" t="s">
        <v>952</v>
      </c>
      <c r="K92" s="543" t="s">
        <v>828</v>
      </c>
      <c r="L92" s="533" t="s">
        <v>237</v>
      </c>
      <c r="M92" s="545" t="s">
        <v>1518</v>
      </c>
      <c r="N92" s="545" t="s">
        <v>1519</v>
      </c>
      <c r="O92" s="545" t="s">
        <v>1520</v>
      </c>
      <c r="P92" s="653"/>
      <c r="Q92" s="560" t="s">
        <v>2148</v>
      </c>
      <c r="R92" s="534">
        <v>1</v>
      </c>
      <c r="S92" s="250"/>
    </row>
    <row r="93" spans="8:19" ht="15" customHeight="1">
      <c r="H93" s="530">
        <v>20912</v>
      </c>
      <c r="I93" s="531" t="s">
        <v>1239</v>
      </c>
      <c r="J93" s="532" t="s">
        <v>952</v>
      </c>
      <c r="K93" s="543" t="s">
        <v>828</v>
      </c>
      <c r="L93" s="533" t="s">
        <v>238</v>
      </c>
      <c r="M93" s="545" t="s">
        <v>1521</v>
      </c>
      <c r="N93" s="533" t="s">
        <v>239</v>
      </c>
      <c r="O93" s="545" t="s">
        <v>1522</v>
      </c>
      <c r="P93" s="653"/>
      <c r="Q93" s="560" t="s">
        <v>2149</v>
      </c>
      <c r="R93" s="534">
        <v>1</v>
      </c>
      <c r="S93" s="250"/>
    </row>
    <row r="94" spans="8:19" ht="15" customHeight="1">
      <c r="H94" s="530">
        <v>20913</v>
      </c>
      <c r="I94" s="531" t="s">
        <v>1239</v>
      </c>
      <c r="J94" s="532" t="s">
        <v>952</v>
      </c>
      <c r="K94" s="543" t="s">
        <v>828</v>
      </c>
      <c r="L94" s="533" t="s">
        <v>240</v>
      </c>
      <c r="M94" s="545" t="s">
        <v>1523</v>
      </c>
      <c r="N94" s="545" t="s">
        <v>1524</v>
      </c>
      <c r="O94" s="545" t="s">
        <v>1525</v>
      </c>
      <c r="P94" s="653"/>
      <c r="Q94" s="560" t="s">
        <v>2149</v>
      </c>
      <c r="R94" s="534">
        <v>3</v>
      </c>
      <c r="S94" s="250"/>
    </row>
    <row r="95" spans="8:19" ht="15" customHeight="1">
      <c r="H95" s="530">
        <v>31001</v>
      </c>
      <c r="I95" s="547" t="s">
        <v>776</v>
      </c>
      <c r="J95" s="548" t="s">
        <v>953</v>
      </c>
      <c r="K95" s="549" t="s">
        <v>581</v>
      </c>
      <c r="L95" s="533" t="s">
        <v>241</v>
      </c>
      <c r="M95" s="545" t="s">
        <v>1526</v>
      </c>
      <c r="N95" s="545" t="s">
        <v>777</v>
      </c>
      <c r="O95" s="545" t="s">
        <v>1527</v>
      </c>
      <c r="P95" s="653"/>
      <c r="Q95" s="560" t="s">
        <v>2150</v>
      </c>
      <c r="R95" s="534">
        <v>1</v>
      </c>
      <c r="S95" s="250"/>
    </row>
    <row r="96" spans="8:19" ht="15" customHeight="1">
      <c r="H96" s="530">
        <v>31002</v>
      </c>
      <c r="I96" s="547" t="s">
        <v>776</v>
      </c>
      <c r="J96" s="548" t="s">
        <v>953</v>
      </c>
      <c r="K96" s="549" t="s">
        <v>581</v>
      </c>
      <c r="L96" s="533" t="s">
        <v>242</v>
      </c>
      <c r="M96" s="545" t="s">
        <v>1528</v>
      </c>
      <c r="N96" s="545" t="s">
        <v>778</v>
      </c>
      <c r="O96" s="545" t="s">
        <v>1529</v>
      </c>
      <c r="P96" s="653"/>
      <c r="Q96" s="560" t="s">
        <v>2151</v>
      </c>
      <c r="R96" s="534">
        <v>1</v>
      </c>
      <c r="S96" s="250"/>
    </row>
    <row r="97" spans="8:19" ht="15" customHeight="1">
      <c r="H97" s="530">
        <v>31003</v>
      </c>
      <c r="I97" s="547" t="s">
        <v>776</v>
      </c>
      <c r="J97" s="548" t="s">
        <v>953</v>
      </c>
      <c r="K97" s="549" t="s">
        <v>581</v>
      </c>
      <c r="L97" s="533" t="s">
        <v>242</v>
      </c>
      <c r="M97" s="545" t="s">
        <v>1528</v>
      </c>
      <c r="N97" s="545" t="s">
        <v>778</v>
      </c>
      <c r="O97" s="545" t="s">
        <v>1529</v>
      </c>
      <c r="P97" s="653"/>
      <c r="Q97" s="560" t="s">
        <v>2151</v>
      </c>
      <c r="R97" s="534">
        <v>2</v>
      </c>
      <c r="S97" s="250"/>
    </row>
    <row r="98" spans="8:19" ht="15" customHeight="1">
      <c r="H98" s="530">
        <v>31004</v>
      </c>
      <c r="I98" s="547" t="s">
        <v>776</v>
      </c>
      <c r="J98" s="548" t="s">
        <v>953</v>
      </c>
      <c r="K98" s="549" t="s">
        <v>581</v>
      </c>
      <c r="L98" s="533" t="s">
        <v>243</v>
      </c>
      <c r="M98" s="545" t="s">
        <v>1530</v>
      </c>
      <c r="N98" s="545" t="s">
        <v>1531</v>
      </c>
      <c r="O98" s="545" t="s">
        <v>1532</v>
      </c>
      <c r="P98" s="653"/>
      <c r="Q98" s="560" t="s">
        <v>2152</v>
      </c>
      <c r="R98" s="534">
        <v>1</v>
      </c>
      <c r="S98" s="250"/>
    </row>
    <row r="99" spans="8:19" ht="15" customHeight="1">
      <c r="H99" s="530">
        <v>31005</v>
      </c>
      <c r="I99" s="547" t="s">
        <v>776</v>
      </c>
      <c r="J99" s="548" t="s">
        <v>953</v>
      </c>
      <c r="K99" s="549" t="s">
        <v>581</v>
      </c>
      <c r="L99" s="533" t="s">
        <v>244</v>
      </c>
      <c r="M99" s="545" t="s">
        <v>1533</v>
      </c>
      <c r="N99" s="545" t="s">
        <v>708</v>
      </c>
      <c r="O99" s="545" t="s">
        <v>1534</v>
      </c>
      <c r="P99" s="653"/>
      <c r="Q99" s="560" t="s">
        <v>2153</v>
      </c>
      <c r="R99" s="534">
        <v>1</v>
      </c>
      <c r="S99" s="250"/>
    </row>
    <row r="100" spans="8:19" ht="15" customHeight="1">
      <c r="H100" s="530">
        <v>31006</v>
      </c>
      <c r="I100" s="547" t="s">
        <v>776</v>
      </c>
      <c r="J100" s="548" t="s">
        <v>953</v>
      </c>
      <c r="K100" s="549" t="s">
        <v>581</v>
      </c>
      <c r="L100" s="533" t="s">
        <v>245</v>
      </c>
      <c r="M100" s="545" t="s">
        <v>1535</v>
      </c>
      <c r="N100" s="545" t="s">
        <v>779</v>
      </c>
      <c r="O100" s="545" t="s">
        <v>1536</v>
      </c>
      <c r="P100" s="653"/>
      <c r="Q100" s="560" t="s">
        <v>2154</v>
      </c>
      <c r="R100" s="534">
        <v>1</v>
      </c>
      <c r="S100" s="250"/>
    </row>
    <row r="101" spans="8:19" ht="15" customHeight="1">
      <c r="H101" s="530">
        <v>31007</v>
      </c>
      <c r="I101" s="547" t="s">
        <v>776</v>
      </c>
      <c r="J101" s="548" t="s">
        <v>953</v>
      </c>
      <c r="K101" s="549" t="s">
        <v>581</v>
      </c>
      <c r="L101" s="533" t="s">
        <v>246</v>
      </c>
      <c r="M101" s="545" t="s">
        <v>1537</v>
      </c>
      <c r="N101" s="545" t="s">
        <v>780</v>
      </c>
      <c r="O101" s="545" t="s">
        <v>1538</v>
      </c>
      <c r="P101" s="653"/>
      <c r="Q101" s="560" t="s">
        <v>2155</v>
      </c>
      <c r="R101" s="534">
        <v>1</v>
      </c>
      <c r="S101" s="250"/>
    </row>
    <row r="102" spans="8:19" ht="15" customHeight="1">
      <c r="H102" s="530">
        <v>31008</v>
      </c>
      <c r="I102" s="531" t="s">
        <v>776</v>
      </c>
      <c r="J102" s="548" t="s">
        <v>953</v>
      </c>
      <c r="K102" s="549" t="s">
        <v>581</v>
      </c>
      <c r="L102" s="539" t="s">
        <v>247</v>
      </c>
      <c r="M102" s="545" t="s">
        <v>1539</v>
      </c>
      <c r="N102" s="753" t="s">
        <v>2522</v>
      </c>
      <c r="O102" s="545" t="s">
        <v>1540</v>
      </c>
      <c r="P102" s="653"/>
      <c r="Q102" s="560" t="s">
        <v>2156</v>
      </c>
      <c r="R102" s="540">
        <v>1</v>
      </c>
      <c r="S102" s="250"/>
    </row>
    <row r="103" spans="8:19" ht="15" customHeight="1">
      <c r="H103" s="530">
        <v>31101</v>
      </c>
      <c r="I103" s="531" t="s">
        <v>776</v>
      </c>
      <c r="J103" s="532" t="s">
        <v>954</v>
      </c>
      <c r="K103" s="543" t="s">
        <v>582</v>
      </c>
      <c r="L103" s="533" t="s">
        <v>248</v>
      </c>
      <c r="M103" s="545" t="s">
        <v>1541</v>
      </c>
      <c r="N103" s="545" t="s">
        <v>249</v>
      </c>
      <c r="O103" s="545" t="s">
        <v>1542</v>
      </c>
      <c r="P103" s="653"/>
      <c r="Q103" s="560" t="s">
        <v>2157</v>
      </c>
      <c r="R103" s="534">
        <v>1</v>
      </c>
      <c r="S103" s="250"/>
    </row>
    <row r="104" spans="8:19" ht="15" customHeight="1">
      <c r="H104" s="530">
        <v>31102</v>
      </c>
      <c r="I104" s="531" t="s">
        <v>776</v>
      </c>
      <c r="J104" s="532" t="s">
        <v>954</v>
      </c>
      <c r="K104" s="543" t="s">
        <v>582</v>
      </c>
      <c r="L104" s="539" t="s">
        <v>250</v>
      </c>
      <c r="M104" s="545" t="s">
        <v>1543</v>
      </c>
      <c r="N104" s="545" t="s">
        <v>781</v>
      </c>
      <c r="O104" s="545" t="s">
        <v>1544</v>
      </c>
      <c r="P104" s="653"/>
      <c r="Q104" s="560" t="s">
        <v>2158</v>
      </c>
      <c r="R104" s="540">
        <v>1</v>
      </c>
      <c r="S104" s="250"/>
    </row>
    <row r="105" spans="8:19" ht="15" customHeight="1">
      <c r="H105" s="530">
        <v>31103</v>
      </c>
      <c r="I105" s="531" t="s">
        <v>776</v>
      </c>
      <c r="J105" s="532" t="s">
        <v>954</v>
      </c>
      <c r="K105" s="543" t="s">
        <v>582</v>
      </c>
      <c r="L105" s="533" t="s">
        <v>251</v>
      </c>
      <c r="M105" s="545" t="s">
        <v>1545</v>
      </c>
      <c r="N105" s="545" t="s">
        <v>782</v>
      </c>
      <c r="O105" s="545" t="s">
        <v>1546</v>
      </c>
      <c r="P105" s="653"/>
      <c r="Q105" s="560" t="s">
        <v>2159</v>
      </c>
      <c r="R105" s="534">
        <v>1</v>
      </c>
      <c r="S105" s="250"/>
    </row>
    <row r="106" spans="8:19" ht="15" customHeight="1">
      <c r="H106" s="530">
        <v>31104</v>
      </c>
      <c r="I106" s="531" t="s">
        <v>776</v>
      </c>
      <c r="J106" s="532" t="s">
        <v>954</v>
      </c>
      <c r="K106" s="543" t="s">
        <v>582</v>
      </c>
      <c r="L106" s="533" t="s">
        <v>252</v>
      </c>
      <c r="M106" s="545" t="s">
        <v>1547</v>
      </c>
      <c r="N106" s="545" t="s">
        <v>783</v>
      </c>
      <c r="O106" s="545" t="s">
        <v>1548</v>
      </c>
      <c r="P106" s="653"/>
      <c r="Q106" s="560" t="s">
        <v>2160</v>
      </c>
      <c r="R106" s="534">
        <v>1</v>
      </c>
      <c r="S106" s="250"/>
    </row>
    <row r="107" spans="8:19" ht="15" customHeight="1">
      <c r="H107" s="530">
        <v>31105</v>
      </c>
      <c r="I107" s="531" t="s">
        <v>776</v>
      </c>
      <c r="J107" s="532" t="s">
        <v>954</v>
      </c>
      <c r="K107" s="543" t="s">
        <v>582</v>
      </c>
      <c r="L107" s="533" t="s">
        <v>253</v>
      </c>
      <c r="M107" s="545" t="s">
        <v>1549</v>
      </c>
      <c r="N107" s="545" t="s">
        <v>784</v>
      </c>
      <c r="O107" s="545" t="s">
        <v>1550</v>
      </c>
      <c r="P107" s="653"/>
      <c r="Q107" s="560" t="s">
        <v>2161</v>
      </c>
      <c r="R107" s="534">
        <v>1</v>
      </c>
      <c r="S107" s="250"/>
    </row>
    <row r="108" spans="8:19" ht="15" customHeight="1">
      <c r="H108" s="530">
        <v>31106</v>
      </c>
      <c r="I108" s="531" t="s">
        <v>776</v>
      </c>
      <c r="J108" s="532" t="s">
        <v>954</v>
      </c>
      <c r="K108" s="543" t="s">
        <v>582</v>
      </c>
      <c r="L108" s="533" t="s">
        <v>254</v>
      </c>
      <c r="M108" s="545" t="s">
        <v>1551</v>
      </c>
      <c r="N108" s="545" t="s">
        <v>255</v>
      </c>
      <c r="O108" s="545" t="s">
        <v>1552</v>
      </c>
      <c r="P108" s="653"/>
      <c r="Q108" s="560" t="s">
        <v>2162</v>
      </c>
      <c r="R108" s="534">
        <v>1</v>
      </c>
      <c r="S108" s="250"/>
    </row>
    <row r="109" spans="8:19" ht="15" customHeight="1">
      <c r="H109" s="530">
        <v>31107</v>
      </c>
      <c r="I109" s="531" t="s">
        <v>776</v>
      </c>
      <c r="J109" s="532" t="s">
        <v>954</v>
      </c>
      <c r="K109" s="543" t="s">
        <v>582</v>
      </c>
      <c r="L109" s="533" t="s">
        <v>256</v>
      </c>
      <c r="M109" s="545" t="s">
        <v>1553</v>
      </c>
      <c r="N109" s="545" t="s">
        <v>785</v>
      </c>
      <c r="O109" s="545" t="s">
        <v>1554</v>
      </c>
      <c r="P109" s="653"/>
      <c r="Q109" s="560" t="s">
        <v>2163</v>
      </c>
      <c r="R109" s="534">
        <v>1</v>
      </c>
      <c r="S109" s="250"/>
    </row>
    <row r="110" spans="8:19" ht="15" customHeight="1">
      <c r="H110" s="530">
        <v>31201</v>
      </c>
      <c r="I110" s="531" t="s">
        <v>776</v>
      </c>
      <c r="J110" s="532" t="s">
        <v>955</v>
      </c>
      <c r="K110" s="543" t="s">
        <v>583</v>
      </c>
      <c r="L110" s="533" t="s">
        <v>257</v>
      </c>
      <c r="M110" s="545" t="s">
        <v>1555</v>
      </c>
      <c r="N110" s="545" t="s">
        <v>258</v>
      </c>
      <c r="O110" s="545" t="s">
        <v>1556</v>
      </c>
      <c r="P110" s="653"/>
      <c r="Q110" s="560" t="s">
        <v>2164</v>
      </c>
      <c r="R110" s="534">
        <v>1</v>
      </c>
      <c r="S110" s="250"/>
    </row>
    <row r="111" spans="8:19" ht="15" customHeight="1">
      <c r="H111" s="530">
        <v>31202</v>
      </c>
      <c r="I111" s="531" t="s">
        <v>776</v>
      </c>
      <c r="J111" s="532" t="s">
        <v>955</v>
      </c>
      <c r="K111" s="543" t="s">
        <v>583</v>
      </c>
      <c r="L111" s="533" t="s">
        <v>259</v>
      </c>
      <c r="M111" s="545" t="s">
        <v>1557</v>
      </c>
      <c r="N111" s="545" t="s">
        <v>260</v>
      </c>
      <c r="O111" s="545" t="s">
        <v>1558</v>
      </c>
      <c r="P111" s="653"/>
      <c r="Q111" s="560" t="s">
        <v>2165</v>
      </c>
      <c r="R111" s="534">
        <v>1</v>
      </c>
      <c r="S111" s="250"/>
    </row>
    <row r="112" spans="8:19" ht="15" customHeight="1">
      <c r="H112" s="530">
        <v>31203</v>
      </c>
      <c r="I112" s="531" t="s">
        <v>776</v>
      </c>
      <c r="J112" s="532" t="s">
        <v>955</v>
      </c>
      <c r="K112" s="543" t="s">
        <v>583</v>
      </c>
      <c r="L112" s="533" t="s">
        <v>261</v>
      </c>
      <c r="M112" s="545" t="s">
        <v>1559</v>
      </c>
      <c r="N112" s="545" t="s">
        <v>262</v>
      </c>
      <c r="O112" s="545" t="s">
        <v>1560</v>
      </c>
      <c r="P112" s="653"/>
      <c r="Q112" s="560" t="s">
        <v>2166</v>
      </c>
      <c r="R112" s="534">
        <v>1</v>
      </c>
      <c r="S112" s="250"/>
    </row>
    <row r="113" spans="7:19" ht="15" customHeight="1">
      <c r="H113" s="530">
        <v>31204</v>
      </c>
      <c r="I113" s="531" t="s">
        <v>776</v>
      </c>
      <c r="J113" s="532" t="s">
        <v>955</v>
      </c>
      <c r="K113" s="543" t="s">
        <v>583</v>
      </c>
      <c r="L113" s="533" t="s">
        <v>263</v>
      </c>
      <c r="M113" s="545" t="s">
        <v>1561</v>
      </c>
      <c r="N113" s="545" t="s">
        <v>264</v>
      </c>
      <c r="O113" s="545" t="s">
        <v>1562</v>
      </c>
      <c r="P113" s="653"/>
      <c r="Q113" s="560" t="s">
        <v>2167</v>
      </c>
      <c r="R113" s="534">
        <v>1</v>
      </c>
      <c r="S113" s="250"/>
    </row>
    <row r="114" spans="7:19" ht="15" customHeight="1">
      <c r="H114" s="530">
        <v>31205</v>
      </c>
      <c r="I114" s="531" t="s">
        <v>776</v>
      </c>
      <c r="J114" s="532" t="s">
        <v>955</v>
      </c>
      <c r="K114" s="543" t="s">
        <v>583</v>
      </c>
      <c r="L114" s="533" t="s">
        <v>265</v>
      </c>
      <c r="M114" s="545" t="s">
        <v>1563</v>
      </c>
      <c r="N114" s="545" t="s">
        <v>266</v>
      </c>
      <c r="O114" s="545" t="s">
        <v>1564</v>
      </c>
      <c r="P114" s="653"/>
      <c r="Q114" s="560" t="s">
        <v>2168</v>
      </c>
      <c r="R114" s="534">
        <v>1</v>
      </c>
      <c r="S114" s="250"/>
    </row>
    <row r="115" spans="7:19" ht="15" customHeight="1">
      <c r="H115" s="530">
        <v>31206</v>
      </c>
      <c r="I115" s="531" t="s">
        <v>776</v>
      </c>
      <c r="J115" s="532" t="s">
        <v>955</v>
      </c>
      <c r="K115" s="543" t="s">
        <v>583</v>
      </c>
      <c r="L115" s="533" t="s">
        <v>267</v>
      </c>
      <c r="M115" s="545" t="s">
        <v>1565</v>
      </c>
      <c r="N115" s="545" t="s">
        <v>268</v>
      </c>
      <c r="O115" s="545" t="s">
        <v>1566</v>
      </c>
      <c r="P115" s="653"/>
      <c r="Q115" s="560" t="s">
        <v>2169</v>
      </c>
      <c r="R115" s="534">
        <v>1</v>
      </c>
      <c r="S115" s="250"/>
    </row>
    <row r="116" spans="7:19" ht="15" customHeight="1">
      <c r="H116" s="530">
        <v>31207</v>
      </c>
      <c r="I116" s="531" t="s">
        <v>776</v>
      </c>
      <c r="J116" s="532" t="s">
        <v>955</v>
      </c>
      <c r="K116" s="543" t="s">
        <v>583</v>
      </c>
      <c r="L116" s="533" t="s">
        <v>269</v>
      </c>
      <c r="M116" s="545" t="s">
        <v>1567</v>
      </c>
      <c r="N116" s="545" t="s">
        <v>270</v>
      </c>
      <c r="O116" s="545" t="s">
        <v>1568</v>
      </c>
      <c r="P116" s="653"/>
      <c r="Q116" s="560" t="s">
        <v>2170</v>
      </c>
      <c r="R116" s="534">
        <v>1</v>
      </c>
      <c r="S116" s="250"/>
    </row>
    <row r="117" spans="7:19" ht="15" customHeight="1">
      <c r="H117" s="530">
        <v>31208</v>
      </c>
      <c r="I117" s="531"/>
      <c r="J117" s="532"/>
      <c r="K117" s="543"/>
      <c r="L117" s="533"/>
      <c r="M117" s="545"/>
      <c r="N117" s="545"/>
      <c r="O117" s="545"/>
      <c r="P117" s="653"/>
      <c r="Q117" s="560"/>
      <c r="R117" s="534"/>
      <c r="S117" s="250"/>
    </row>
    <row r="118" spans="7:19" ht="15" customHeight="1">
      <c r="H118" s="530">
        <v>31209</v>
      </c>
      <c r="I118" s="531" t="s">
        <v>776</v>
      </c>
      <c r="J118" s="532" t="s">
        <v>955</v>
      </c>
      <c r="K118" s="543" t="s">
        <v>583</v>
      </c>
      <c r="L118" s="533" t="s">
        <v>271</v>
      </c>
      <c r="M118" s="545" t="s">
        <v>1569</v>
      </c>
      <c r="N118" s="545" t="s">
        <v>272</v>
      </c>
      <c r="O118" s="545" t="s">
        <v>1570</v>
      </c>
      <c r="P118" s="653"/>
      <c r="Q118" s="560" t="s">
        <v>2171</v>
      </c>
      <c r="R118" s="534">
        <v>1</v>
      </c>
      <c r="S118" s="250"/>
    </row>
    <row r="119" spans="7:19" ht="15" customHeight="1">
      <c r="G119" s="152"/>
      <c r="H119" s="530">
        <v>31301</v>
      </c>
      <c r="I119" s="531" t="s">
        <v>776</v>
      </c>
      <c r="J119" s="532" t="s">
        <v>956</v>
      </c>
      <c r="K119" s="543" t="s">
        <v>584</v>
      </c>
      <c r="L119" s="533" t="s">
        <v>273</v>
      </c>
      <c r="M119" s="545" t="s">
        <v>1571</v>
      </c>
      <c r="N119" s="545" t="s">
        <v>274</v>
      </c>
      <c r="O119" s="545" t="s">
        <v>1572</v>
      </c>
      <c r="P119" s="653"/>
      <c r="Q119" s="560" t="s">
        <v>2172</v>
      </c>
      <c r="R119" s="534">
        <v>1</v>
      </c>
      <c r="S119" s="250"/>
    </row>
    <row r="120" spans="7:19" ht="15" customHeight="1">
      <c r="H120" s="530">
        <v>31302</v>
      </c>
      <c r="I120" s="531" t="s">
        <v>776</v>
      </c>
      <c r="J120" s="532" t="s">
        <v>956</v>
      </c>
      <c r="K120" s="543" t="s">
        <v>584</v>
      </c>
      <c r="L120" s="533" t="s">
        <v>275</v>
      </c>
      <c r="M120" s="533" t="s">
        <v>1573</v>
      </c>
      <c r="N120" s="533" t="s">
        <v>276</v>
      </c>
      <c r="O120" s="533" t="s">
        <v>1574</v>
      </c>
      <c r="P120" s="653"/>
      <c r="Q120" s="560" t="s">
        <v>2173</v>
      </c>
      <c r="R120" s="534">
        <v>1</v>
      </c>
      <c r="S120" s="250"/>
    </row>
    <row r="121" spans="7:19" ht="15" customHeight="1">
      <c r="H121" s="530">
        <v>31303</v>
      </c>
      <c r="I121" s="531" t="s">
        <v>776</v>
      </c>
      <c r="J121" s="532" t="s">
        <v>956</v>
      </c>
      <c r="K121" s="543" t="s">
        <v>584</v>
      </c>
      <c r="L121" s="533" t="s">
        <v>277</v>
      </c>
      <c r="M121" s="533" t="s">
        <v>1575</v>
      </c>
      <c r="N121" s="533" t="s">
        <v>278</v>
      </c>
      <c r="O121" s="533" t="s">
        <v>1576</v>
      </c>
      <c r="P121" s="653"/>
      <c r="Q121" s="560" t="s">
        <v>2174</v>
      </c>
      <c r="R121" s="534">
        <v>1</v>
      </c>
      <c r="S121" s="250"/>
    </row>
    <row r="122" spans="7:19" ht="15" customHeight="1">
      <c r="H122" s="530">
        <v>31304</v>
      </c>
      <c r="I122" s="531" t="s">
        <v>776</v>
      </c>
      <c r="J122" s="532" t="s">
        <v>956</v>
      </c>
      <c r="K122" s="543" t="s">
        <v>584</v>
      </c>
      <c r="L122" s="533" t="s">
        <v>279</v>
      </c>
      <c r="M122" s="533" t="s">
        <v>1577</v>
      </c>
      <c r="N122" s="533" t="s">
        <v>280</v>
      </c>
      <c r="O122" s="533" t="s">
        <v>1578</v>
      </c>
      <c r="P122" s="653"/>
      <c r="Q122" s="560" t="s">
        <v>2175</v>
      </c>
      <c r="R122" s="534">
        <v>1</v>
      </c>
      <c r="S122" s="250"/>
    </row>
    <row r="123" spans="7:19" ht="15" customHeight="1">
      <c r="H123" s="530">
        <v>31305</v>
      </c>
      <c r="I123" s="531" t="s">
        <v>776</v>
      </c>
      <c r="J123" s="532" t="s">
        <v>956</v>
      </c>
      <c r="K123" s="543" t="s">
        <v>584</v>
      </c>
      <c r="L123" s="533" t="s">
        <v>281</v>
      </c>
      <c r="M123" s="533" t="s">
        <v>1579</v>
      </c>
      <c r="N123" s="533" t="s">
        <v>282</v>
      </c>
      <c r="O123" s="533" t="s">
        <v>1580</v>
      </c>
      <c r="P123" s="653"/>
      <c r="Q123" s="560" t="s">
        <v>2176</v>
      </c>
      <c r="R123" s="534">
        <v>1</v>
      </c>
      <c r="S123" s="250"/>
    </row>
    <row r="124" spans="7:19" ht="15" customHeight="1">
      <c r="H124" s="530">
        <v>31306</v>
      </c>
      <c r="I124" s="531" t="s">
        <v>776</v>
      </c>
      <c r="J124" s="532" t="s">
        <v>956</v>
      </c>
      <c r="K124" s="543" t="s">
        <v>584</v>
      </c>
      <c r="L124" s="533" t="s">
        <v>283</v>
      </c>
      <c r="M124" s="533" t="s">
        <v>1581</v>
      </c>
      <c r="N124" s="533" t="s">
        <v>284</v>
      </c>
      <c r="O124" s="533" t="s">
        <v>1582</v>
      </c>
      <c r="P124" s="653"/>
      <c r="Q124" s="560" t="s">
        <v>2177</v>
      </c>
      <c r="R124" s="534">
        <v>1</v>
      </c>
      <c r="S124" s="250"/>
    </row>
    <row r="125" spans="7:19" ht="15" customHeight="1">
      <c r="H125" s="530">
        <v>31307</v>
      </c>
      <c r="I125" s="531" t="s">
        <v>776</v>
      </c>
      <c r="J125" s="532" t="s">
        <v>956</v>
      </c>
      <c r="K125" s="543" t="s">
        <v>584</v>
      </c>
      <c r="L125" s="533" t="s">
        <v>285</v>
      </c>
      <c r="M125" s="533" t="s">
        <v>1583</v>
      </c>
      <c r="N125" s="533" t="s">
        <v>286</v>
      </c>
      <c r="O125" s="533" t="s">
        <v>1584</v>
      </c>
      <c r="P125" s="653"/>
      <c r="Q125" s="560" t="s">
        <v>2178</v>
      </c>
      <c r="R125" s="534">
        <v>1</v>
      </c>
      <c r="S125" s="250"/>
    </row>
    <row r="126" spans="7:19" ht="15" customHeight="1">
      <c r="H126" s="530">
        <v>31308</v>
      </c>
      <c r="I126" s="531" t="s">
        <v>776</v>
      </c>
      <c r="J126" s="532" t="s">
        <v>956</v>
      </c>
      <c r="K126" s="543" t="s">
        <v>584</v>
      </c>
      <c r="L126" s="533" t="s">
        <v>287</v>
      </c>
      <c r="M126" s="533" t="s">
        <v>1585</v>
      </c>
      <c r="N126" s="533" t="s">
        <v>1586</v>
      </c>
      <c r="O126" s="533" t="s">
        <v>1587</v>
      </c>
      <c r="P126" s="653"/>
      <c r="Q126" s="560" t="s">
        <v>2179</v>
      </c>
      <c r="R126" s="534">
        <v>1</v>
      </c>
      <c r="S126" s="250"/>
    </row>
    <row r="127" spans="7:19" ht="15" customHeight="1">
      <c r="H127" s="530">
        <v>31401</v>
      </c>
      <c r="I127" s="531" t="s">
        <v>776</v>
      </c>
      <c r="J127" s="532" t="s">
        <v>957</v>
      </c>
      <c r="K127" s="543" t="s">
        <v>585</v>
      </c>
      <c r="L127" s="533" t="s">
        <v>288</v>
      </c>
      <c r="M127" s="533" t="s">
        <v>586</v>
      </c>
      <c r="N127" s="533" t="s">
        <v>1101</v>
      </c>
      <c r="O127" s="533" t="s">
        <v>587</v>
      </c>
      <c r="P127" s="653"/>
      <c r="Q127" s="560" t="s">
        <v>2180</v>
      </c>
      <c r="R127" s="534">
        <v>1</v>
      </c>
      <c r="S127" s="250"/>
    </row>
    <row r="128" spans="7:19" ht="15" customHeight="1">
      <c r="H128" s="530">
        <v>31402</v>
      </c>
      <c r="I128" s="531"/>
      <c r="J128" s="532"/>
      <c r="K128" s="543"/>
      <c r="L128" s="533"/>
      <c r="M128" s="533"/>
      <c r="N128" s="533"/>
      <c r="O128" s="533"/>
      <c r="P128" s="653"/>
      <c r="Q128" s="560"/>
      <c r="R128" s="534"/>
      <c r="S128" s="250"/>
    </row>
    <row r="129" spans="8:19" ht="15" customHeight="1">
      <c r="H129" s="530">
        <v>31403</v>
      </c>
      <c r="I129" s="531" t="s">
        <v>776</v>
      </c>
      <c r="J129" s="532" t="s">
        <v>957</v>
      </c>
      <c r="K129" s="543" t="s">
        <v>585</v>
      </c>
      <c r="L129" s="533" t="s">
        <v>289</v>
      </c>
      <c r="M129" s="533" t="s">
        <v>588</v>
      </c>
      <c r="N129" s="533" t="s">
        <v>1102</v>
      </c>
      <c r="O129" s="533" t="s">
        <v>589</v>
      </c>
      <c r="P129" s="653"/>
      <c r="Q129" s="560" t="s">
        <v>2181</v>
      </c>
      <c r="R129" s="534">
        <v>1</v>
      </c>
      <c r="S129" s="250"/>
    </row>
    <row r="130" spans="8:19" ht="15" customHeight="1">
      <c r="H130" s="530">
        <v>31404</v>
      </c>
      <c r="I130" s="531" t="s">
        <v>776</v>
      </c>
      <c r="J130" s="532" t="s">
        <v>957</v>
      </c>
      <c r="K130" s="543" t="s">
        <v>585</v>
      </c>
      <c r="L130" s="533" t="s">
        <v>290</v>
      </c>
      <c r="M130" s="533" t="s">
        <v>590</v>
      </c>
      <c r="N130" s="533" t="s">
        <v>850</v>
      </c>
      <c r="O130" s="533" t="s">
        <v>591</v>
      </c>
      <c r="P130" s="653"/>
      <c r="Q130" s="560" t="s">
        <v>2182</v>
      </c>
      <c r="R130" s="534">
        <v>1</v>
      </c>
      <c r="S130" s="250"/>
    </row>
    <row r="131" spans="8:19" ht="15" customHeight="1">
      <c r="H131" s="530">
        <v>31405</v>
      </c>
      <c r="I131" s="531" t="s">
        <v>776</v>
      </c>
      <c r="J131" s="532" t="s">
        <v>957</v>
      </c>
      <c r="K131" s="543" t="s">
        <v>585</v>
      </c>
      <c r="L131" s="533" t="s">
        <v>291</v>
      </c>
      <c r="M131" s="533" t="s">
        <v>592</v>
      </c>
      <c r="N131" s="533" t="s">
        <v>1103</v>
      </c>
      <c r="O131" s="533" t="s">
        <v>593</v>
      </c>
      <c r="P131" s="653"/>
      <c r="Q131" s="560" t="s">
        <v>2183</v>
      </c>
      <c r="R131" s="534">
        <v>1</v>
      </c>
      <c r="S131" s="250"/>
    </row>
    <row r="132" spans="8:19" ht="15" customHeight="1">
      <c r="H132" s="530">
        <v>31406</v>
      </c>
      <c r="I132" s="531" t="s">
        <v>776</v>
      </c>
      <c r="J132" s="532" t="s">
        <v>957</v>
      </c>
      <c r="K132" s="543" t="s">
        <v>585</v>
      </c>
      <c r="L132" s="533" t="s">
        <v>292</v>
      </c>
      <c r="M132" s="533" t="s">
        <v>594</v>
      </c>
      <c r="N132" s="533" t="s">
        <v>1104</v>
      </c>
      <c r="O132" s="533" t="s">
        <v>595</v>
      </c>
      <c r="P132" s="653"/>
      <c r="Q132" s="560" t="s">
        <v>2184</v>
      </c>
      <c r="R132" s="534">
        <v>1</v>
      </c>
      <c r="S132" s="250"/>
    </row>
    <row r="133" spans="8:19" ht="15" customHeight="1">
      <c r="H133" s="530">
        <v>31407</v>
      </c>
      <c r="I133" s="531" t="s">
        <v>776</v>
      </c>
      <c r="J133" s="532" t="s">
        <v>957</v>
      </c>
      <c r="K133" s="543" t="s">
        <v>585</v>
      </c>
      <c r="L133" s="533" t="s">
        <v>293</v>
      </c>
      <c r="M133" s="533" t="s">
        <v>596</v>
      </c>
      <c r="N133" s="533" t="s">
        <v>1588</v>
      </c>
      <c r="O133" s="533" t="s">
        <v>597</v>
      </c>
      <c r="P133" s="653"/>
      <c r="Q133" s="560" t="s">
        <v>2185</v>
      </c>
      <c r="R133" s="534">
        <v>1</v>
      </c>
      <c r="S133" s="250"/>
    </row>
    <row r="134" spans="8:19" ht="15" customHeight="1">
      <c r="H134" s="530">
        <v>31408</v>
      </c>
      <c r="I134" s="531" t="s">
        <v>776</v>
      </c>
      <c r="J134" s="532" t="s">
        <v>957</v>
      </c>
      <c r="K134" s="543" t="s">
        <v>585</v>
      </c>
      <c r="L134" s="533" t="s">
        <v>294</v>
      </c>
      <c r="M134" s="533" t="s">
        <v>598</v>
      </c>
      <c r="N134" s="533" t="s">
        <v>1105</v>
      </c>
      <c r="O134" s="533" t="s">
        <v>599</v>
      </c>
      <c r="P134" s="653"/>
      <c r="Q134" s="560" t="s">
        <v>2186</v>
      </c>
      <c r="R134" s="534">
        <v>1</v>
      </c>
      <c r="S134" s="250"/>
    </row>
    <row r="135" spans="8:19" ht="15" customHeight="1">
      <c r="H135" s="530">
        <v>31409</v>
      </c>
      <c r="I135" s="531" t="s">
        <v>776</v>
      </c>
      <c r="J135" s="531" t="s">
        <v>1106</v>
      </c>
      <c r="K135" s="550" t="s">
        <v>1589</v>
      </c>
      <c r="L135" s="564" t="s">
        <v>2518</v>
      </c>
      <c r="M135" s="533" t="s">
        <v>600</v>
      </c>
      <c r="N135" s="533" t="s">
        <v>295</v>
      </c>
      <c r="O135" s="533" t="s">
        <v>601</v>
      </c>
      <c r="P135" s="653"/>
      <c r="Q135" s="560" t="s">
        <v>2187</v>
      </c>
      <c r="R135" s="534">
        <v>1</v>
      </c>
      <c r="S135" s="250"/>
    </row>
    <row r="136" spans="8:19" ht="15" customHeight="1">
      <c r="H136" s="530">
        <v>31410</v>
      </c>
      <c r="I136" s="547" t="s">
        <v>776</v>
      </c>
      <c r="J136" s="531" t="s">
        <v>1106</v>
      </c>
      <c r="K136" s="550" t="s">
        <v>1589</v>
      </c>
      <c r="L136" s="533" t="s">
        <v>296</v>
      </c>
      <c r="M136" s="533" t="s">
        <v>602</v>
      </c>
      <c r="N136" s="533" t="s">
        <v>297</v>
      </c>
      <c r="O136" s="533" t="s">
        <v>603</v>
      </c>
      <c r="P136" s="653"/>
      <c r="Q136" s="560" t="s">
        <v>2188</v>
      </c>
      <c r="R136" s="534">
        <v>1</v>
      </c>
      <c r="S136" s="250"/>
    </row>
    <row r="137" spans="8:19" ht="15" customHeight="1">
      <c r="H137" s="530">
        <v>31411</v>
      </c>
      <c r="I137" s="547" t="s">
        <v>776</v>
      </c>
      <c r="J137" s="531" t="s">
        <v>1106</v>
      </c>
      <c r="K137" s="550" t="s">
        <v>1589</v>
      </c>
      <c r="L137" s="533" t="s">
        <v>298</v>
      </c>
      <c r="M137" s="533" t="s">
        <v>604</v>
      </c>
      <c r="N137" s="533" t="s">
        <v>697</v>
      </c>
      <c r="O137" s="533" t="s">
        <v>605</v>
      </c>
      <c r="P137" s="653"/>
      <c r="Q137" s="560" t="s">
        <v>2189</v>
      </c>
      <c r="R137" s="534">
        <v>1</v>
      </c>
      <c r="S137" s="250"/>
    </row>
    <row r="138" spans="8:19" ht="15" customHeight="1">
      <c r="H138" s="530">
        <v>31412</v>
      </c>
      <c r="I138" s="547" t="s">
        <v>776</v>
      </c>
      <c r="J138" s="531" t="s">
        <v>1106</v>
      </c>
      <c r="K138" s="550" t="s">
        <v>1589</v>
      </c>
      <c r="L138" s="533" t="s">
        <v>299</v>
      </c>
      <c r="M138" s="533" t="s">
        <v>606</v>
      </c>
      <c r="N138" s="533" t="s">
        <v>698</v>
      </c>
      <c r="O138" s="533" t="s">
        <v>607</v>
      </c>
      <c r="P138" s="653"/>
      <c r="Q138" s="560" t="s">
        <v>2190</v>
      </c>
      <c r="R138" s="534">
        <v>1</v>
      </c>
      <c r="S138" s="250"/>
    </row>
    <row r="139" spans="8:19" ht="15" customHeight="1">
      <c r="H139" s="530">
        <v>31413</v>
      </c>
      <c r="I139" s="547" t="s">
        <v>776</v>
      </c>
      <c r="J139" s="531" t="s">
        <v>1106</v>
      </c>
      <c r="K139" s="550" t="s">
        <v>1589</v>
      </c>
      <c r="L139" s="533" t="s">
        <v>300</v>
      </c>
      <c r="M139" s="533" t="s">
        <v>608</v>
      </c>
      <c r="N139" s="533" t="s">
        <v>1590</v>
      </c>
      <c r="O139" s="533" t="s">
        <v>1591</v>
      </c>
      <c r="P139" s="653"/>
      <c r="Q139" s="560" t="s">
        <v>2191</v>
      </c>
      <c r="R139" s="534">
        <v>1</v>
      </c>
      <c r="S139" s="250"/>
    </row>
    <row r="140" spans="8:19" ht="15" customHeight="1">
      <c r="H140" s="530">
        <v>31414</v>
      </c>
      <c r="I140" s="547" t="s">
        <v>776</v>
      </c>
      <c r="J140" s="531" t="s">
        <v>1106</v>
      </c>
      <c r="K140" s="550" t="s">
        <v>1589</v>
      </c>
      <c r="L140" s="533" t="s">
        <v>301</v>
      </c>
      <c r="M140" s="533" t="s">
        <v>609</v>
      </c>
      <c r="N140" s="533" t="s">
        <v>1065</v>
      </c>
      <c r="O140" s="533" t="s">
        <v>610</v>
      </c>
      <c r="P140" s="653"/>
      <c r="Q140" s="560" t="s">
        <v>2192</v>
      </c>
      <c r="R140" s="534">
        <v>1</v>
      </c>
      <c r="S140" s="250"/>
    </row>
    <row r="141" spans="8:19" ht="15" customHeight="1">
      <c r="H141" s="530">
        <v>31415</v>
      </c>
      <c r="I141" s="547" t="s">
        <v>776</v>
      </c>
      <c r="J141" s="531" t="s">
        <v>1106</v>
      </c>
      <c r="K141" s="550" t="s">
        <v>1589</v>
      </c>
      <c r="L141" s="533" t="s">
        <v>302</v>
      </c>
      <c r="M141" s="533" t="s">
        <v>611</v>
      </c>
      <c r="N141" s="533" t="s">
        <v>1125</v>
      </c>
      <c r="O141" s="533" t="s">
        <v>612</v>
      </c>
      <c r="P141" s="653"/>
      <c r="Q141" s="560" t="s">
        <v>2193</v>
      </c>
      <c r="R141" s="534">
        <v>1</v>
      </c>
      <c r="S141" s="250"/>
    </row>
    <row r="142" spans="8:19" ht="15" customHeight="1">
      <c r="H142" s="530">
        <v>31501</v>
      </c>
      <c r="I142" s="547" t="s">
        <v>776</v>
      </c>
      <c r="J142" s="551" t="s">
        <v>959</v>
      </c>
      <c r="K142" s="552" t="s">
        <v>613</v>
      </c>
      <c r="L142" s="533" t="s">
        <v>303</v>
      </c>
      <c r="M142" s="533" t="s">
        <v>1592</v>
      </c>
      <c r="N142" s="533" t="s">
        <v>1126</v>
      </c>
      <c r="O142" s="533" t="s">
        <v>1593</v>
      </c>
      <c r="P142" s="653"/>
      <c r="Q142" s="560" t="s">
        <v>2194</v>
      </c>
      <c r="R142" s="534">
        <v>1</v>
      </c>
      <c r="S142" s="250"/>
    </row>
    <row r="143" spans="8:19" ht="15" customHeight="1">
      <c r="H143" s="530">
        <v>31502</v>
      </c>
      <c r="I143" s="547" t="s">
        <v>776</v>
      </c>
      <c r="J143" s="551" t="s">
        <v>959</v>
      </c>
      <c r="K143" s="552" t="s">
        <v>613</v>
      </c>
      <c r="L143" s="533" t="s">
        <v>303</v>
      </c>
      <c r="M143" s="533" t="s">
        <v>1592</v>
      </c>
      <c r="N143" s="533" t="s">
        <v>1126</v>
      </c>
      <c r="O143" s="533" t="s">
        <v>1593</v>
      </c>
      <c r="P143" s="653"/>
      <c r="Q143" s="560" t="s">
        <v>2194</v>
      </c>
      <c r="R143" s="534">
        <v>2</v>
      </c>
      <c r="S143" s="250"/>
    </row>
    <row r="144" spans="8:19" ht="15" customHeight="1">
      <c r="H144" s="530">
        <v>31503</v>
      </c>
      <c r="I144" s="547" t="s">
        <v>776</v>
      </c>
      <c r="J144" s="551" t="s">
        <v>959</v>
      </c>
      <c r="K144" s="552" t="s">
        <v>613</v>
      </c>
      <c r="L144" s="533" t="s">
        <v>304</v>
      </c>
      <c r="M144" s="533" t="s">
        <v>1594</v>
      </c>
      <c r="N144" s="533" t="s">
        <v>699</v>
      </c>
      <c r="O144" s="533" t="s">
        <v>1595</v>
      </c>
      <c r="P144" s="653"/>
      <c r="Q144" s="560" t="s">
        <v>2195</v>
      </c>
      <c r="R144" s="534">
        <v>1</v>
      </c>
      <c r="S144" s="250"/>
    </row>
    <row r="145" spans="8:19" ht="15" customHeight="1">
      <c r="H145" s="530">
        <v>31504</v>
      </c>
      <c r="I145" s="547" t="s">
        <v>776</v>
      </c>
      <c r="J145" s="551" t="s">
        <v>959</v>
      </c>
      <c r="K145" s="552" t="s">
        <v>613</v>
      </c>
      <c r="L145" s="533" t="s">
        <v>304</v>
      </c>
      <c r="M145" s="533" t="s">
        <v>1594</v>
      </c>
      <c r="N145" s="533" t="s">
        <v>699</v>
      </c>
      <c r="O145" s="533" t="s">
        <v>1595</v>
      </c>
      <c r="P145" s="653"/>
      <c r="Q145" s="560" t="s">
        <v>2195</v>
      </c>
      <c r="R145" s="534">
        <v>2</v>
      </c>
      <c r="S145" s="250"/>
    </row>
    <row r="146" spans="8:19" ht="15" customHeight="1">
      <c r="H146" s="530">
        <v>31505</v>
      </c>
      <c r="I146" s="547" t="s">
        <v>776</v>
      </c>
      <c r="J146" s="551" t="s">
        <v>959</v>
      </c>
      <c r="K146" s="552" t="s">
        <v>613</v>
      </c>
      <c r="L146" s="533" t="s">
        <v>305</v>
      </c>
      <c r="M146" s="533" t="s">
        <v>1596</v>
      </c>
      <c r="N146" s="533" t="s">
        <v>700</v>
      </c>
      <c r="O146" s="533" t="s">
        <v>1597</v>
      </c>
      <c r="P146" s="653"/>
      <c r="Q146" s="560" t="s">
        <v>2196</v>
      </c>
      <c r="R146" s="534">
        <v>1</v>
      </c>
      <c r="S146" s="250"/>
    </row>
    <row r="147" spans="8:19" ht="15" customHeight="1">
      <c r="H147" s="530">
        <v>31506</v>
      </c>
      <c r="I147" s="547" t="s">
        <v>776</v>
      </c>
      <c r="J147" s="551" t="s">
        <v>959</v>
      </c>
      <c r="K147" s="552" t="s">
        <v>613</v>
      </c>
      <c r="L147" s="751" t="s">
        <v>2512</v>
      </c>
      <c r="M147" s="533" t="s">
        <v>1596</v>
      </c>
      <c r="N147" s="533" t="s">
        <v>700</v>
      </c>
      <c r="O147" s="533" t="s">
        <v>1597</v>
      </c>
      <c r="P147" s="653"/>
      <c r="Q147" s="560" t="s">
        <v>2196</v>
      </c>
      <c r="R147" s="534">
        <v>2</v>
      </c>
      <c r="S147" s="250"/>
    </row>
    <row r="148" spans="8:19" ht="15" customHeight="1">
      <c r="H148" s="530">
        <v>31507</v>
      </c>
      <c r="I148" s="531"/>
      <c r="J148" s="551"/>
      <c r="K148" s="552"/>
      <c r="L148" s="533"/>
      <c r="M148" s="533"/>
      <c r="N148" s="533"/>
      <c r="O148" s="533"/>
      <c r="P148" s="653"/>
      <c r="Q148" s="560"/>
      <c r="R148" s="534"/>
      <c r="S148" s="250"/>
    </row>
    <row r="149" spans="8:19" ht="15" customHeight="1">
      <c r="H149" s="530">
        <v>31508</v>
      </c>
      <c r="I149" s="531" t="s">
        <v>776</v>
      </c>
      <c r="J149" s="551" t="s">
        <v>959</v>
      </c>
      <c r="K149" s="552" t="s">
        <v>613</v>
      </c>
      <c r="L149" s="533" t="s">
        <v>306</v>
      </c>
      <c r="M149" s="533" t="s">
        <v>1598</v>
      </c>
      <c r="N149" s="533" t="s">
        <v>701</v>
      </c>
      <c r="O149" s="533" t="s">
        <v>1599</v>
      </c>
      <c r="P149" s="653"/>
      <c r="Q149" s="560" t="s">
        <v>2197</v>
      </c>
      <c r="R149" s="534">
        <v>1</v>
      </c>
      <c r="S149" s="250"/>
    </row>
    <row r="150" spans="8:19" ht="15" customHeight="1">
      <c r="H150" s="530">
        <v>31509</v>
      </c>
      <c r="I150" s="531" t="s">
        <v>776</v>
      </c>
      <c r="J150" s="551" t="s">
        <v>959</v>
      </c>
      <c r="K150" s="552" t="s">
        <v>613</v>
      </c>
      <c r="L150" s="751" t="s">
        <v>2666</v>
      </c>
      <c r="M150" s="533" t="s">
        <v>1598</v>
      </c>
      <c r="N150" s="533" t="s">
        <v>701</v>
      </c>
      <c r="O150" s="751" t="s">
        <v>2667</v>
      </c>
      <c r="P150" s="653"/>
      <c r="Q150" s="560" t="s">
        <v>2197</v>
      </c>
      <c r="R150" s="534">
        <v>2</v>
      </c>
      <c r="S150" s="250"/>
    </row>
    <row r="151" spans="8:19" ht="15" customHeight="1">
      <c r="H151" s="530">
        <v>31510</v>
      </c>
      <c r="I151" s="531" t="s">
        <v>776</v>
      </c>
      <c r="J151" s="551" t="s">
        <v>959</v>
      </c>
      <c r="K151" s="552" t="s">
        <v>613</v>
      </c>
      <c r="L151" s="533" t="s">
        <v>307</v>
      </c>
      <c r="M151" s="533" t="s">
        <v>1600</v>
      </c>
      <c r="N151" s="533" t="s">
        <v>1124</v>
      </c>
      <c r="O151" s="533" t="s">
        <v>1601</v>
      </c>
      <c r="P151" s="653"/>
      <c r="Q151" s="560" t="s">
        <v>2198</v>
      </c>
      <c r="R151" s="534">
        <v>1</v>
      </c>
      <c r="S151" s="250"/>
    </row>
    <row r="152" spans="8:19" ht="15" customHeight="1">
      <c r="H152" s="530">
        <v>31511</v>
      </c>
      <c r="I152" s="531" t="s">
        <v>776</v>
      </c>
      <c r="J152" s="551" t="s">
        <v>959</v>
      </c>
      <c r="K152" s="552" t="s">
        <v>613</v>
      </c>
      <c r="L152" s="533" t="s">
        <v>308</v>
      </c>
      <c r="M152" s="533" t="s">
        <v>1602</v>
      </c>
      <c r="N152" s="533" t="s">
        <v>860</v>
      </c>
      <c r="O152" s="533" t="s">
        <v>1603</v>
      </c>
      <c r="P152" s="653"/>
      <c r="Q152" s="560" t="s">
        <v>2120</v>
      </c>
      <c r="R152" s="534">
        <v>1</v>
      </c>
      <c r="S152" s="250"/>
    </row>
    <row r="153" spans="8:19" ht="15" customHeight="1">
      <c r="H153" s="530">
        <v>31512</v>
      </c>
      <c r="I153" s="531" t="s">
        <v>776</v>
      </c>
      <c r="J153" s="551" t="s">
        <v>959</v>
      </c>
      <c r="K153" s="552" t="s">
        <v>613</v>
      </c>
      <c r="L153" s="533" t="s">
        <v>308</v>
      </c>
      <c r="M153" s="533" t="s">
        <v>1602</v>
      </c>
      <c r="N153" s="533" t="s">
        <v>860</v>
      </c>
      <c r="O153" s="533" t="s">
        <v>1603</v>
      </c>
      <c r="P153" s="653"/>
      <c r="Q153" s="560" t="s">
        <v>2120</v>
      </c>
      <c r="R153" s="534">
        <v>2</v>
      </c>
      <c r="S153" s="250"/>
    </row>
    <row r="154" spans="8:19" ht="15" customHeight="1">
      <c r="H154" s="530">
        <v>31601</v>
      </c>
      <c r="I154" s="531" t="s">
        <v>776</v>
      </c>
      <c r="J154" s="532" t="s">
        <v>861</v>
      </c>
      <c r="K154" s="543" t="s">
        <v>862</v>
      </c>
      <c r="L154" s="533" t="s">
        <v>863</v>
      </c>
      <c r="M154" s="533" t="s">
        <v>614</v>
      </c>
      <c r="N154" s="533" t="s">
        <v>864</v>
      </c>
      <c r="O154" s="533" t="s">
        <v>615</v>
      </c>
      <c r="P154" s="653"/>
      <c r="Q154" s="560" t="s">
        <v>2199</v>
      </c>
      <c r="R154" s="534">
        <v>1</v>
      </c>
      <c r="S154" s="250"/>
    </row>
    <row r="155" spans="8:19" ht="15" customHeight="1">
      <c r="H155" s="530">
        <v>31602</v>
      </c>
      <c r="I155" s="531" t="s">
        <v>776</v>
      </c>
      <c r="J155" s="532" t="s">
        <v>861</v>
      </c>
      <c r="K155" s="543" t="s">
        <v>862</v>
      </c>
      <c r="L155" s="533" t="s">
        <v>865</v>
      </c>
      <c r="M155" s="533" t="s">
        <v>616</v>
      </c>
      <c r="N155" s="533" t="s">
        <v>866</v>
      </c>
      <c r="O155" s="533" t="s">
        <v>617</v>
      </c>
      <c r="P155" s="653"/>
      <c r="Q155" s="560" t="s">
        <v>2200</v>
      </c>
      <c r="R155" s="534">
        <v>1</v>
      </c>
      <c r="S155" s="250"/>
    </row>
    <row r="156" spans="8:19" ht="15" customHeight="1">
      <c r="H156" s="530">
        <v>31603</v>
      </c>
      <c r="I156" s="531" t="s">
        <v>776</v>
      </c>
      <c r="J156" s="532" t="s">
        <v>861</v>
      </c>
      <c r="K156" s="543" t="s">
        <v>862</v>
      </c>
      <c r="L156" s="533" t="s">
        <v>709</v>
      </c>
      <c r="M156" s="533" t="s">
        <v>618</v>
      </c>
      <c r="N156" s="533" t="s">
        <v>867</v>
      </c>
      <c r="O156" s="533" t="s">
        <v>619</v>
      </c>
      <c r="P156" s="653"/>
      <c r="Q156" s="560" t="s">
        <v>2201</v>
      </c>
      <c r="R156" s="534">
        <v>1</v>
      </c>
      <c r="S156" s="250"/>
    </row>
    <row r="157" spans="8:19" ht="15" customHeight="1">
      <c r="H157" s="530">
        <v>31604</v>
      </c>
      <c r="I157" s="531" t="s">
        <v>776</v>
      </c>
      <c r="J157" s="532" t="s">
        <v>861</v>
      </c>
      <c r="K157" s="543" t="s">
        <v>862</v>
      </c>
      <c r="L157" s="533" t="s">
        <v>868</v>
      </c>
      <c r="M157" s="533" t="s">
        <v>1604</v>
      </c>
      <c r="N157" s="533" t="s">
        <v>710</v>
      </c>
      <c r="O157" s="533" t="s">
        <v>620</v>
      </c>
      <c r="P157" s="653"/>
      <c r="Q157" s="560" t="s">
        <v>2202</v>
      </c>
      <c r="R157" s="534">
        <v>1</v>
      </c>
      <c r="S157" s="250"/>
    </row>
    <row r="158" spans="8:19" ht="15" customHeight="1">
      <c r="H158" s="530">
        <v>31605</v>
      </c>
      <c r="I158" s="531" t="s">
        <v>776</v>
      </c>
      <c r="J158" s="532" t="s">
        <v>861</v>
      </c>
      <c r="K158" s="543" t="s">
        <v>862</v>
      </c>
      <c r="L158" s="533" t="s">
        <v>1070</v>
      </c>
      <c r="M158" s="533" t="s">
        <v>621</v>
      </c>
      <c r="N158" s="533" t="s">
        <v>869</v>
      </c>
      <c r="O158" s="533" t="s">
        <v>622</v>
      </c>
      <c r="P158" s="653"/>
      <c r="Q158" s="560" t="s">
        <v>2203</v>
      </c>
      <c r="R158" s="534">
        <v>3</v>
      </c>
      <c r="S158" s="250"/>
    </row>
    <row r="159" spans="8:19" ht="15" customHeight="1">
      <c r="H159" s="530">
        <v>31701</v>
      </c>
      <c r="I159" s="531" t="s">
        <v>776</v>
      </c>
      <c r="J159" s="532" t="s">
        <v>870</v>
      </c>
      <c r="K159" s="543" t="s">
        <v>871</v>
      </c>
      <c r="L159" s="533" t="s">
        <v>309</v>
      </c>
      <c r="M159" s="533" t="s">
        <v>1605</v>
      </c>
      <c r="N159" s="533" t="s">
        <v>310</v>
      </c>
      <c r="O159" s="533" t="s">
        <v>1606</v>
      </c>
      <c r="P159" s="653"/>
      <c r="Q159" s="560" t="s">
        <v>2204</v>
      </c>
      <c r="R159" s="534">
        <v>1</v>
      </c>
      <c r="S159" s="250"/>
    </row>
    <row r="160" spans="8:19" ht="15" customHeight="1">
      <c r="H160" s="530">
        <v>31702</v>
      </c>
      <c r="I160" s="531"/>
      <c r="J160" s="532"/>
      <c r="K160" s="543"/>
      <c r="L160" s="533"/>
      <c r="M160" s="533"/>
      <c r="N160" s="533"/>
      <c r="O160" s="533"/>
      <c r="P160" s="653"/>
      <c r="Q160" s="560"/>
      <c r="R160" s="534"/>
      <c r="S160" s="250"/>
    </row>
    <row r="161" spans="8:19" ht="15" customHeight="1">
      <c r="H161" s="530">
        <v>31703</v>
      </c>
      <c r="I161" s="531" t="s">
        <v>776</v>
      </c>
      <c r="J161" s="532" t="s">
        <v>870</v>
      </c>
      <c r="K161" s="543" t="s">
        <v>871</v>
      </c>
      <c r="L161" s="533" t="s">
        <v>311</v>
      </c>
      <c r="M161" s="533" t="s">
        <v>1607</v>
      </c>
      <c r="N161" s="533" t="s">
        <v>312</v>
      </c>
      <c r="O161" s="533" t="s">
        <v>1608</v>
      </c>
      <c r="P161" s="653"/>
      <c r="Q161" s="560" t="s">
        <v>2205</v>
      </c>
      <c r="R161" s="534">
        <v>1</v>
      </c>
      <c r="S161" s="250"/>
    </row>
    <row r="162" spans="8:19" ht="15" customHeight="1">
      <c r="H162" s="530">
        <v>31704</v>
      </c>
      <c r="I162" s="531" t="s">
        <v>776</v>
      </c>
      <c r="J162" s="532" t="s">
        <v>870</v>
      </c>
      <c r="K162" s="543" t="s">
        <v>871</v>
      </c>
      <c r="L162" s="533" t="s">
        <v>313</v>
      </c>
      <c r="M162" s="533" t="s">
        <v>1609</v>
      </c>
      <c r="N162" s="533" t="s">
        <v>314</v>
      </c>
      <c r="O162" s="533" t="s">
        <v>1610</v>
      </c>
      <c r="P162" s="653"/>
      <c r="Q162" s="560" t="s">
        <v>2206</v>
      </c>
      <c r="R162" s="534">
        <v>1</v>
      </c>
      <c r="S162" s="250"/>
    </row>
    <row r="163" spans="8:19" ht="15" customHeight="1">
      <c r="H163" s="530">
        <v>31801</v>
      </c>
      <c r="I163" s="531" t="s">
        <v>776</v>
      </c>
      <c r="J163" s="532" t="s">
        <v>968</v>
      </c>
      <c r="K163" s="543" t="s">
        <v>623</v>
      </c>
      <c r="L163" s="533" t="s">
        <v>315</v>
      </c>
      <c r="M163" s="533" t="s">
        <v>1611</v>
      </c>
      <c r="N163" s="533" t="s">
        <v>1094</v>
      </c>
      <c r="O163" s="533" t="s">
        <v>1612</v>
      </c>
      <c r="P163" s="653"/>
      <c r="Q163" s="560" t="s">
        <v>2207</v>
      </c>
      <c r="R163" s="534">
        <v>3</v>
      </c>
      <c r="S163" s="250"/>
    </row>
    <row r="164" spans="8:19" ht="15" customHeight="1">
      <c r="H164" s="530">
        <v>31802</v>
      </c>
      <c r="I164" s="531" t="s">
        <v>776</v>
      </c>
      <c r="J164" s="532" t="s">
        <v>968</v>
      </c>
      <c r="K164" s="543" t="s">
        <v>623</v>
      </c>
      <c r="L164" s="533" t="s">
        <v>316</v>
      </c>
      <c r="M164" s="533" t="s">
        <v>1613</v>
      </c>
      <c r="N164" s="533" t="s">
        <v>1095</v>
      </c>
      <c r="O164" s="533" t="s">
        <v>1614</v>
      </c>
      <c r="P164" s="653"/>
      <c r="Q164" s="560" t="s">
        <v>2208</v>
      </c>
      <c r="R164" s="534">
        <v>1</v>
      </c>
      <c r="S164" s="250"/>
    </row>
    <row r="165" spans="8:19" ht="15" customHeight="1">
      <c r="H165" s="530">
        <v>31803</v>
      </c>
      <c r="I165" s="531" t="s">
        <v>776</v>
      </c>
      <c r="J165" s="532" t="s">
        <v>968</v>
      </c>
      <c r="K165" s="543" t="s">
        <v>623</v>
      </c>
      <c r="L165" s="533" t="s">
        <v>317</v>
      </c>
      <c r="M165" s="533" t="s">
        <v>1615</v>
      </c>
      <c r="N165" s="533" t="s">
        <v>1096</v>
      </c>
      <c r="O165" s="533" t="s">
        <v>1616</v>
      </c>
      <c r="P165" s="653"/>
      <c r="Q165" s="560" t="s">
        <v>2209</v>
      </c>
      <c r="R165" s="534">
        <v>1</v>
      </c>
      <c r="S165" s="250"/>
    </row>
    <row r="166" spans="8:19" ht="15" customHeight="1">
      <c r="H166" s="530">
        <v>31804</v>
      </c>
      <c r="I166" s="531" t="s">
        <v>776</v>
      </c>
      <c r="J166" s="532" t="s">
        <v>968</v>
      </c>
      <c r="K166" s="543" t="s">
        <v>623</v>
      </c>
      <c r="L166" s="533" t="s">
        <v>318</v>
      </c>
      <c r="M166" s="533" t="s">
        <v>1617</v>
      </c>
      <c r="N166" s="533" t="s">
        <v>1097</v>
      </c>
      <c r="O166" s="533" t="s">
        <v>1618</v>
      </c>
      <c r="P166" s="653"/>
      <c r="Q166" s="560" t="s">
        <v>2210</v>
      </c>
      <c r="R166" s="534">
        <v>1</v>
      </c>
      <c r="S166" s="250"/>
    </row>
    <row r="167" spans="8:19" ht="15" customHeight="1">
      <c r="H167" s="530">
        <v>31805</v>
      </c>
      <c r="I167" s="531" t="s">
        <v>776</v>
      </c>
      <c r="J167" s="532" t="s">
        <v>968</v>
      </c>
      <c r="K167" s="543" t="s">
        <v>623</v>
      </c>
      <c r="L167" s="533" t="s">
        <v>319</v>
      </c>
      <c r="M167" s="533" t="s">
        <v>1619</v>
      </c>
      <c r="N167" s="533" t="s">
        <v>1098</v>
      </c>
      <c r="O167" s="533" t="s">
        <v>1620</v>
      </c>
      <c r="P167" s="653"/>
      <c r="Q167" s="560" t="s">
        <v>2211</v>
      </c>
      <c r="R167" s="534">
        <v>1</v>
      </c>
      <c r="S167" s="250"/>
    </row>
    <row r="168" spans="8:19" ht="15" customHeight="1">
      <c r="H168" s="530">
        <v>31806</v>
      </c>
      <c r="I168" s="531" t="s">
        <v>776</v>
      </c>
      <c r="J168" s="532" t="s">
        <v>968</v>
      </c>
      <c r="K168" s="543" t="s">
        <v>623</v>
      </c>
      <c r="L168" s="533" t="s">
        <v>320</v>
      </c>
      <c r="M168" s="533" t="s">
        <v>1621</v>
      </c>
      <c r="N168" s="533" t="s">
        <v>1099</v>
      </c>
      <c r="O168" s="533" t="s">
        <v>1622</v>
      </c>
      <c r="P168" s="653"/>
      <c r="Q168" s="560" t="s">
        <v>2212</v>
      </c>
      <c r="R168" s="534">
        <v>1</v>
      </c>
      <c r="S168" s="250"/>
    </row>
    <row r="169" spans="8:19" ht="15" customHeight="1">
      <c r="H169" s="530">
        <v>31807</v>
      </c>
      <c r="I169" s="531" t="s">
        <v>776</v>
      </c>
      <c r="J169" s="532" t="s">
        <v>968</v>
      </c>
      <c r="K169" s="543" t="s">
        <v>623</v>
      </c>
      <c r="L169" s="533" t="s">
        <v>321</v>
      </c>
      <c r="M169" s="533" t="s">
        <v>1623</v>
      </c>
      <c r="N169" s="533" t="s">
        <v>322</v>
      </c>
      <c r="O169" s="533" t="s">
        <v>1624</v>
      </c>
      <c r="P169" s="653"/>
      <c r="Q169" s="560" t="s">
        <v>2213</v>
      </c>
      <c r="R169" s="534">
        <v>1</v>
      </c>
      <c r="S169" s="250"/>
    </row>
    <row r="170" spans="8:19" ht="15" customHeight="1">
      <c r="H170" s="530">
        <v>31808</v>
      </c>
      <c r="I170" s="531" t="s">
        <v>776</v>
      </c>
      <c r="J170" s="532" t="s">
        <v>968</v>
      </c>
      <c r="K170" s="543" t="s">
        <v>623</v>
      </c>
      <c r="L170" s="533" t="s">
        <v>1625</v>
      </c>
      <c r="M170" s="533" t="s">
        <v>1626</v>
      </c>
      <c r="N170" s="533" t="s">
        <v>1100</v>
      </c>
      <c r="O170" s="533" t="s">
        <v>1627</v>
      </c>
      <c r="P170" s="653"/>
      <c r="Q170" s="560" t="s">
        <v>2214</v>
      </c>
      <c r="R170" s="534">
        <v>1</v>
      </c>
      <c r="S170" s="250"/>
    </row>
    <row r="171" spans="8:19" ht="15" customHeight="1">
      <c r="H171" s="530">
        <v>31809</v>
      </c>
      <c r="I171" s="531" t="s">
        <v>776</v>
      </c>
      <c r="J171" s="532" t="s">
        <v>968</v>
      </c>
      <c r="K171" s="543" t="s">
        <v>623</v>
      </c>
      <c r="L171" s="533" t="s">
        <v>323</v>
      </c>
      <c r="M171" s="533" t="s">
        <v>1628</v>
      </c>
      <c r="N171" s="533" t="s">
        <v>664</v>
      </c>
      <c r="O171" s="533" t="s">
        <v>1629</v>
      </c>
      <c r="P171" s="653"/>
      <c r="Q171" s="560" t="s">
        <v>2215</v>
      </c>
      <c r="R171" s="534">
        <v>1</v>
      </c>
      <c r="S171" s="250"/>
    </row>
    <row r="172" spans="8:19" ht="15" customHeight="1">
      <c r="H172" s="530">
        <v>31810</v>
      </c>
      <c r="I172" s="531" t="s">
        <v>776</v>
      </c>
      <c r="J172" s="532" t="s">
        <v>968</v>
      </c>
      <c r="K172" s="543" t="s">
        <v>623</v>
      </c>
      <c r="L172" s="533" t="s">
        <v>324</v>
      </c>
      <c r="M172" s="533" t="s">
        <v>1630</v>
      </c>
      <c r="N172" s="533" t="s">
        <v>665</v>
      </c>
      <c r="O172" s="533" t="s">
        <v>1631</v>
      </c>
      <c r="P172" s="653"/>
      <c r="Q172" s="560" t="s">
        <v>2216</v>
      </c>
      <c r="R172" s="534">
        <v>1</v>
      </c>
      <c r="S172" s="250"/>
    </row>
    <row r="173" spans="8:19" ht="15" customHeight="1">
      <c r="H173" s="530">
        <v>31811</v>
      </c>
      <c r="I173" s="531" t="s">
        <v>776</v>
      </c>
      <c r="J173" s="532" t="s">
        <v>968</v>
      </c>
      <c r="K173" s="543" t="s">
        <v>623</v>
      </c>
      <c r="L173" s="564" t="s">
        <v>2519</v>
      </c>
      <c r="M173" s="533" t="s">
        <v>1632</v>
      </c>
      <c r="N173" s="533" t="s">
        <v>325</v>
      </c>
      <c r="O173" s="533" t="s">
        <v>1633</v>
      </c>
      <c r="P173" s="653"/>
      <c r="Q173" s="560" t="s">
        <v>2217</v>
      </c>
      <c r="R173" s="534">
        <v>1</v>
      </c>
      <c r="S173" s="250"/>
    </row>
    <row r="174" spans="8:19" ht="15" customHeight="1">
      <c r="H174" s="530">
        <v>41901</v>
      </c>
      <c r="I174" s="531" t="s">
        <v>666</v>
      </c>
      <c r="J174" s="532" t="s">
        <v>962</v>
      </c>
      <c r="K174" s="543" t="s">
        <v>624</v>
      </c>
      <c r="L174" s="533" t="s">
        <v>326</v>
      </c>
      <c r="M174" s="533" t="s">
        <v>1634</v>
      </c>
      <c r="N174" s="533" t="s">
        <v>667</v>
      </c>
      <c r="O174" s="533" t="s">
        <v>1635</v>
      </c>
      <c r="P174" s="653"/>
      <c r="Q174" s="560" t="s">
        <v>2218</v>
      </c>
      <c r="R174" s="534">
        <v>1</v>
      </c>
      <c r="S174" s="250"/>
    </row>
    <row r="175" spans="8:19" ht="15" customHeight="1">
      <c r="H175" s="530">
        <v>41902</v>
      </c>
      <c r="I175" s="531" t="s">
        <v>666</v>
      </c>
      <c r="J175" s="532" t="s">
        <v>962</v>
      </c>
      <c r="K175" s="543" t="s">
        <v>624</v>
      </c>
      <c r="L175" s="533" t="s">
        <v>327</v>
      </c>
      <c r="M175" s="533" t="s">
        <v>1636</v>
      </c>
      <c r="N175" s="533" t="s">
        <v>668</v>
      </c>
      <c r="O175" s="533" t="s">
        <v>1637</v>
      </c>
      <c r="P175" s="653"/>
      <c r="Q175" s="560" t="s">
        <v>2219</v>
      </c>
      <c r="R175" s="534">
        <v>1</v>
      </c>
      <c r="S175" s="250"/>
    </row>
    <row r="176" spans="8:19" ht="15" customHeight="1">
      <c r="H176" s="530">
        <v>41903</v>
      </c>
      <c r="I176" s="531"/>
      <c r="J176" s="532"/>
      <c r="K176" s="543"/>
      <c r="L176" s="533"/>
      <c r="M176" s="533"/>
      <c r="N176" s="533"/>
      <c r="O176" s="533"/>
      <c r="P176" s="653"/>
      <c r="Q176" s="560"/>
      <c r="R176" s="534"/>
      <c r="S176" s="250"/>
    </row>
    <row r="177" spans="8:19" ht="15" customHeight="1">
      <c r="H177" s="530">
        <v>41904</v>
      </c>
      <c r="I177" s="531" t="s">
        <v>666</v>
      </c>
      <c r="J177" s="532" t="s">
        <v>962</v>
      </c>
      <c r="K177" s="543" t="s">
        <v>624</v>
      </c>
      <c r="L177" s="533" t="s">
        <v>328</v>
      </c>
      <c r="M177" s="533" t="s">
        <v>1638</v>
      </c>
      <c r="N177" s="533" t="s">
        <v>669</v>
      </c>
      <c r="O177" s="533" t="s">
        <v>1639</v>
      </c>
      <c r="P177" s="653"/>
      <c r="Q177" s="560" t="s">
        <v>2220</v>
      </c>
      <c r="R177" s="534">
        <v>1</v>
      </c>
      <c r="S177" s="250"/>
    </row>
    <row r="178" spans="8:19" ht="15" customHeight="1">
      <c r="H178" s="530">
        <v>41905</v>
      </c>
      <c r="I178" s="531" t="s">
        <v>666</v>
      </c>
      <c r="J178" s="532" t="s">
        <v>962</v>
      </c>
      <c r="K178" s="543" t="s">
        <v>624</v>
      </c>
      <c r="L178" s="533" t="s">
        <v>329</v>
      </c>
      <c r="M178" s="533" t="s">
        <v>1640</v>
      </c>
      <c r="N178" s="533" t="s">
        <v>1071</v>
      </c>
      <c r="O178" s="533" t="s">
        <v>1641</v>
      </c>
      <c r="P178" s="653"/>
      <c r="Q178" s="560" t="s">
        <v>2221</v>
      </c>
      <c r="R178" s="534">
        <v>1</v>
      </c>
      <c r="S178" s="250"/>
    </row>
    <row r="179" spans="8:19" ht="15" customHeight="1">
      <c r="H179" s="530">
        <v>41906</v>
      </c>
      <c r="I179" s="531" t="s">
        <v>666</v>
      </c>
      <c r="J179" s="532" t="s">
        <v>962</v>
      </c>
      <c r="K179" s="543" t="s">
        <v>624</v>
      </c>
      <c r="L179" s="533" t="s">
        <v>330</v>
      </c>
      <c r="M179" s="533" t="s">
        <v>1642</v>
      </c>
      <c r="N179" s="533" t="s">
        <v>670</v>
      </c>
      <c r="O179" s="533" t="s">
        <v>1643</v>
      </c>
      <c r="P179" s="653"/>
      <c r="Q179" s="560" t="s">
        <v>2222</v>
      </c>
      <c r="R179" s="534">
        <v>1</v>
      </c>
      <c r="S179" s="250"/>
    </row>
    <row r="180" spans="8:19" ht="15" customHeight="1">
      <c r="H180" s="530">
        <v>41907</v>
      </c>
      <c r="I180" s="531" t="s">
        <v>666</v>
      </c>
      <c r="J180" s="532" t="s">
        <v>962</v>
      </c>
      <c r="K180" s="543" t="s">
        <v>624</v>
      </c>
      <c r="L180" s="533" t="s">
        <v>331</v>
      </c>
      <c r="M180" s="533" t="s">
        <v>1644</v>
      </c>
      <c r="N180" s="533" t="s">
        <v>332</v>
      </c>
      <c r="O180" s="533" t="s">
        <v>1645</v>
      </c>
      <c r="P180" s="653"/>
      <c r="Q180" s="560" t="s">
        <v>2223</v>
      </c>
      <c r="R180" s="534">
        <v>1</v>
      </c>
      <c r="S180" s="250"/>
    </row>
    <row r="181" spans="8:19" ht="15" customHeight="1">
      <c r="H181" s="530">
        <v>41908</v>
      </c>
      <c r="I181" s="531"/>
      <c r="J181" s="532"/>
      <c r="K181" s="543"/>
      <c r="L181" s="533"/>
      <c r="M181" s="533"/>
      <c r="N181" s="533"/>
      <c r="O181" s="533"/>
      <c r="P181" s="653"/>
      <c r="Q181" s="560"/>
      <c r="R181" s="534"/>
      <c r="S181" s="250"/>
    </row>
    <row r="182" spans="8:19" ht="15" customHeight="1">
      <c r="H182" s="530">
        <v>41909</v>
      </c>
      <c r="I182" s="531" t="s">
        <v>666</v>
      </c>
      <c r="J182" s="532" t="s">
        <v>962</v>
      </c>
      <c r="K182" s="543" t="s">
        <v>624</v>
      </c>
      <c r="L182" s="533" t="s">
        <v>333</v>
      </c>
      <c r="M182" s="533" t="s">
        <v>1646</v>
      </c>
      <c r="N182" s="533" t="s">
        <v>671</v>
      </c>
      <c r="O182" s="533" t="s">
        <v>1647</v>
      </c>
      <c r="P182" s="653"/>
      <c r="Q182" s="560" t="s">
        <v>2224</v>
      </c>
      <c r="R182" s="534">
        <v>1</v>
      </c>
      <c r="S182" s="250"/>
    </row>
    <row r="183" spans="8:19" ht="15" customHeight="1">
      <c r="H183" s="530">
        <v>41910</v>
      </c>
      <c r="I183" s="531" t="s">
        <v>666</v>
      </c>
      <c r="J183" s="532" t="s">
        <v>962</v>
      </c>
      <c r="K183" s="543" t="s">
        <v>624</v>
      </c>
      <c r="L183" s="533" t="s">
        <v>334</v>
      </c>
      <c r="M183" s="533" t="s">
        <v>1648</v>
      </c>
      <c r="N183" s="533" t="s">
        <v>672</v>
      </c>
      <c r="O183" s="533" t="s">
        <v>1649</v>
      </c>
      <c r="P183" s="653"/>
      <c r="Q183" s="560" t="s">
        <v>2225</v>
      </c>
      <c r="R183" s="534">
        <v>1</v>
      </c>
      <c r="S183" s="250"/>
    </row>
    <row r="184" spans="8:19" ht="15" customHeight="1">
      <c r="H184" s="530">
        <v>41911</v>
      </c>
      <c r="I184" s="531" t="s">
        <v>666</v>
      </c>
      <c r="J184" s="532" t="s">
        <v>962</v>
      </c>
      <c r="K184" s="543" t="s">
        <v>624</v>
      </c>
      <c r="L184" s="533" t="s">
        <v>335</v>
      </c>
      <c r="M184" s="533" t="s">
        <v>1650</v>
      </c>
      <c r="N184" s="533" t="s">
        <v>673</v>
      </c>
      <c r="O184" s="533" t="s">
        <v>1651</v>
      </c>
      <c r="P184" s="653"/>
      <c r="Q184" s="560" t="s">
        <v>2226</v>
      </c>
      <c r="R184" s="534">
        <v>1</v>
      </c>
      <c r="S184" s="250"/>
    </row>
    <row r="185" spans="8:19" ht="15" customHeight="1">
      <c r="H185" s="530">
        <v>42001</v>
      </c>
      <c r="I185" s="531" t="s">
        <v>666</v>
      </c>
      <c r="J185" s="532" t="s">
        <v>966</v>
      </c>
      <c r="K185" s="543" t="s">
        <v>1652</v>
      </c>
      <c r="L185" s="533" t="s">
        <v>674</v>
      </c>
      <c r="M185" s="533" t="s">
        <v>336</v>
      </c>
      <c r="N185" s="533" t="s">
        <v>337</v>
      </c>
      <c r="O185" s="533" t="s">
        <v>338</v>
      </c>
      <c r="P185" s="653"/>
      <c r="Q185" s="560" t="s">
        <v>2227</v>
      </c>
      <c r="R185" s="534">
        <v>1</v>
      </c>
      <c r="S185" s="250"/>
    </row>
    <row r="186" spans="8:19" ht="15" customHeight="1">
      <c r="H186" s="530">
        <v>42002</v>
      </c>
      <c r="I186" s="531" t="s">
        <v>666</v>
      </c>
      <c r="J186" s="532" t="s">
        <v>966</v>
      </c>
      <c r="K186" s="543" t="s">
        <v>1652</v>
      </c>
      <c r="L186" s="564" t="s">
        <v>2514</v>
      </c>
      <c r="M186" s="533" t="s">
        <v>339</v>
      </c>
      <c r="N186" s="533" t="s">
        <v>340</v>
      </c>
      <c r="O186" s="533" t="s">
        <v>341</v>
      </c>
      <c r="P186" s="653"/>
      <c r="Q186" s="560" t="s">
        <v>2228</v>
      </c>
      <c r="R186" s="534">
        <v>1</v>
      </c>
      <c r="S186" s="250"/>
    </row>
    <row r="187" spans="8:19" ht="15" customHeight="1">
      <c r="H187" s="530">
        <v>42003</v>
      </c>
      <c r="I187" s="531" t="s">
        <v>666</v>
      </c>
      <c r="J187" s="532" t="s">
        <v>966</v>
      </c>
      <c r="K187" s="543" t="s">
        <v>1652</v>
      </c>
      <c r="L187" s="533" t="s">
        <v>743</v>
      </c>
      <c r="M187" s="533" t="s">
        <v>342</v>
      </c>
      <c r="N187" s="533" t="s">
        <v>343</v>
      </c>
      <c r="O187" s="533" t="s">
        <v>344</v>
      </c>
      <c r="P187" s="653"/>
      <c r="Q187" s="560" t="s">
        <v>2229</v>
      </c>
      <c r="R187" s="534">
        <v>1</v>
      </c>
      <c r="S187" s="250"/>
    </row>
    <row r="188" spans="8:19" ht="15" customHeight="1">
      <c r="H188" s="530">
        <v>42004</v>
      </c>
      <c r="I188" s="531"/>
      <c r="J188" s="532"/>
      <c r="K188" s="543"/>
      <c r="L188" s="533"/>
      <c r="M188" s="533"/>
      <c r="N188" s="533"/>
      <c r="O188" s="533"/>
      <c r="P188" s="653"/>
      <c r="Q188" s="560"/>
      <c r="R188" s="534">
        <v>1</v>
      </c>
      <c r="S188" s="250"/>
    </row>
    <row r="189" spans="8:19" ht="15" customHeight="1">
      <c r="H189" s="530">
        <v>42005</v>
      </c>
      <c r="I189" s="531" t="s">
        <v>666</v>
      </c>
      <c r="J189" s="532" t="s">
        <v>966</v>
      </c>
      <c r="K189" s="543" t="s">
        <v>1652</v>
      </c>
      <c r="L189" s="564" t="s">
        <v>2523</v>
      </c>
      <c r="M189" s="533" t="s">
        <v>345</v>
      </c>
      <c r="N189" s="533" t="s">
        <v>346</v>
      </c>
      <c r="O189" s="533" t="s">
        <v>347</v>
      </c>
      <c r="P189" s="653"/>
      <c r="Q189" s="560" t="s">
        <v>2230</v>
      </c>
      <c r="R189" s="534">
        <v>1</v>
      </c>
      <c r="S189" s="250"/>
    </row>
    <row r="190" spans="8:19" ht="15" customHeight="1">
      <c r="H190" s="530">
        <v>42006</v>
      </c>
      <c r="I190" s="531" t="s">
        <v>666</v>
      </c>
      <c r="J190" s="532" t="s">
        <v>966</v>
      </c>
      <c r="K190" s="543" t="s">
        <v>1652</v>
      </c>
      <c r="L190" s="533" t="s">
        <v>744</v>
      </c>
      <c r="M190" s="533" t="s">
        <v>348</v>
      </c>
      <c r="N190" s="533" t="s">
        <v>349</v>
      </c>
      <c r="O190" s="533" t="s">
        <v>350</v>
      </c>
      <c r="P190" s="653"/>
      <c r="Q190" s="560" t="s">
        <v>2231</v>
      </c>
      <c r="R190" s="534">
        <v>1</v>
      </c>
      <c r="S190" s="250"/>
    </row>
    <row r="191" spans="8:19" ht="15" customHeight="1">
      <c r="H191" s="530">
        <v>42007</v>
      </c>
      <c r="I191" s="531" t="s">
        <v>666</v>
      </c>
      <c r="J191" s="532" t="s">
        <v>966</v>
      </c>
      <c r="K191" s="543" t="s">
        <v>1652</v>
      </c>
      <c r="L191" s="533" t="s">
        <v>745</v>
      </c>
      <c r="M191" s="539" t="s">
        <v>1653</v>
      </c>
      <c r="N191" s="533" t="s">
        <v>351</v>
      </c>
      <c r="O191" s="533" t="s">
        <v>352</v>
      </c>
      <c r="P191" s="653"/>
      <c r="Q191" s="560" t="s">
        <v>2232</v>
      </c>
      <c r="R191" s="534">
        <v>1</v>
      </c>
      <c r="S191" s="250"/>
    </row>
    <row r="192" spans="8:19" ht="15" customHeight="1">
      <c r="H192" s="530">
        <v>42008</v>
      </c>
      <c r="I192" s="531" t="s">
        <v>666</v>
      </c>
      <c r="J192" s="532" t="s">
        <v>966</v>
      </c>
      <c r="K192" s="543" t="s">
        <v>1652</v>
      </c>
      <c r="L192" s="533" t="s">
        <v>746</v>
      </c>
      <c r="M192" s="533" t="s">
        <v>353</v>
      </c>
      <c r="N192" s="533" t="s">
        <v>354</v>
      </c>
      <c r="O192" s="533" t="s">
        <v>355</v>
      </c>
      <c r="P192" s="653"/>
      <c r="Q192" s="560" t="s">
        <v>2233</v>
      </c>
      <c r="R192" s="534">
        <v>1</v>
      </c>
      <c r="S192" s="250"/>
    </row>
    <row r="193" spans="8:19" ht="15" customHeight="1">
      <c r="H193" s="530">
        <v>42009</v>
      </c>
      <c r="I193" s="531" t="s">
        <v>666</v>
      </c>
      <c r="J193" s="532" t="s">
        <v>966</v>
      </c>
      <c r="K193" s="543" t="s">
        <v>1652</v>
      </c>
      <c r="L193" s="533" t="s">
        <v>747</v>
      </c>
      <c r="M193" s="533" t="s">
        <v>356</v>
      </c>
      <c r="N193" s="533" t="s">
        <v>357</v>
      </c>
      <c r="O193" s="533" t="s">
        <v>358</v>
      </c>
      <c r="P193" s="653"/>
      <c r="Q193" s="560" t="s">
        <v>2234</v>
      </c>
      <c r="R193" s="534">
        <v>1</v>
      </c>
      <c r="S193" s="250"/>
    </row>
    <row r="194" spans="8:19" ht="15" customHeight="1">
      <c r="H194" s="530">
        <v>42010</v>
      </c>
      <c r="I194" s="531" t="s">
        <v>666</v>
      </c>
      <c r="J194" s="532" t="s">
        <v>966</v>
      </c>
      <c r="K194" s="543" t="s">
        <v>1652</v>
      </c>
      <c r="L194" s="533" t="s">
        <v>748</v>
      </c>
      <c r="M194" s="533" t="s">
        <v>359</v>
      </c>
      <c r="N194" s="533" t="s">
        <v>360</v>
      </c>
      <c r="O194" s="533" t="s">
        <v>361</v>
      </c>
      <c r="P194" s="653"/>
      <c r="Q194" s="560" t="s">
        <v>2235</v>
      </c>
      <c r="R194" s="534">
        <v>1</v>
      </c>
      <c r="S194" s="250"/>
    </row>
    <row r="195" spans="8:19" ht="15" customHeight="1">
      <c r="H195" s="530">
        <v>42011</v>
      </c>
      <c r="I195" s="531" t="s">
        <v>666</v>
      </c>
      <c r="J195" s="532" t="s">
        <v>966</v>
      </c>
      <c r="K195" s="543" t="s">
        <v>1652</v>
      </c>
      <c r="L195" s="533" t="s">
        <v>567</v>
      </c>
      <c r="M195" s="533" t="s">
        <v>1654</v>
      </c>
      <c r="N195" s="533" t="s">
        <v>362</v>
      </c>
      <c r="O195" s="533" t="s">
        <v>1655</v>
      </c>
      <c r="P195" s="653"/>
      <c r="Q195" s="560" t="s">
        <v>2236</v>
      </c>
      <c r="R195" s="534">
        <v>1</v>
      </c>
      <c r="S195" s="250"/>
    </row>
    <row r="196" spans="8:19" ht="15" customHeight="1">
      <c r="H196" s="530">
        <v>42012</v>
      </c>
      <c r="I196" s="531" t="s">
        <v>666</v>
      </c>
      <c r="J196" s="532" t="s">
        <v>966</v>
      </c>
      <c r="K196" s="543" t="s">
        <v>1652</v>
      </c>
      <c r="L196" s="533" t="s">
        <v>651</v>
      </c>
      <c r="M196" s="533" t="s">
        <v>363</v>
      </c>
      <c r="N196" s="533" t="s">
        <v>364</v>
      </c>
      <c r="O196" s="533" t="s">
        <v>365</v>
      </c>
      <c r="P196" s="653"/>
      <c r="Q196" s="560" t="s">
        <v>2237</v>
      </c>
      <c r="R196" s="534">
        <v>1</v>
      </c>
      <c r="S196" s="250"/>
    </row>
    <row r="197" spans="8:19" ht="15" customHeight="1">
      <c r="H197" s="530">
        <v>42101</v>
      </c>
      <c r="I197" s="531" t="s">
        <v>666</v>
      </c>
      <c r="J197" s="532" t="s">
        <v>652</v>
      </c>
      <c r="K197" s="543" t="s">
        <v>653</v>
      </c>
      <c r="L197" s="533" t="s">
        <v>366</v>
      </c>
      <c r="M197" s="533" t="s">
        <v>1656</v>
      </c>
      <c r="N197" s="533" t="s">
        <v>654</v>
      </c>
      <c r="O197" s="533" t="s">
        <v>1657</v>
      </c>
      <c r="P197" s="653"/>
      <c r="Q197" s="560" t="s">
        <v>2238</v>
      </c>
      <c r="R197" s="534">
        <v>1</v>
      </c>
      <c r="S197" s="250"/>
    </row>
    <row r="198" spans="8:19" ht="15" customHeight="1">
      <c r="H198" s="530">
        <v>42102</v>
      </c>
      <c r="I198" s="531"/>
      <c r="J198" s="532"/>
      <c r="K198" s="543"/>
      <c r="L198" s="533"/>
      <c r="M198" s="533"/>
      <c r="N198" s="533"/>
      <c r="O198" s="533"/>
      <c r="P198" s="653"/>
      <c r="Q198" s="560"/>
      <c r="R198" s="534"/>
      <c r="S198" s="250"/>
    </row>
    <row r="199" spans="8:19" ht="15" customHeight="1">
      <c r="H199" s="530">
        <v>42103</v>
      </c>
      <c r="I199" s="531" t="s">
        <v>666</v>
      </c>
      <c r="J199" s="532" t="s">
        <v>652</v>
      </c>
      <c r="K199" s="543" t="s">
        <v>653</v>
      </c>
      <c r="L199" s="533" t="s">
        <v>367</v>
      </c>
      <c r="M199" s="533" t="s">
        <v>1658</v>
      </c>
      <c r="N199" s="537" t="s">
        <v>655</v>
      </c>
      <c r="O199" s="533" t="s">
        <v>1659</v>
      </c>
      <c r="P199" s="653"/>
      <c r="Q199" s="560" t="s">
        <v>2200</v>
      </c>
      <c r="R199" s="534">
        <v>1</v>
      </c>
      <c r="S199" s="250"/>
    </row>
    <row r="200" spans="8:19" ht="15" customHeight="1">
      <c r="H200" s="530">
        <v>42104</v>
      </c>
      <c r="I200" s="531"/>
      <c r="J200" s="532"/>
      <c r="K200" s="543"/>
      <c r="L200" s="533"/>
      <c r="M200" s="533"/>
      <c r="N200" s="533"/>
      <c r="O200" s="533"/>
      <c r="P200" s="653"/>
      <c r="Q200" s="560"/>
      <c r="R200" s="534"/>
      <c r="S200" s="250"/>
    </row>
    <row r="201" spans="8:19" ht="15" customHeight="1">
      <c r="H201" s="530">
        <v>42105</v>
      </c>
      <c r="I201" s="531"/>
      <c r="J201" s="532"/>
      <c r="K201" s="543"/>
      <c r="L201" s="533"/>
      <c r="M201" s="533"/>
      <c r="N201" s="533"/>
      <c r="O201" s="533"/>
      <c r="P201" s="653"/>
      <c r="Q201" s="560"/>
      <c r="R201" s="534"/>
      <c r="S201" s="250"/>
    </row>
    <row r="202" spans="8:19" ht="15" customHeight="1">
      <c r="H202" s="530">
        <v>42106</v>
      </c>
      <c r="I202" s="531" t="s">
        <v>666</v>
      </c>
      <c r="J202" s="532" t="s">
        <v>652</v>
      </c>
      <c r="K202" s="543" t="s">
        <v>653</v>
      </c>
      <c r="L202" s="533" t="s">
        <v>368</v>
      </c>
      <c r="M202" s="533" t="s">
        <v>1660</v>
      </c>
      <c r="N202" s="533" t="s">
        <v>656</v>
      </c>
      <c r="O202" s="533" t="s">
        <v>1661</v>
      </c>
      <c r="P202" s="653"/>
      <c r="Q202" s="560" t="s">
        <v>2239</v>
      </c>
      <c r="R202" s="534">
        <v>2</v>
      </c>
      <c r="S202" s="250"/>
    </row>
    <row r="203" spans="8:19" ht="15" customHeight="1">
      <c r="H203" s="530">
        <v>42107</v>
      </c>
      <c r="I203" s="531" t="s">
        <v>666</v>
      </c>
      <c r="J203" s="532" t="s">
        <v>652</v>
      </c>
      <c r="K203" s="543" t="s">
        <v>653</v>
      </c>
      <c r="L203" s="533" t="s">
        <v>369</v>
      </c>
      <c r="M203" s="533" t="s">
        <v>1662</v>
      </c>
      <c r="N203" s="533" t="s">
        <v>1114</v>
      </c>
      <c r="O203" s="533" t="s">
        <v>1663</v>
      </c>
      <c r="P203" s="653"/>
      <c r="Q203" s="560" t="s">
        <v>2240</v>
      </c>
      <c r="R203" s="534">
        <v>1</v>
      </c>
      <c r="S203" s="250"/>
    </row>
    <row r="204" spans="8:19" ht="15" customHeight="1">
      <c r="H204" s="530">
        <v>42108</v>
      </c>
      <c r="I204" s="531" t="s">
        <v>568</v>
      </c>
      <c r="J204" s="532" t="s">
        <v>652</v>
      </c>
      <c r="K204" s="543" t="s">
        <v>653</v>
      </c>
      <c r="L204" s="533" t="s">
        <v>370</v>
      </c>
      <c r="M204" s="533" t="s">
        <v>1664</v>
      </c>
      <c r="N204" s="533" t="s">
        <v>1665</v>
      </c>
      <c r="O204" s="533" t="s">
        <v>1666</v>
      </c>
      <c r="P204" s="653"/>
      <c r="Q204" s="560" t="s">
        <v>2241</v>
      </c>
      <c r="R204" s="534">
        <v>1</v>
      </c>
      <c r="S204" s="250"/>
    </row>
    <row r="205" spans="8:19" ht="15" customHeight="1">
      <c r="H205" s="530">
        <v>42201</v>
      </c>
      <c r="I205" s="531" t="s">
        <v>666</v>
      </c>
      <c r="J205" s="548" t="s">
        <v>964</v>
      </c>
      <c r="K205" s="549" t="s">
        <v>835</v>
      </c>
      <c r="L205" s="533" t="s">
        <v>371</v>
      </c>
      <c r="M205" s="533" t="s">
        <v>1667</v>
      </c>
      <c r="N205" s="533" t="s">
        <v>1115</v>
      </c>
      <c r="O205" s="533" t="s">
        <v>1668</v>
      </c>
      <c r="P205" s="653"/>
      <c r="Q205" s="560" t="s">
        <v>2242</v>
      </c>
      <c r="R205" s="534">
        <v>1</v>
      </c>
      <c r="S205" s="250"/>
    </row>
    <row r="206" spans="8:19" ht="15" customHeight="1">
      <c r="H206" s="530">
        <v>42202</v>
      </c>
      <c r="I206" s="531" t="s">
        <v>666</v>
      </c>
      <c r="J206" s="548" t="s">
        <v>964</v>
      </c>
      <c r="K206" s="549" t="s">
        <v>835</v>
      </c>
      <c r="L206" s="533" t="s">
        <v>372</v>
      </c>
      <c r="M206" s="533" t="s">
        <v>1669</v>
      </c>
      <c r="N206" s="533" t="s">
        <v>373</v>
      </c>
      <c r="O206" s="533" t="s">
        <v>1670</v>
      </c>
      <c r="P206" s="653"/>
      <c r="Q206" s="560" t="s">
        <v>2243</v>
      </c>
      <c r="R206" s="534">
        <v>1</v>
      </c>
      <c r="S206" s="250"/>
    </row>
    <row r="207" spans="8:19" ht="15" customHeight="1">
      <c r="H207" s="530">
        <v>42203</v>
      </c>
      <c r="I207" s="531" t="s">
        <v>666</v>
      </c>
      <c r="J207" s="548" t="s">
        <v>964</v>
      </c>
      <c r="K207" s="549" t="s">
        <v>835</v>
      </c>
      <c r="L207" s="533" t="s">
        <v>374</v>
      </c>
      <c r="M207" s="533" t="s">
        <v>1671</v>
      </c>
      <c r="N207" s="533" t="s">
        <v>1116</v>
      </c>
      <c r="O207" s="533" t="s">
        <v>1672</v>
      </c>
      <c r="P207" s="653"/>
      <c r="Q207" s="560" t="s">
        <v>2244</v>
      </c>
      <c r="R207" s="534">
        <v>1</v>
      </c>
      <c r="S207" s="250"/>
    </row>
    <row r="208" spans="8:19" ht="15" customHeight="1">
      <c r="H208" s="530">
        <v>42204</v>
      </c>
      <c r="I208" s="553" t="s">
        <v>568</v>
      </c>
      <c r="J208" s="532" t="s">
        <v>569</v>
      </c>
      <c r="K208" s="543" t="s">
        <v>570</v>
      </c>
      <c r="L208" s="537" t="s">
        <v>375</v>
      </c>
      <c r="M208" s="537" t="s">
        <v>1673</v>
      </c>
      <c r="N208" s="537" t="s">
        <v>1674</v>
      </c>
      <c r="O208" s="537" t="s">
        <v>1675</v>
      </c>
      <c r="P208" s="653"/>
      <c r="Q208" s="560" t="s">
        <v>2245</v>
      </c>
      <c r="R208" s="534">
        <v>1</v>
      </c>
      <c r="S208" s="250"/>
    </row>
    <row r="209" spans="8:19" ht="15" customHeight="1">
      <c r="H209" s="530">
        <v>42301</v>
      </c>
      <c r="I209" s="531" t="s">
        <v>666</v>
      </c>
      <c r="J209" s="532" t="s">
        <v>965</v>
      </c>
      <c r="K209" s="543" t="s">
        <v>836</v>
      </c>
      <c r="L209" s="533" t="s">
        <v>376</v>
      </c>
      <c r="M209" s="533" t="s">
        <v>1676</v>
      </c>
      <c r="N209" s="533" t="s">
        <v>1117</v>
      </c>
      <c r="O209" s="533" t="s">
        <v>1677</v>
      </c>
      <c r="P209" s="653"/>
      <c r="Q209" s="560" t="s">
        <v>2246</v>
      </c>
      <c r="R209" s="534">
        <v>1</v>
      </c>
      <c r="S209" s="250"/>
    </row>
    <row r="210" spans="8:19" ht="15" customHeight="1">
      <c r="H210" s="530">
        <v>42302</v>
      </c>
      <c r="I210" s="531" t="s">
        <v>666</v>
      </c>
      <c r="J210" s="532" t="s">
        <v>965</v>
      </c>
      <c r="K210" s="543" t="s">
        <v>836</v>
      </c>
      <c r="L210" s="533" t="s">
        <v>377</v>
      </c>
      <c r="M210" s="533" t="s">
        <v>1678</v>
      </c>
      <c r="N210" s="533" t="s">
        <v>1118</v>
      </c>
      <c r="O210" s="533" t="s">
        <v>1679</v>
      </c>
      <c r="P210" s="653"/>
      <c r="Q210" s="560" t="s">
        <v>2247</v>
      </c>
      <c r="R210" s="534">
        <v>1</v>
      </c>
      <c r="S210" s="250"/>
    </row>
    <row r="211" spans="8:19" ht="15" customHeight="1">
      <c r="H211" s="530">
        <v>42303</v>
      </c>
      <c r="I211" s="531" t="s">
        <v>666</v>
      </c>
      <c r="J211" s="532" t="s">
        <v>965</v>
      </c>
      <c r="K211" s="543" t="s">
        <v>836</v>
      </c>
      <c r="L211" s="533" t="s">
        <v>1680</v>
      </c>
      <c r="M211" s="533" t="s">
        <v>1681</v>
      </c>
      <c r="N211" s="533" t="s">
        <v>1119</v>
      </c>
      <c r="O211" s="533" t="s">
        <v>1682</v>
      </c>
      <c r="P211" s="653"/>
      <c r="Q211" s="560" t="s">
        <v>2248</v>
      </c>
      <c r="R211" s="534">
        <v>1</v>
      </c>
      <c r="S211" s="250"/>
    </row>
    <row r="212" spans="8:19" ht="15" customHeight="1">
      <c r="H212" s="530">
        <v>52401</v>
      </c>
      <c r="I212" s="531" t="s">
        <v>1120</v>
      </c>
      <c r="J212" s="532" t="s">
        <v>969</v>
      </c>
      <c r="K212" s="543" t="s">
        <v>837</v>
      </c>
      <c r="L212" s="533" t="s">
        <v>378</v>
      </c>
      <c r="M212" s="533" t="s">
        <v>1683</v>
      </c>
      <c r="N212" s="533" t="s">
        <v>647</v>
      </c>
      <c r="O212" s="533" t="s">
        <v>1684</v>
      </c>
      <c r="P212" s="653"/>
      <c r="Q212" s="560" t="s">
        <v>2249</v>
      </c>
      <c r="R212" s="534">
        <v>1</v>
      </c>
      <c r="S212" s="250"/>
    </row>
    <row r="213" spans="8:19" ht="15" customHeight="1">
      <c r="H213" s="530">
        <v>52402</v>
      </c>
      <c r="I213" s="531" t="s">
        <v>1120</v>
      </c>
      <c r="J213" s="532" t="s">
        <v>969</v>
      </c>
      <c r="K213" s="543" t="s">
        <v>837</v>
      </c>
      <c r="L213" s="533" t="s">
        <v>379</v>
      </c>
      <c r="M213" s="533" t="s">
        <v>1685</v>
      </c>
      <c r="N213" s="533" t="s">
        <v>648</v>
      </c>
      <c r="O213" s="533" t="s">
        <v>1686</v>
      </c>
      <c r="P213" s="653"/>
      <c r="Q213" s="560" t="s">
        <v>2250</v>
      </c>
      <c r="R213" s="534">
        <v>1</v>
      </c>
      <c r="S213" s="250"/>
    </row>
    <row r="214" spans="8:19" ht="15" customHeight="1">
      <c r="H214" s="530">
        <v>52403</v>
      </c>
      <c r="I214" s="531" t="s">
        <v>1120</v>
      </c>
      <c r="J214" s="532" t="s">
        <v>969</v>
      </c>
      <c r="K214" s="543" t="s">
        <v>837</v>
      </c>
      <c r="L214" s="533" t="s">
        <v>380</v>
      </c>
      <c r="M214" s="533" t="s">
        <v>1687</v>
      </c>
      <c r="N214" s="533" t="s">
        <v>649</v>
      </c>
      <c r="O214" s="533" t="s">
        <v>1688</v>
      </c>
      <c r="P214" s="653"/>
      <c r="Q214" s="560" t="s">
        <v>2251</v>
      </c>
      <c r="R214" s="534">
        <v>1</v>
      </c>
      <c r="S214" s="250"/>
    </row>
    <row r="215" spans="8:19" ht="15" customHeight="1">
      <c r="H215" s="530">
        <v>52404</v>
      </c>
      <c r="I215" s="531" t="s">
        <v>1120</v>
      </c>
      <c r="J215" s="532" t="s">
        <v>969</v>
      </c>
      <c r="K215" s="543" t="s">
        <v>837</v>
      </c>
      <c r="L215" s="533" t="s">
        <v>381</v>
      </c>
      <c r="M215" s="533" t="s">
        <v>1689</v>
      </c>
      <c r="N215" s="533" t="s">
        <v>650</v>
      </c>
      <c r="O215" s="533" t="s">
        <v>1690</v>
      </c>
      <c r="P215" s="653"/>
      <c r="Q215" s="560" t="s">
        <v>2252</v>
      </c>
      <c r="R215" s="534">
        <v>1</v>
      </c>
      <c r="S215" s="250"/>
    </row>
    <row r="216" spans="8:19" ht="15" customHeight="1">
      <c r="H216" s="530">
        <v>52405</v>
      </c>
      <c r="I216" s="531" t="s">
        <v>1120</v>
      </c>
      <c r="J216" s="532" t="s">
        <v>969</v>
      </c>
      <c r="K216" s="543" t="s">
        <v>837</v>
      </c>
      <c r="L216" s="533" t="s">
        <v>382</v>
      </c>
      <c r="M216" s="533" t="s">
        <v>1691</v>
      </c>
      <c r="N216" s="533" t="s">
        <v>383</v>
      </c>
      <c r="O216" s="533" t="s">
        <v>1692</v>
      </c>
      <c r="P216" s="653"/>
      <c r="Q216" s="560" t="s">
        <v>2253</v>
      </c>
      <c r="R216" s="534">
        <v>1</v>
      </c>
      <c r="S216" s="250"/>
    </row>
    <row r="217" spans="8:19" ht="15" customHeight="1">
      <c r="H217" s="530">
        <v>52406</v>
      </c>
      <c r="I217" s="531" t="s">
        <v>1120</v>
      </c>
      <c r="J217" s="532" t="s">
        <v>969</v>
      </c>
      <c r="K217" s="543" t="s">
        <v>837</v>
      </c>
      <c r="L217" s="533" t="s">
        <v>384</v>
      </c>
      <c r="M217" s="533" t="s">
        <v>1693</v>
      </c>
      <c r="N217" s="533" t="s">
        <v>1132</v>
      </c>
      <c r="O217" s="533" t="s">
        <v>1694</v>
      </c>
      <c r="P217" s="653"/>
      <c r="Q217" s="560" t="s">
        <v>2254</v>
      </c>
      <c r="R217" s="534">
        <v>1</v>
      </c>
      <c r="S217" s="250"/>
    </row>
    <row r="218" spans="8:19" ht="15" customHeight="1">
      <c r="H218" s="530">
        <v>52407</v>
      </c>
      <c r="I218" s="531" t="s">
        <v>1120</v>
      </c>
      <c r="J218" s="532" t="s">
        <v>969</v>
      </c>
      <c r="K218" s="543" t="s">
        <v>837</v>
      </c>
      <c r="L218" s="533" t="s">
        <v>385</v>
      </c>
      <c r="M218" s="533" t="s">
        <v>1695</v>
      </c>
      <c r="N218" s="533" t="s">
        <v>1133</v>
      </c>
      <c r="O218" s="533" t="s">
        <v>1696</v>
      </c>
      <c r="P218" s="653"/>
      <c r="Q218" s="560" t="s">
        <v>2255</v>
      </c>
      <c r="R218" s="534">
        <v>1</v>
      </c>
      <c r="S218" s="250"/>
    </row>
    <row r="219" spans="8:19" ht="15" customHeight="1">
      <c r="H219" s="530">
        <v>52408</v>
      </c>
      <c r="I219" s="531" t="s">
        <v>1120</v>
      </c>
      <c r="J219" s="532" t="s">
        <v>969</v>
      </c>
      <c r="K219" s="543" t="s">
        <v>837</v>
      </c>
      <c r="L219" s="539" t="s">
        <v>386</v>
      </c>
      <c r="M219" s="533" t="s">
        <v>1697</v>
      </c>
      <c r="N219" s="533" t="s">
        <v>1134</v>
      </c>
      <c r="O219" s="533" t="s">
        <v>1698</v>
      </c>
      <c r="P219" s="653"/>
      <c r="Q219" s="560" t="s">
        <v>2256</v>
      </c>
      <c r="R219" s="540">
        <v>1</v>
      </c>
      <c r="S219" s="250"/>
    </row>
    <row r="220" spans="8:19" ht="15" customHeight="1">
      <c r="H220" s="530">
        <v>52409</v>
      </c>
      <c r="I220" s="531" t="s">
        <v>1120</v>
      </c>
      <c r="J220" s="532" t="s">
        <v>969</v>
      </c>
      <c r="K220" s="543" t="s">
        <v>837</v>
      </c>
      <c r="L220" s="533" t="s">
        <v>387</v>
      </c>
      <c r="M220" s="533" t="s">
        <v>1699</v>
      </c>
      <c r="N220" s="533" t="s">
        <v>1135</v>
      </c>
      <c r="O220" s="533" t="s">
        <v>1700</v>
      </c>
      <c r="P220" s="653"/>
      <c r="Q220" s="560" t="s">
        <v>2257</v>
      </c>
      <c r="R220" s="534">
        <v>1</v>
      </c>
      <c r="S220" s="250"/>
    </row>
    <row r="221" spans="8:19" ht="15" customHeight="1">
      <c r="H221" s="530">
        <v>52410</v>
      </c>
      <c r="I221" s="531" t="s">
        <v>1120</v>
      </c>
      <c r="J221" s="532" t="s">
        <v>969</v>
      </c>
      <c r="K221" s="543" t="s">
        <v>837</v>
      </c>
      <c r="L221" s="533" t="s">
        <v>388</v>
      </c>
      <c r="M221" s="533" t="s">
        <v>1701</v>
      </c>
      <c r="N221" s="533" t="s">
        <v>1136</v>
      </c>
      <c r="O221" s="533" t="s">
        <v>1702</v>
      </c>
      <c r="P221" s="653"/>
      <c r="Q221" s="560" t="s">
        <v>2258</v>
      </c>
      <c r="R221" s="534">
        <v>1</v>
      </c>
      <c r="S221" s="250"/>
    </row>
    <row r="222" spans="8:19" ht="15" customHeight="1">
      <c r="H222" s="530">
        <v>52501</v>
      </c>
      <c r="I222" s="531" t="s">
        <v>1120</v>
      </c>
      <c r="J222" s="532" t="s">
        <v>1137</v>
      </c>
      <c r="K222" s="543" t="s">
        <v>1138</v>
      </c>
      <c r="L222" s="533" t="s">
        <v>389</v>
      </c>
      <c r="M222" s="533" t="s">
        <v>1703</v>
      </c>
      <c r="N222" s="533" t="s">
        <v>1139</v>
      </c>
      <c r="O222" s="533" t="s">
        <v>1704</v>
      </c>
      <c r="P222" s="653"/>
      <c r="Q222" s="560" t="s">
        <v>2259</v>
      </c>
      <c r="R222" s="534">
        <v>1</v>
      </c>
      <c r="S222" s="250"/>
    </row>
    <row r="223" spans="8:19" ht="15" customHeight="1">
      <c r="H223" s="530">
        <v>52502</v>
      </c>
      <c r="I223" s="531" t="s">
        <v>1120</v>
      </c>
      <c r="J223" s="532" t="s">
        <v>1137</v>
      </c>
      <c r="K223" s="543" t="s">
        <v>1138</v>
      </c>
      <c r="L223" s="533" t="s">
        <v>390</v>
      </c>
      <c r="M223" s="533" t="s">
        <v>1705</v>
      </c>
      <c r="N223" s="533" t="s">
        <v>1140</v>
      </c>
      <c r="O223" s="533" t="s">
        <v>1706</v>
      </c>
      <c r="P223" s="653"/>
      <c r="Q223" s="560" t="s">
        <v>2260</v>
      </c>
      <c r="R223" s="534">
        <v>1</v>
      </c>
      <c r="S223" s="250"/>
    </row>
    <row r="224" spans="8:19" ht="15" customHeight="1">
      <c r="H224" s="530">
        <v>52503</v>
      </c>
      <c r="I224" s="531" t="s">
        <v>1120</v>
      </c>
      <c r="J224" s="532" t="s">
        <v>1137</v>
      </c>
      <c r="K224" s="543" t="s">
        <v>1138</v>
      </c>
      <c r="L224" s="533" t="s">
        <v>330</v>
      </c>
      <c r="M224" s="533" t="s">
        <v>1707</v>
      </c>
      <c r="N224" s="533" t="s">
        <v>1141</v>
      </c>
      <c r="O224" s="533" t="s">
        <v>1708</v>
      </c>
      <c r="P224" s="653"/>
      <c r="Q224" s="560" t="s">
        <v>2222</v>
      </c>
      <c r="R224" s="534">
        <v>1</v>
      </c>
      <c r="S224" s="250"/>
    </row>
    <row r="225" spans="8:19" ht="15" customHeight="1">
      <c r="H225" s="530">
        <v>52504</v>
      </c>
      <c r="I225" s="531" t="s">
        <v>1120</v>
      </c>
      <c r="J225" s="532" t="s">
        <v>1137</v>
      </c>
      <c r="K225" s="543" t="s">
        <v>1138</v>
      </c>
      <c r="L225" s="533" t="s">
        <v>391</v>
      </c>
      <c r="M225" s="533" t="s">
        <v>1709</v>
      </c>
      <c r="N225" s="533" t="s">
        <v>662</v>
      </c>
      <c r="O225" s="533" t="s">
        <v>1710</v>
      </c>
      <c r="P225" s="653"/>
      <c r="Q225" s="560" t="s">
        <v>2261</v>
      </c>
      <c r="R225" s="534">
        <v>1</v>
      </c>
      <c r="S225" s="250"/>
    </row>
    <row r="226" spans="8:19" ht="15" customHeight="1">
      <c r="H226" s="530">
        <v>52505</v>
      </c>
      <c r="I226" s="531" t="s">
        <v>1120</v>
      </c>
      <c r="J226" s="532" t="s">
        <v>1137</v>
      </c>
      <c r="K226" s="543" t="s">
        <v>1138</v>
      </c>
      <c r="L226" s="533" t="s">
        <v>392</v>
      </c>
      <c r="M226" s="533" t="s">
        <v>1711</v>
      </c>
      <c r="N226" s="533" t="s">
        <v>663</v>
      </c>
      <c r="O226" s="533" t="s">
        <v>1712</v>
      </c>
      <c r="P226" s="653"/>
      <c r="Q226" s="560" t="s">
        <v>2262</v>
      </c>
      <c r="R226" s="534">
        <v>1</v>
      </c>
      <c r="S226" s="250"/>
    </row>
    <row r="227" spans="8:19" ht="15" customHeight="1">
      <c r="H227" s="530">
        <v>52506</v>
      </c>
      <c r="I227" s="531" t="s">
        <v>1120</v>
      </c>
      <c r="J227" s="532" t="s">
        <v>1137</v>
      </c>
      <c r="K227" s="543" t="s">
        <v>1138</v>
      </c>
      <c r="L227" s="533" t="s">
        <v>393</v>
      </c>
      <c r="M227" s="533" t="s">
        <v>1713</v>
      </c>
      <c r="N227" s="533" t="s">
        <v>1714</v>
      </c>
      <c r="O227" s="533" t="s">
        <v>1715</v>
      </c>
      <c r="P227" s="653"/>
      <c r="Q227" s="560" t="s">
        <v>2263</v>
      </c>
      <c r="R227" s="534">
        <v>1</v>
      </c>
      <c r="S227" s="250"/>
    </row>
    <row r="228" spans="8:19" ht="15" customHeight="1">
      <c r="H228" s="530">
        <v>52507</v>
      </c>
      <c r="I228" s="531" t="s">
        <v>1120</v>
      </c>
      <c r="J228" s="532" t="s">
        <v>1137</v>
      </c>
      <c r="K228" s="543" t="s">
        <v>1072</v>
      </c>
      <c r="L228" s="533" t="s">
        <v>394</v>
      </c>
      <c r="M228" s="533" t="s">
        <v>1716</v>
      </c>
      <c r="N228" s="533" t="s">
        <v>702</v>
      </c>
      <c r="O228" s="533" t="s">
        <v>1717</v>
      </c>
      <c r="P228" s="653"/>
      <c r="Q228" s="560" t="s">
        <v>2264</v>
      </c>
      <c r="R228" s="534">
        <v>2</v>
      </c>
      <c r="S228" s="250"/>
    </row>
    <row r="229" spans="8:19" ht="15" customHeight="1">
      <c r="H229" s="530">
        <v>52601</v>
      </c>
      <c r="I229" s="531" t="s">
        <v>1120</v>
      </c>
      <c r="J229" s="532" t="s">
        <v>703</v>
      </c>
      <c r="K229" s="543" t="s">
        <v>704</v>
      </c>
      <c r="L229" s="533" t="s">
        <v>751</v>
      </c>
      <c r="M229" s="533" t="s">
        <v>1718</v>
      </c>
      <c r="N229" s="533" t="s">
        <v>752</v>
      </c>
      <c r="O229" s="533" t="s">
        <v>1719</v>
      </c>
      <c r="P229" s="653"/>
      <c r="Q229" s="560" t="s">
        <v>2265</v>
      </c>
      <c r="R229" s="534">
        <v>1</v>
      </c>
      <c r="S229" s="250"/>
    </row>
    <row r="230" spans="8:19" ht="15" customHeight="1">
      <c r="H230" s="530">
        <v>52602</v>
      </c>
      <c r="I230" s="531" t="s">
        <v>1120</v>
      </c>
      <c r="J230" s="532" t="s">
        <v>703</v>
      </c>
      <c r="K230" s="543" t="s">
        <v>704</v>
      </c>
      <c r="L230" s="533" t="s">
        <v>753</v>
      </c>
      <c r="M230" s="533" t="s">
        <v>1720</v>
      </c>
      <c r="N230" s="533" t="s">
        <v>754</v>
      </c>
      <c r="O230" s="533" t="s">
        <v>1721</v>
      </c>
      <c r="P230" s="653"/>
      <c r="Q230" s="560" t="s">
        <v>2266</v>
      </c>
      <c r="R230" s="534">
        <v>1</v>
      </c>
      <c r="S230" s="250"/>
    </row>
    <row r="231" spans="8:19" ht="15" customHeight="1">
      <c r="H231" s="530">
        <v>52603</v>
      </c>
      <c r="I231" s="531" t="s">
        <v>1120</v>
      </c>
      <c r="J231" s="532" t="s">
        <v>703</v>
      </c>
      <c r="K231" s="543" t="s">
        <v>704</v>
      </c>
      <c r="L231" s="533" t="s">
        <v>755</v>
      </c>
      <c r="M231" s="533" t="s">
        <v>1722</v>
      </c>
      <c r="N231" s="533" t="s">
        <v>756</v>
      </c>
      <c r="O231" s="533" t="s">
        <v>1723</v>
      </c>
      <c r="P231" s="653"/>
      <c r="Q231" s="560" t="s">
        <v>2267</v>
      </c>
      <c r="R231" s="534">
        <v>1</v>
      </c>
      <c r="S231" s="250"/>
    </row>
    <row r="232" spans="8:19" ht="15" customHeight="1">
      <c r="H232" s="530">
        <v>52604</v>
      </c>
      <c r="I232" s="531" t="s">
        <v>1120</v>
      </c>
      <c r="J232" s="532" t="s">
        <v>703</v>
      </c>
      <c r="K232" s="543" t="s">
        <v>704</v>
      </c>
      <c r="L232" s="533" t="s">
        <v>757</v>
      </c>
      <c r="M232" s="533" t="s">
        <v>1724</v>
      </c>
      <c r="N232" s="533" t="s">
        <v>758</v>
      </c>
      <c r="O232" s="533" t="s">
        <v>1725</v>
      </c>
      <c r="P232" s="653"/>
      <c r="Q232" s="560" t="s">
        <v>2268</v>
      </c>
      <c r="R232" s="534">
        <v>1</v>
      </c>
      <c r="S232" s="250"/>
    </row>
    <row r="233" spans="8:19" ht="15" customHeight="1">
      <c r="H233" s="530">
        <v>52605</v>
      </c>
      <c r="I233" s="531"/>
      <c r="J233" s="532"/>
      <c r="K233" s="543"/>
      <c r="L233" s="533"/>
      <c r="M233" s="533"/>
      <c r="N233" s="533"/>
      <c r="O233" s="533"/>
      <c r="P233" s="653"/>
      <c r="Q233" s="560"/>
      <c r="R233" s="534"/>
      <c r="S233" s="250"/>
    </row>
    <row r="234" spans="8:19" ht="15" customHeight="1">
      <c r="H234" s="530">
        <v>52606</v>
      </c>
      <c r="I234" s="531" t="s">
        <v>1120</v>
      </c>
      <c r="J234" s="532" t="s">
        <v>703</v>
      </c>
      <c r="K234" s="543" t="s">
        <v>1073</v>
      </c>
      <c r="L234" s="533" t="s">
        <v>759</v>
      </c>
      <c r="M234" s="533" t="s">
        <v>1726</v>
      </c>
      <c r="N234" s="533" t="s">
        <v>760</v>
      </c>
      <c r="O234" s="533" t="s">
        <v>1727</v>
      </c>
      <c r="P234" s="653"/>
      <c r="Q234" s="560" t="s">
        <v>2269</v>
      </c>
      <c r="R234" s="534">
        <v>1</v>
      </c>
      <c r="S234" s="250"/>
    </row>
    <row r="235" spans="8:19" ht="15" customHeight="1">
      <c r="H235" s="530">
        <v>52607</v>
      </c>
      <c r="I235" s="531" t="s">
        <v>1120</v>
      </c>
      <c r="J235" s="532" t="s">
        <v>703</v>
      </c>
      <c r="K235" s="543" t="s">
        <v>704</v>
      </c>
      <c r="L235" s="533" t="s">
        <v>1047</v>
      </c>
      <c r="M235" s="533" t="s">
        <v>1728</v>
      </c>
      <c r="N235" s="533" t="s">
        <v>395</v>
      </c>
      <c r="O235" s="533" t="s">
        <v>1729</v>
      </c>
      <c r="P235" s="653"/>
      <c r="Q235" s="560" t="s">
        <v>2270</v>
      </c>
      <c r="R235" s="534">
        <v>1</v>
      </c>
      <c r="S235" s="250"/>
    </row>
    <row r="236" spans="8:19" ht="15" customHeight="1">
      <c r="H236" s="530">
        <v>62701</v>
      </c>
      <c r="I236" s="531" t="s">
        <v>761</v>
      </c>
      <c r="J236" s="532" t="s">
        <v>762</v>
      </c>
      <c r="K236" s="543" t="s">
        <v>763</v>
      </c>
      <c r="L236" s="533" t="s">
        <v>396</v>
      </c>
      <c r="M236" s="533" t="s">
        <v>1730</v>
      </c>
      <c r="N236" s="533" t="s">
        <v>764</v>
      </c>
      <c r="O236" s="533" t="s">
        <v>1731</v>
      </c>
      <c r="P236" s="653"/>
      <c r="Q236" s="560" t="s">
        <v>2271</v>
      </c>
      <c r="R236" s="534">
        <v>1</v>
      </c>
      <c r="S236" s="250"/>
    </row>
    <row r="237" spans="8:19" ht="15" customHeight="1">
      <c r="H237" s="530">
        <v>62702</v>
      </c>
      <c r="I237" s="531" t="s">
        <v>761</v>
      </c>
      <c r="J237" s="532" t="s">
        <v>762</v>
      </c>
      <c r="K237" s="543" t="s">
        <v>763</v>
      </c>
      <c r="L237" s="533" t="s">
        <v>397</v>
      </c>
      <c r="M237" s="533" t="s">
        <v>1732</v>
      </c>
      <c r="N237" s="533" t="s">
        <v>765</v>
      </c>
      <c r="O237" s="533" t="s">
        <v>1733</v>
      </c>
      <c r="P237" s="653"/>
      <c r="Q237" s="560" t="s">
        <v>2272</v>
      </c>
      <c r="R237" s="534">
        <v>1</v>
      </c>
      <c r="S237" s="250"/>
    </row>
    <row r="238" spans="8:19" ht="15" customHeight="1">
      <c r="H238" s="530">
        <v>62703</v>
      </c>
      <c r="I238" s="531" t="s">
        <v>761</v>
      </c>
      <c r="J238" s="532" t="s">
        <v>762</v>
      </c>
      <c r="K238" s="543" t="s">
        <v>763</v>
      </c>
      <c r="L238" s="533" t="s">
        <v>398</v>
      </c>
      <c r="M238" s="533" t="s">
        <v>1734</v>
      </c>
      <c r="N238" s="533" t="s">
        <v>766</v>
      </c>
      <c r="O238" s="533" t="s">
        <v>1735</v>
      </c>
      <c r="P238" s="653"/>
      <c r="Q238" s="560" t="s">
        <v>2273</v>
      </c>
      <c r="R238" s="534">
        <v>1</v>
      </c>
      <c r="S238" s="250"/>
    </row>
    <row r="239" spans="8:19" ht="15" customHeight="1">
      <c r="H239" s="530">
        <v>62704</v>
      </c>
      <c r="I239" s="531" t="s">
        <v>761</v>
      </c>
      <c r="J239" s="532" t="s">
        <v>762</v>
      </c>
      <c r="K239" s="543" t="s">
        <v>763</v>
      </c>
      <c r="L239" s="533" t="s">
        <v>399</v>
      </c>
      <c r="M239" s="533" t="s">
        <v>1736</v>
      </c>
      <c r="N239" s="533" t="s">
        <v>767</v>
      </c>
      <c r="O239" s="533" t="s">
        <v>1737</v>
      </c>
      <c r="P239" s="653"/>
      <c r="Q239" s="560" t="s">
        <v>2274</v>
      </c>
      <c r="R239" s="534">
        <v>1</v>
      </c>
      <c r="S239" s="250"/>
    </row>
    <row r="240" spans="8:19" ht="15" customHeight="1">
      <c r="H240" s="530">
        <v>62801</v>
      </c>
      <c r="I240" s="531" t="s">
        <v>761</v>
      </c>
      <c r="J240" s="532" t="s">
        <v>972</v>
      </c>
      <c r="K240" s="543" t="s">
        <v>1738</v>
      </c>
      <c r="L240" s="533" t="s">
        <v>400</v>
      </c>
      <c r="M240" s="533" t="s">
        <v>1739</v>
      </c>
      <c r="N240" s="533" t="s">
        <v>768</v>
      </c>
      <c r="O240" s="533" t="s">
        <v>1740</v>
      </c>
      <c r="P240" s="653"/>
      <c r="Q240" s="560" t="s">
        <v>2275</v>
      </c>
      <c r="R240" s="534">
        <v>1</v>
      </c>
      <c r="S240" s="250"/>
    </row>
    <row r="241" spans="8:19" ht="15" customHeight="1">
      <c r="H241" s="530">
        <v>62802</v>
      </c>
      <c r="I241" s="531" t="s">
        <v>761</v>
      </c>
      <c r="J241" s="532" t="s">
        <v>972</v>
      </c>
      <c r="K241" s="543" t="s">
        <v>1738</v>
      </c>
      <c r="L241" s="533" t="s">
        <v>401</v>
      </c>
      <c r="M241" s="533" t="s">
        <v>1741</v>
      </c>
      <c r="N241" s="533" t="s">
        <v>769</v>
      </c>
      <c r="O241" s="533" t="s">
        <v>1742</v>
      </c>
      <c r="P241" s="653"/>
      <c r="Q241" s="560" t="s">
        <v>2276</v>
      </c>
      <c r="R241" s="534">
        <v>1</v>
      </c>
      <c r="S241" s="250"/>
    </row>
    <row r="242" spans="8:19" ht="15" customHeight="1">
      <c r="H242" s="530">
        <v>62803</v>
      </c>
      <c r="I242" s="531" t="s">
        <v>761</v>
      </c>
      <c r="J242" s="532" t="s">
        <v>972</v>
      </c>
      <c r="K242" s="543" t="s">
        <v>1738</v>
      </c>
      <c r="L242" s="533" t="s">
        <v>402</v>
      </c>
      <c r="M242" s="533" t="s">
        <v>1743</v>
      </c>
      <c r="N242" s="533" t="s">
        <v>403</v>
      </c>
      <c r="O242" s="564" t="s">
        <v>2521</v>
      </c>
      <c r="P242" s="653"/>
      <c r="Q242" s="560" t="s">
        <v>2277</v>
      </c>
      <c r="R242" s="534">
        <v>1</v>
      </c>
      <c r="S242" s="250"/>
    </row>
    <row r="243" spans="8:19" ht="15" customHeight="1">
      <c r="H243" s="530">
        <v>62804</v>
      </c>
      <c r="I243" s="531" t="s">
        <v>761</v>
      </c>
      <c r="J243" s="532" t="s">
        <v>972</v>
      </c>
      <c r="K243" s="543" t="s">
        <v>1738</v>
      </c>
      <c r="L243" s="533" t="s">
        <v>404</v>
      </c>
      <c r="M243" s="533" t="s">
        <v>1744</v>
      </c>
      <c r="N243" s="533" t="s">
        <v>405</v>
      </c>
      <c r="O243" s="533" t="s">
        <v>1745</v>
      </c>
      <c r="P243" s="653"/>
      <c r="Q243" s="560" t="s">
        <v>2277</v>
      </c>
      <c r="R243" s="534">
        <v>2</v>
      </c>
      <c r="S243" s="250"/>
    </row>
    <row r="244" spans="8:19" ht="15" customHeight="1">
      <c r="H244" s="530">
        <v>62805</v>
      </c>
      <c r="I244" s="531" t="s">
        <v>761</v>
      </c>
      <c r="J244" s="532" t="s">
        <v>972</v>
      </c>
      <c r="K244" s="543" t="s">
        <v>1738</v>
      </c>
      <c r="L244" s="533" t="s">
        <v>304</v>
      </c>
      <c r="M244" s="533" t="s">
        <v>1746</v>
      </c>
      <c r="N244" s="533" t="s">
        <v>1003</v>
      </c>
      <c r="O244" s="533" t="s">
        <v>1747</v>
      </c>
      <c r="P244" s="653"/>
      <c r="Q244" s="560" t="s">
        <v>2195</v>
      </c>
      <c r="R244" s="534">
        <v>1</v>
      </c>
      <c r="S244" s="250"/>
    </row>
    <row r="245" spans="8:19" ht="15" customHeight="1">
      <c r="H245" s="530">
        <v>62806</v>
      </c>
      <c r="I245" s="531" t="s">
        <v>761</v>
      </c>
      <c r="J245" s="532" t="s">
        <v>972</v>
      </c>
      <c r="K245" s="543" t="s">
        <v>1738</v>
      </c>
      <c r="L245" s="533" t="s">
        <v>406</v>
      </c>
      <c r="M245" s="533" t="s">
        <v>1748</v>
      </c>
      <c r="N245" s="533" t="s">
        <v>894</v>
      </c>
      <c r="O245" s="533" t="s">
        <v>1749</v>
      </c>
      <c r="P245" s="653"/>
      <c r="Q245" s="560" t="s">
        <v>2278</v>
      </c>
      <c r="R245" s="534">
        <v>1</v>
      </c>
      <c r="S245" s="250"/>
    </row>
    <row r="246" spans="8:19" ht="15" customHeight="1">
      <c r="H246" s="530">
        <v>62807</v>
      </c>
      <c r="I246" s="531" t="s">
        <v>761</v>
      </c>
      <c r="J246" s="532" t="s">
        <v>972</v>
      </c>
      <c r="K246" s="543" t="s">
        <v>1738</v>
      </c>
      <c r="L246" s="533" t="s">
        <v>407</v>
      </c>
      <c r="M246" s="533" t="s">
        <v>1750</v>
      </c>
      <c r="N246" s="533" t="s">
        <v>895</v>
      </c>
      <c r="O246" s="533" t="s">
        <v>1751</v>
      </c>
      <c r="P246" s="653"/>
      <c r="Q246" s="560" t="s">
        <v>2279</v>
      </c>
      <c r="R246" s="534">
        <v>3</v>
      </c>
      <c r="S246" s="250"/>
    </row>
    <row r="247" spans="8:19" ht="15" customHeight="1">
      <c r="H247" s="530">
        <v>62808</v>
      </c>
      <c r="I247" s="531" t="s">
        <v>761</v>
      </c>
      <c r="J247" s="532" t="s">
        <v>972</v>
      </c>
      <c r="K247" s="543" t="s">
        <v>1738</v>
      </c>
      <c r="L247" s="533" t="s">
        <v>408</v>
      </c>
      <c r="M247" s="533" t="s">
        <v>1752</v>
      </c>
      <c r="N247" s="533" t="s">
        <v>1074</v>
      </c>
      <c r="O247" s="533" t="s">
        <v>1753</v>
      </c>
      <c r="P247" s="653"/>
      <c r="Q247" s="560" t="s">
        <v>2280</v>
      </c>
      <c r="R247" s="534">
        <v>2</v>
      </c>
      <c r="S247" s="250"/>
    </row>
    <row r="248" spans="8:19" ht="15" customHeight="1">
      <c r="H248" s="530">
        <v>62809</v>
      </c>
      <c r="I248" s="531" t="s">
        <v>761</v>
      </c>
      <c r="J248" s="532" t="s">
        <v>972</v>
      </c>
      <c r="K248" s="543" t="s">
        <v>1738</v>
      </c>
      <c r="L248" s="533" t="s">
        <v>409</v>
      </c>
      <c r="M248" s="533" t="s">
        <v>1754</v>
      </c>
      <c r="N248" s="533" t="s">
        <v>896</v>
      </c>
      <c r="O248" s="533" t="s">
        <v>1755</v>
      </c>
      <c r="P248" s="653"/>
      <c r="Q248" s="560" t="s">
        <v>2281</v>
      </c>
      <c r="R248" s="534">
        <v>3</v>
      </c>
      <c r="S248" s="250"/>
    </row>
    <row r="249" spans="8:19" ht="15" customHeight="1">
      <c r="H249" s="530">
        <v>62810</v>
      </c>
      <c r="I249" s="531" t="s">
        <v>761</v>
      </c>
      <c r="J249" s="532" t="s">
        <v>972</v>
      </c>
      <c r="K249" s="543" t="s">
        <v>1738</v>
      </c>
      <c r="L249" s="533" t="s">
        <v>410</v>
      </c>
      <c r="M249" s="533" t="s">
        <v>1756</v>
      </c>
      <c r="N249" s="533" t="s">
        <v>897</v>
      </c>
      <c r="O249" s="533" t="s">
        <v>1757</v>
      </c>
      <c r="P249" s="653"/>
      <c r="Q249" s="560" t="s">
        <v>2282</v>
      </c>
      <c r="R249" s="534">
        <v>1</v>
      </c>
      <c r="S249" s="250"/>
    </row>
    <row r="250" spans="8:19" ht="15" customHeight="1">
      <c r="H250" s="530">
        <v>62901</v>
      </c>
      <c r="I250" s="531" t="s">
        <v>761</v>
      </c>
      <c r="J250" s="532" t="s">
        <v>898</v>
      </c>
      <c r="K250" s="543" t="s">
        <v>899</v>
      </c>
      <c r="L250" s="533" t="s">
        <v>411</v>
      </c>
      <c r="M250" s="533" t="s">
        <v>1758</v>
      </c>
      <c r="N250" s="533" t="s">
        <v>657</v>
      </c>
      <c r="O250" s="533" t="s">
        <v>1759</v>
      </c>
      <c r="P250" s="653"/>
      <c r="Q250" s="560" t="s">
        <v>2283</v>
      </c>
      <c r="R250" s="534">
        <v>1</v>
      </c>
      <c r="S250" s="250"/>
    </row>
    <row r="251" spans="8:19" ht="15" customHeight="1">
      <c r="H251" s="530">
        <v>62902</v>
      </c>
      <c r="I251" s="531"/>
      <c r="J251" s="532"/>
      <c r="K251" s="543"/>
      <c r="L251" s="533"/>
      <c r="M251" s="533"/>
      <c r="N251" s="533"/>
      <c r="O251" s="533"/>
      <c r="P251" s="653"/>
      <c r="Q251" s="560"/>
      <c r="R251" s="534"/>
      <c r="S251" s="250"/>
    </row>
    <row r="252" spans="8:19" ht="15" customHeight="1">
      <c r="H252" s="530">
        <v>62903</v>
      </c>
      <c r="I252" s="531" t="s">
        <v>761</v>
      </c>
      <c r="J252" s="532" t="s">
        <v>898</v>
      </c>
      <c r="K252" s="543" t="s">
        <v>899</v>
      </c>
      <c r="L252" s="533" t="s">
        <v>303</v>
      </c>
      <c r="M252" s="533" t="s">
        <v>1760</v>
      </c>
      <c r="N252" s="533" t="s">
        <v>658</v>
      </c>
      <c r="O252" s="533" t="s">
        <v>1761</v>
      </c>
      <c r="P252" s="653"/>
      <c r="Q252" s="560" t="s">
        <v>2194</v>
      </c>
      <c r="R252" s="534">
        <v>1</v>
      </c>
      <c r="S252" s="250"/>
    </row>
    <row r="253" spans="8:19" ht="15" customHeight="1">
      <c r="H253" s="530">
        <v>62904</v>
      </c>
      <c r="I253" s="531" t="s">
        <v>761</v>
      </c>
      <c r="J253" s="532" t="s">
        <v>898</v>
      </c>
      <c r="K253" s="543" t="s">
        <v>899</v>
      </c>
      <c r="L253" s="533" t="s">
        <v>304</v>
      </c>
      <c r="M253" s="533" t="s">
        <v>1762</v>
      </c>
      <c r="N253" s="533" t="s">
        <v>801</v>
      </c>
      <c r="O253" s="533" t="s">
        <v>1763</v>
      </c>
      <c r="P253" s="653"/>
      <c r="Q253" s="560" t="s">
        <v>2195</v>
      </c>
      <c r="R253" s="534">
        <v>1</v>
      </c>
      <c r="S253" s="250"/>
    </row>
    <row r="254" spans="8:19" ht="15" customHeight="1">
      <c r="H254" s="530">
        <v>62905</v>
      </c>
      <c r="I254" s="531"/>
      <c r="J254" s="532"/>
      <c r="K254" s="543"/>
      <c r="L254" s="533"/>
      <c r="M254" s="533"/>
      <c r="N254" s="533"/>
      <c r="O254" s="533"/>
      <c r="P254" s="653"/>
      <c r="Q254" s="560"/>
      <c r="R254" s="534"/>
      <c r="S254" s="250"/>
    </row>
    <row r="255" spans="8:19" ht="15" customHeight="1">
      <c r="H255" s="530">
        <v>62906</v>
      </c>
      <c r="I255" s="531"/>
      <c r="J255" s="532"/>
      <c r="K255" s="543"/>
      <c r="L255" s="533"/>
      <c r="M255" s="533"/>
      <c r="N255" s="533"/>
      <c r="O255" s="533"/>
      <c r="P255" s="653"/>
      <c r="Q255" s="560"/>
      <c r="R255" s="534"/>
      <c r="S255" s="250"/>
    </row>
    <row r="256" spans="8:19" ht="15" customHeight="1">
      <c r="H256" s="530">
        <v>62907</v>
      </c>
      <c r="I256" s="531" t="s">
        <v>761</v>
      </c>
      <c r="J256" s="532" t="s">
        <v>898</v>
      </c>
      <c r="K256" s="543" t="s">
        <v>899</v>
      </c>
      <c r="L256" s="533" t="s">
        <v>412</v>
      </c>
      <c r="M256" s="533" t="s">
        <v>718</v>
      </c>
      <c r="N256" s="533" t="s">
        <v>719</v>
      </c>
      <c r="O256" s="533" t="s">
        <v>1764</v>
      </c>
      <c r="P256" s="653"/>
      <c r="Q256" s="560" t="s">
        <v>2284</v>
      </c>
      <c r="R256" s="534">
        <v>1</v>
      </c>
      <c r="S256" s="250"/>
    </row>
    <row r="257" spans="8:19" ht="15" customHeight="1">
      <c r="H257" s="530">
        <v>62908</v>
      </c>
      <c r="I257" s="531" t="s">
        <v>761</v>
      </c>
      <c r="J257" s="532" t="s">
        <v>898</v>
      </c>
      <c r="K257" s="543" t="s">
        <v>899</v>
      </c>
      <c r="L257" s="533" t="s">
        <v>1765</v>
      </c>
      <c r="M257" s="533" t="s">
        <v>1766</v>
      </c>
      <c r="N257" s="533" t="s">
        <v>1767</v>
      </c>
      <c r="O257" s="533" t="s">
        <v>1768</v>
      </c>
      <c r="P257" s="653"/>
      <c r="Q257" s="560" t="s">
        <v>2285</v>
      </c>
      <c r="R257" s="534">
        <v>1</v>
      </c>
      <c r="S257" s="250"/>
    </row>
    <row r="258" spans="8:19" ht="15" customHeight="1">
      <c r="H258" s="530">
        <v>63001</v>
      </c>
      <c r="I258" s="531" t="s">
        <v>761</v>
      </c>
      <c r="J258" s="532" t="s">
        <v>974</v>
      </c>
      <c r="K258" s="543" t="s">
        <v>720</v>
      </c>
      <c r="L258" s="533" t="s">
        <v>413</v>
      </c>
      <c r="M258" s="533" t="s">
        <v>1769</v>
      </c>
      <c r="N258" s="533" t="s">
        <v>1048</v>
      </c>
      <c r="O258" s="533" t="s">
        <v>1770</v>
      </c>
      <c r="P258" s="653"/>
      <c r="Q258" s="560" t="s">
        <v>2286</v>
      </c>
      <c r="R258" s="534">
        <v>1</v>
      </c>
      <c r="S258" s="250"/>
    </row>
    <row r="259" spans="8:19" ht="15" customHeight="1">
      <c r="H259" s="530">
        <v>63002</v>
      </c>
      <c r="I259" s="531" t="s">
        <v>761</v>
      </c>
      <c r="J259" s="532" t="s">
        <v>974</v>
      </c>
      <c r="K259" s="543" t="s">
        <v>720</v>
      </c>
      <c r="L259" s="533" t="s">
        <v>414</v>
      </c>
      <c r="M259" s="533" t="s">
        <v>1771</v>
      </c>
      <c r="N259" s="533" t="s">
        <v>802</v>
      </c>
      <c r="O259" s="533" t="s">
        <v>1772</v>
      </c>
      <c r="P259" s="653"/>
      <c r="Q259" s="560" t="s">
        <v>2287</v>
      </c>
      <c r="R259" s="534">
        <v>1</v>
      </c>
      <c r="S259" s="250"/>
    </row>
    <row r="260" spans="8:19" ht="15" customHeight="1">
      <c r="H260" s="530">
        <v>63003</v>
      </c>
      <c r="I260" s="531" t="s">
        <v>761</v>
      </c>
      <c r="J260" s="532" t="s">
        <v>974</v>
      </c>
      <c r="K260" s="543" t="s">
        <v>720</v>
      </c>
      <c r="L260" s="533" t="s">
        <v>415</v>
      </c>
      <c r="M260" s="533" t="s">
        <v>1773</v>
      </c>
      <c r="N260" s="533" t="s">
        <v>803</v>
      </c>
      <c r="O260" s="533" t="s">
        <v>1774</v>
      </c>
      <c r="P260" s="653"/>
      <c r="Q260" s="560" t="s">
        <v>2288</v>
      </c>
      <c r="R260" s="534">
        <v>1</v>
      </c>
      <c r="S260" s="250"/>
    </row>
    <row r="261" spans="8:19" ht="15" customHeight="1">
      <c r="H261" s="530">
        <v>63004</v>
      </c>
      <c r="I261" s="531" t="s">
        <v>761</v>
      </c>
      <c r="J261" s="532" t="s">
        <v>974</v>
      </c>
      <c r="K261" s="543" t="s">
        <v>720</v>
      </c>
      <c r="L261" s="533" t="s">
        <v>416</v>
      </c>
      <c r="M261" s="533" t="s">
        <v>1775</v>
      </c>
      <c r="N261" s="533" t="s">
        <v>1052</v>
      </c>
      <c r="O261" s="533" t="s">
        <v>1776</v>
      </c>
      <c r="P261" s="653"/>
      <c r="Q261" s="560" t="s">
        <v>2289</v>
      </c>
      <c r="R261" s="534">
        <v>1</v>
      </c>
      <c r="S261" s="250"/>
    </row>
    <row r="262" spans="8:19" ht="15" customHeight="1">
      <c r="H262" s="530">
        <v>63005</v>
      </c>
      <c r="I262" s="531" t="s">
        <v>761</v>
      </c>
      <c r="J262" s="532" t="s">
        <v>974</v>
      </c>
      <c r="K262" s="543" t="s">
        <v>720</v>
      </c>
      <c r="L262" s="539" t="s">
        <v>417</v>
      </c>
      <c r="M262" s="533" t="s">
        <v>1777</v>
      </c>
      <c r="N262" s="533" t="s">
        <v>1053</v>
      </c>
      <c r="O262" s="533" t="s">
        <v>1778</v>
      </c>
      <c r="P262" s="653"/>
      <c r="Q262" s="560" t="s">
        <v>2290</v>
      </c>
      <c r="R262" s="540">
        <v>1</v>
      </c>
      <c r="S262" s="250"/>
    </row>
    <row r="263" spans="8:19" ht="15" customHeight="1">
      <c r="H263" s="530">
        <v>63006</v>
      </c>
      <c r="I263" s="531" t="s">
        <v>761</v>
      </c>
      <c r="J263" s="532" t="s">
        <v>974</v>
      </c>
      <c r="K263" s="543" t="s">
        <v>720</v>
      </c>
      <c r="L263" s="533" t="s">
        <v>418</v>
      </c>
      <c r="M263" s="533" t="s">
        <v>1779</v>
      </c>
      <c r="N263" s="533" t="s">
        <v>1075</v>
      </c>
      <c r="O263" s="533" t="s">
        <v>1780</v>
      </c>
      <c r="P263" s="653"/>
      <c r="Q263" s="560" t="s">
        <v>2291</v>
      </c>
      <c r="R263" s="534">
        <v>1</v>
      </c>
      <c r="S263" s="250"/>
    </row>
    <row r="264" spans="8:19" ht="15" customHeight="1">
      <c r="H264" s="530">
        <v>63007</v>
      </c>
      <c r="I264" s="531" t="s">
        <v>761</v>
      </c>
      <c r="J264" s="532" t="s">
        <v>974</v>
      </c>
      <c r="K264" s="543" t="s">
        <v>720</v>
      </c>
      <c r="L264" s="533" t="s">
        <v>419</v>
      </c>
      <c r="M264" s="533" t="s">
        <v>1781</v>
      </c>
      <c r="N264" s="533" t="s">
        <v>1782</v>
      </c>
      <c r="O264" s="533" t="s">
        <v>1783</v>
      </c>
      <c r="P264" s="653"/>
      <c r="Q264" s="560" t="s">
        <v>2292</v>
      </c>
      <c r="R264" s="534">
        <v>1</v>
      </c>
      <c r="S264" s="250"/>
    </row>
    <row r="265" spans="8:19" ht="15" customHeight="1">
      <c r="H265" s="530">
        <v>63008</v>
      </c>
      <c r="I265" s="531" t="s">
        <v>761</v>
      </c>
      <c r="J265" s="532" t="s">
        <v>974</v>
      </c>
      <c r="K265" s="543" t="s">
        <v>720</v>
      </c>
      <c r="L265" s="533" t="s">
        <v>308</v>
      </c>
      <c r="M265" s="533" t="s">
        <v>1784</v>
      </c>
      <c r="N265" s="533" t="s">
        <v>1785</v>
      </c>
      <c r="O265" s="533" t="s">
        <v>1786</v>
      </c>
      <c r="P265" s="653"/>
      <c r="Q265" s="560" t="s">
        <v>2120</v>
      </c>
      <c r="R265" s="534">
        <v>1</v>
      </c>
      <c r="S265" s="250"/>
    </row>
    <row r="266" spans="8:19" ht="15" customHeight="1">
      <c r="H266" s="530">
        <v>63009</v>
      </c>
      <c r="I266" s="531" t="s">
        <v>761</v>
      </c>
      <c r="J266" s="532" t="s">
        <v>974</v>
      </c>
      <c r="K266" s="543" t="s">
        <v>720</v>
      </c>
      <c r="L266" s="533" t="s">
        <v>420</v>
      </c>
      <c r="M266" s="533" t="s">
        <v>1787</v>
      </c>
      <c r="N266" s="533" t="s">
        <v>1076</v>
      </c>
      <c r="O266" s="533" t="s">
        <v>1788</v>
      </c>
      <c r="P266" s="653"/>
      <c r="Q266" s="560" t="s">
        <v>2293</v>
      </c>
      <c r="R266" s="534">
        <v>1</v>
      </c>
      <c r="S266" s="250"/>
    </row>
    <row r="267" spans="8:19" ht="15" customHeight="1">
      <c r="H267" s="530">
        <v>63010</v>
      </c>
      <c r="I267" s="531" t="s">
        <v>761</v>
      </c>
      <c r="J267" s="532" t="s">
        <v>974</v>
      </c>
      <c r="K267" s="543" t="s">
        <v>720</v>
      </c>
      <c r="L267" s="533" t="s">
        <v>422</v>
      </c>
      <c r="M267" s="533" t="s">
        <v>1789</v>
      </c>
      <c r="N267" s="533" t="s">
        <v>1080</v>
      </c>
      <c r="O267" s="533" t="s">
        <v>1790</v>
      </c>
      <c r="P267" s="653"/>
      <c r="Q267" s="560" t="s">
        <v>2294</v>
      </c>
      <c r="R267" s="534">
        <v>1</v>
      </c>
      <c r="S267" s="250"/>
    </row>
    <row r="268" spans="8:19" ht="15" customHeight="1">
      <c r="H268" s="530">
        <v>63011</v>
      </c>
      <c r="I268" s="531" t="s">
        <v>761</v>
      </c>
      <c r="J268" s="532" t="s">
        <v>974</v>
      </c>
      <c r="K268" s="543" t="s">
        <v>720</v>
      </c>
      <c r="L268" s="533" t="s">
        <v>421</v>
      </c>
      <c r="M268" s="533" t="s">
        <v>1791</v>
      </c>
      <c r="N268" s="533" t="s">
        <v>1079</v>
      </c>
      <c r="O268" s="533" t="s">
        <v>1792</v>
      </c>
      <c r="P268" s="653"/>
      <c r="Q268" s="560" t="s">
        <v>2295</v>
      </c>
      <c r="R268" s="534">
        <v>1</v>
      </c>
      <c r="S268" s="250"/>
    </row>
    <row r="269" spans="8:19" ht="15" customHeight="1">
      <c r="H269" s="530">
        <v>63101</v>
      </c>
      <c r="I269" s="531" t="s">
        <v>761</v>
      </c>
      <c r="J269" s="532" t="s">
        <v>1081</v>
      </c>
      <c r="K269" s="543" t="s">
        <v>526</v>
      </c>
      <c r="L269" s="533" t="s">
        <v>423</v>
      </c>
      <c r="M269" s="533" t="s">
        <v>1793</v>
      </c>
      <c r="N269" s="533" t="s">
        <v>527</v>
      </c>
      <c r="O269" s="533" t="s">
        <v>1794</v>
      </c>
      <c r="P269" s="653"/>
      <c r="Q269" s="560" t="s">
        <v>2296</v>
      </c>
      <c r="R269" s="534">
        <v>1</v>
      </c>
      <c r="S269" s="250"/>
    </row>
    <row r="270" spans="8:19" ht="15" customHeight="1">
      <c r="H270" s="530">
        <v>63102</v>
      </c>
      <c r="I270" s="531" t="s">
        <v>761</v>
      </c>
      <c r="J270" s="532" t="s">
        <v>1081</v>
      </c>
      <c r="K270" s="543" t="s">
        <v>526</v>
      </c>
      <c r="L270" s="533" t="s">
        <v>424</v>
      </c>
      <c r="M270" s="533" t="s">
        <v>1795</v>
      </c>
      <c r="N270" s="533" t="s">
        <v>528</v>
      </c>
      <c r="O270" s="533" t="s">
        <v>1796</v>
      </c>
      <c r="P270" s="653"/>
      <c r="Q270" s="560" t="s">
        <v>2297</v>
      </c>
      <c r="R270" s="534">
        <v>2</v>
      </c>
      <c r="S270" s="250"/>
    </row>
    <row r="271" spans="8:19" ht="15" customHeight="1">
      <c r="H271" s="530">
        <v>63103</v>
      </c>
      <c r="I271" s="531"/>
      <c r="J271" s="532"/>
      <c r="K271" s="543"/>
      <c r="L271" s="533"/>
      <c r="M271" s="533"/>
      <c r="N271" s="533"/>
      <c r="O271" s="533"/>
      <c r="P271" s="653"/>
      <c r="Q271" s="560"/>
      <c r="R271" s="534"/>
      <c r="S271" s="250"/>
    </row>
    <row r="272" spans="8:19" ht="15" customHeight="1">
      <c r="H272" s="530">
        <v>63104</v>
      </c>
      <c r="I272" s="531" t="s">
        <v>761</v>
      </c>
      <c r="J272" s="532" t="s">
        <v>1081</v>
      </c>
      <c r="K272" s="543" t="s">
        <v>526</v>
      </c>
      <c r="L272" s="533" t="s">
        <v>425</v>
      </c>
      <c r="M272" s="533" t="s">
        <v>1797</v>
      </c>
      <c r="N272" s="533" t="s">
        <v>530</v>
      </c>
      <c r="O272" s="533" t="s">
        <v>1798</v>
      </c>
      <c r="P272" s="653"/>
      <c r="Q272" s="560" t="s">
        <v>2298</v>
      </c>
      <c r="R272" s="534">
        <v>1</v>
      </c>
      <c r="S272" s="250"/>
    </row>
    <row r="273" spans="8:19" ht="15" customHeight="1">
      <c r="H273" s="530">
        <v>63105</v>
      </c>
      <c r="I273" s="531" t="s">
        <v>761</v>
      </c>
      <c r="J273" s="532" t="s">
        <v>1081</v>
      </c>
      <c r="K273" s="543" t="s">
        <v>526</v>
      </c>
      <c r="L273" s="533" t="s">
        <v>426</v>
      </c>
      <c r="M273" s="533" t="s">
        <v>1799</v>
      </c>
      <c r="N273" s="533" t="s">
        <v>531</v>
      </c>
      <c r="O273" s="533" t="s">
        <v>1800</v>
      </c>
      <c r="P273" s="653"/>
      <c r="Q273" s="560" t="s">
        <v>2299</v>
      </c>
      <c r="R273" s="534">
        <v>2</v>
      </c>
      <c r="S273" s="250"/>
    </row>
    <row r="274" spans="8:19" ht="15" customHeight="1">
      <c r="H274" s="530">
        <v>63106</v>
      </c>
      <c r="I274" s="531" t="s">
        <v>761</v>
      </c>
      <c r="J274" s="532" t="s">
        <v>1081</v>
      </c>
      <c r="K274" s="543" t="s">
        <v>526</v>
      </c>
      <c r="L274" s="533" t="s">
        <v>427</v>
      </c>
      <c r="M274" s="533" t="s">
        <v>1801</v>
      </c>
      <c r="N274" s="533" t="s">
        <v>532</v>
      </c>
      <c r="O274" s="533" t="s">
        <v>1802</v>
      </c>
      <c r="P274" s="653"/>
      <c r="Q274" s="560" t="s">
        <v>2297</v>
      </c>
      <c r="R274" s="534">
        <v>1</v>
      </c>
      <c r="S274" s="250"/>
    </row>
    <row r="275" spans="8:19" ht="15" customHeight="1">
      <c r="H275" s="530">
        <v>63107</v>
      </c>
      <c r="I275" s="531" t="s">
        <v>761</v>
      </c>
      <c r="J275" s="532" t="s">
        <v>1081</v>
      </c>
      <c r="K275" s="543" t="s">
        <v>526</v>
      </c>
      <c r="L275" s="533" t="s">
        <v>428</v>
      </c>
      <c r="M275" s="533" t="s">
        <v>1803</v>
      </c>
      <c r="N275" s="533" t="s">
        <v>533</v>
      </c>
      <c r="O275" s="533" t="s">
        <v>1804</v>
      </c>
      <c r="P275" s="653"/>
      <c r="Q275" s="560" t="s">
        <v>2300</v>
      </c>
      <c r="R275" s="534">
        <v>1</v>
      </c>
      <c r="S275" s="250"/>
    </row>
    <row r="276" spans="8:19" ht="15" customHeight="1">
      <c r="H276" s="530">
        <v>63201</v>
      </c>
      <c r="I276" s="531" t="s">
        <v>761</v>
      </c>
      <c r="J276" s="532" t="s">
        <v>534</v>
      </c>
      <c r="K276" s="543" t="s">
        <v>535</v>
      </c>
      <c r="L276" s="533" t="s">
        <v>429</v>
      </c>
      <c r="M276" s="533" t="s">
        <v>1805</v>
      </c>
      <c r="N276" s="533" t="s">
        <v>902</v>
      </c>
      <c r="O276" s="533" t="s">
        <v>1806</v>
      </c>
      <c r="P276" s="653"/>
      <c r="Q276" s="560" t="s">
        <v>2301</v>
      </c>
      <c r="R276" s="534">
        <v>1</v>
      </c>
      <c r="S276" s="250"/>
    </row>
    <row r="277" spans="8:19" ht="15" customHeight="1">
      <c r="H277" s="530">
        <v>63202</v>
      </c>
      <c r="I277" s="531" t="s">
        <v>761</v>
      </c>
      <c r="J277" s="532" t="s">
        <v>534</v>
      </c>
      <c r="K277" s="543" t="s">
        <v>535</v>
      </c>
      <c r="L277" s="533" t="s">
        <v>430</v>
      </c>
      <c r="M277" s="533" t="s">
        <v>1807</v>
      </c>
      <c r="N277" s="533" t="s">
        <v>903</v>
      </c>
      <c r="O277" s="533" t="s">
        <v>1808</v>
      </c>
      <c r="P277" s="653"/>
      <c r="Q277" s="560" t="s">
        <v>2302</v>
      </c>
      <c r="R277" s="534">
        <v>1</v>
      </c>
      <c r="S277" s="250"/>
    </row>
    <row r="278" spans="8:19" ht="15" customHeight="1">
      <c r="H278" s="530">
        <v>63203</v>
      </c>
      <c r="I278" s="531" t="s">
        <v>761</v>
      </c>
      <c r="J278" s="532" t="s">
        <v>534</v>
      </c>
      <c r="K278" s="543" t="s">
        <v>535</v>
      </c>
      <c r="L278" s="533" t="s">
        <v>431</v>
      </c>
      <c r="M278" s="533" t="s">
        <v>1809</v>
      </c>
      <c r="N278" s="533" t="s">
        <v>904</v>
      </c>
      <c r="O278" s="533" t="s">
        <v>1810</v>
      </c>
      <c r="P278" s="653"/>
      <c r="Q278" s="560" t="s">
        <v>2303</v>
      </c>
      <c r="R278" s="534">
        <v>1</v>
      </c>
      <c r="S278" s="250"/>
    </row>
    <row r="279" spans="8:19" ht="15" customHeight="1">
      <c r="H279" s="530">
        <v>63204</v>
      </c>
      <c r="I279" s="531" t="s">
        <v>761</v>
      </c>
      <c r="J279" s="532" t="s">
        <v>534</v>
      </c>
      <c r="K279" s="543" t="s">
        <v>535</v>
      </c>
      <c r="L279" s="533" t="s">
        <v>432</v>
      </c>
      <c r="M279" s="533" t="s">
        <v>1811</v>
      </c>
      <c r="N279" s="533" t="s">
        <v>905</v>
      </c>
      <c r="O279" s="533" t="s">
        <v>1812</v>
      </c>
      <c r="P279" s="653"/>
      <c r="Q279" s="560" t="s">
        <v>2304</v>
      </c>
      <c r="R279" s="534">
        <v>1</v>
      </c>
      <c r="S279" s="250"/>
    </row>
    <row r="280" spans="8:19" ht="15" customHeight="1">
      <c r="H280" s="530">
        <v>73301</v>
      </c>
      <c r="I280" s="531" t="s">
        <v>906</v>
      </c>
      <c r="J280" s="532" t="s">
        <v>907</v>
      </c>
      <c r="K280" s="543" t="s">
        <v>908</v>
      </c>
      <c r="L280" s="533" t="s">
        <v>433</v>
      </c>
      <c r="M280" s="533" t="s">
        <v>1813</v>
      </c>
      <c r="N280" s="533" t="s">
        <v>434</v>
      </c>
      <c r="O280" s="533" t="s">
        <v>1814</v>
      </c>
      <c r="P280" s="653"/>
      <c r="Q280" s="560" t="s">
        <v>2305</v>
      </c>
      <c r="R280" s="534">
        <v>1</v>
      </c>
      <c r="S280" s="250"/>
    </row>
    <row r="281" spans="8:19" ht="15" customHeight="1">
      <c r="H281" s="530">
        <v>73302</v>
      </c>
      <c r="I281" s="531"/>
      <c r="J281" s="532"/>
      <c r="K281" s="543"/>
      <c r="L281" s="533"/>
      <c r="M281" s="533"/>
      <c r="N281" s="533"/>
      <c r="O281" s="533"/>
      <c r="P281" s="653"/>
      <c r="Q281" s="560"/>
      <c r="R281" s="534"/>
      <c r="S281" s="250"/>
    </row>
    <row r="282" spans="8:19" ht="15" customHeight="1">
      <c r="H282" s="530">
        <v>73303</v>
      </c>
      <c r="I282" s="531"/>
      <c r="J282" s="532"/>
      <c r="K282" s="543"/>
      <c r="L282" s="533"/>
      <c r="M282" s="533"/>
      <c r="N282" s="533"/>
      <c r="O282" s="533"/>
      <c r="P282" s="653"/>
      <c r="Q282" s="560"/>
      <c r="R282" s="534"/>
      <c r="S282" s="250"/>
    </row>
    <row r="283" spans="8:19" ht="15" customHeight="1">
      <c r="H283" s="530">
        <v>73304</v>
      </c>
      <c r="I283" s="531" t="s">
        <v>906</v>
      </c>
      <c r="J283" s="532" t="s">
        <v>907</v>
      </c>
      <c r="K283" s="543" t="s">
        <v>908</v>
      </c>
      <c r="L283" s="533" t="s">
        <v>435</v>
      </c>
      <c r="M283" s="533" t="s">
        <v>1815</v>
      </c>
      <c r="N283" s="533" t="s">
        <v>436</v>
      </c>
      <c r="O283" s="533" t="s">
        <v>1816</v>
      </c>
      <c r="P283" s="653"/>
      <c r="Q283" s="560" t="s">
        <v>2306</v>
      </c>
      <c r="R283" s="534">
        <v>1</v>
      </c>
      <c r="S283" s="250"/>
    </row>
    <row r="284" spans="8:19" ht="15" customHeight="1">
      <c r="H284" s="530">
        <v>73305</v>
      </c>
      <c r="I284" s="531"/>
      <c r="J284" s="532"/>
      <c r="K284" s="543"/>
      <c r="L284" s="533"/>
      <c r="M284" s="533"/>
      <c r="N284" s="533"/>
      <c r="O284" s="533"/>
      <c r="P284" s="653"/>
      <c r="Q284" s="560"/>
      <c r="R284" s="534"/>
      <c r="S284" s="250"/>
    </row>
    <row r="285" spans="8:19" ht="15" customHeight="1">
      <c r="H285" s="530">
        <v>73306</v>
      </c>
      <c r="I285" s="531"/>
      <c r="J285" s="532"/>
      <c r="K285" s="543"/>
      <c r="L285" s="533"/>
      <c r="M285" s="533"/>
      <c r="N285" s="533"/>
      <c r="O285" s="533"/>
      <c r="P285" s="653"/>
      <c r="Q285" s="560"/>
      <c r="R285" s="534"/>
      <c r="S285" s="250"/>
    </row>
    <row r="286" spans="8:19" ht="15" customHeight="1">
      <c r="H286" s="530">
        <v>73307</v>
      </c>
      <c r="I286" s="531" t="s">
        <v>906</v>
      </c>
      <c r="J286" s="532" t="s">
        <v>907</v>
      </c>
      <c r="K286" s="543" t="s">
        <v>908</v>
      </c>
      <c r="L286" s="533" t="s">
        <v>437</v>
      </c>
      <c r="M286" s="539" t="s">
        <v>1817</v>
      </c>
      <c r="N286" s="539" t="s">
        <v>438</v>
      </c>
      <c r="O286" s="533" t="s">
        <v>1818</v>
      </c>
      <c r="P286" s="653"/>
      <c r="Q286" s="560" t="s">
        <v>2307</v>
      </c>
      <c r="R286" s="534">
        <v>1</v>
      </c>
      <c r="S286" s="250"/>
    </row>
    <row r="287" spans="8:19" ht="15" customHeight="1">
      <c r="H287" s="530">
        <v>73308</v>
      </c>
      <c r="I287" s="531" t="s">
        <v>906</v>
      </c>
      <c r="J287" s="532" t="s">
        <v>907</v>
      </c>
      <c r="K287" s="543" t="s">
        <v>908</v>
      </c>
      <c r="L287" s="533" t="s">
        <v>439</v>
      </c>
      <c r="M287" s="533" t="s">
        <v>1819</v>
      </c>
      <c r="N287" s="533" t="s">
        <v>440</v>
      </c>
      <c r="O287" s="533" t="s">
        <v>1820</v>
      </c>
      <c r="P287" s="653"/>
      <c r="Q287" s="560" t="s">
        <v>2308</v>
      </c>
      <c r="R287" s="534">
        <v>1</v>
      </c>
      <c r="S287" s="250"/>
    </row>
    <row r="288" spans="8:19" ht="15" customHeight="1">
      <c r="H288" s="530">
        <v>73309</v>
      </c>
      <c r="I288" s="531" t="s">
        <v>906</v>
      </c>
      <c r="J288" s="532" t="s">
        <v>907</v>
      </c>
      <c r="K288" s="543" t="s">
        <v>908</v>
      </c>
      <c r="L288" s="533" t="s">
        <v>441</v>
      </c>
      <c r="M288" s="533" t="s">
        <v>442</v>
      </c>
      <c r="N288" s="533" t="s">
        <v>443</v>
      </c>
      <c r="O288" s="533" t="s">
        <v>444</v>
      </c>
      <c r="P288" s="653"/>
      <c r="Q288" s="560" t="s">
        <v>2309</v>
      </c>
      <c r="R288" s="534">
        <v>2</v>
      </c>
      <c r="S288" s="250"/>
    </row>
    <row r="289" spans="8:19" ht="15" customHeight="1">
      <c r="H289" s="530">
        <v>73401</v>
      </c>
      <c r="I289" s="531" t="s">
        <v>906</v>
      </c>
      <c r="J289" s="532" t="s">
        <v>716</v>
      </c>
      <c r="K289" s="543" t="s">
        <v>717</v>
      </c>
      <c r="L289" s="533" t="s">
        <v>445</v>
      </c>
      <c r="M289" s="533" t="s">
        <v>1821</v>
      </c>
      <c r="N289" s="533" t="s">
        <v>446</v>
      </c>
      <c r="O289" s="533" t="s">
        <v>1822</v>
      </c>
      <c r="P289" s="653"/>
      <c r="Q289" s="560" t="s">
        <v>2310</v>
      </c>
      <c r="R289" s="534">
        <v>1</v>
      </c>
      <c r="S289" s="250"/>
    </row>
    <row r="290" spans="8:19" ht="15" customHeight="1">
      <c r="H290" s="530">
        <v>73402</v>
      </c>
      <c r="I290" s="531" t="s">
        <v>906</v>
      </c>
      <c r="J290" s="532" t="s">
        <v>716</v>
      </c>
      <c r="K290" s="543" t="s">
        <v>717</v>
      </c>
      <c r="L290" s="533" t="s">
        <v>447</v>
      </c>
      <c r="M290" s="533" t="s">
        <v>1823</v>
      </c>
      <c r="N290" s="533" t="s">
        <v>448</v>
      </c>
      <c r="O290" s="533" t="s">
        <v>1824</v>
      </c>
      <c r="P290" s="653"/>
      <c r="Q290" s="560" t="s">
        <v>2311</v>
      </c>
      <c r="R290" s="534">
        <v>1</v>
      </c>
      <c r="S290" s="250"/>
    </row>
    <row r="291" spans="8:19" ht="15" customHeight="1">
      <c r="H291" s="530">
        <v>73403</v>
      </c>
      <c r="I291" s="531" t="s">
        <v>906</v>
      </c>
      <c r="J291" s="532" t="s">
        <v>716</v>
      </c>
      <c r="K291" s="543" t="s">
        <v>717</v>
      </c>
      <c r="L291" s="533" t="s">
        <v>449</v>
      </c>
      <c r="M291" s="533" t="s">
        <v>1825</v>
      </c>
      <c r="N291" s="533" t="s">
        <v>450</v>
      </c>
      <c r="O291" s="533" t="s">
        <v>1826</v>
      </c>
      <c r="P291" s="653"/>
      <c r="Q291" s="560" t="s">
        <v>2312</v>
      </c>
      <c r="R291" s="534">
        <v>1</v>
      </c>
      <c r="S291" s="250"/>
    </row>
    <row r="292" spans="8:19" ht="15" customHeight="1">
      <c r="H292" s="530">
        <v>73404</v>
      </c>
      <c r="I292" s="531" t="s">
        <v>906</v>
      </c>
      <c r="J292" s="532" t="s">
        <v>716</v>
      </c>
      <c r="K292" s="543" t="s">
        <v>717</v>
      </c>
      <c r="L292" s="533" t="s">
        <v>451</v>
      </c>
      <c r="M292" s="533" t="s">
        <v>1827</v>
      </c>
      <c r="N292" s="533" t="s">
        <v>452</v>
      </c>
      <c r="O292" s="533" t="s">
        <v>1828</v>
      </c>
      <c r="P292" s="653"/>
      <c r="Q292" s="560" t="s">
        <v>2313</v>
      </c>
      <c r="R292" s="534">
        <v>1</v>
      </c>
      <c r="S292" s="250"/>
    </row>
    <row r="293" spans="8:19" ht="15" customHeight="1">
      <c r="H293" s="530">
        <v>73405</v>
      </c>
      <c r="I293" s="531" t="s">
        <v>906</v>
      </c>
      <c r="J293" s="532" t="s">
        <v>716</v>
      </c>
      <c r="K293" s="543" t="s">
        <v>717</v>
      </c>
      <c r="L293" s="533" t="s">
        <v>453</v>
      </c>
      <c r="M293" s="533" t="s">
        <v>1829</v>
      </c>
      <c r="N293" s="533" t="s">
        <v>454</v>
      </c>
      <c r="O293" s="533" t="s">
        <v>1830</v>
      </c>
      <c r="P293" s="653"/>
      <c r="Q293" s="560" t="s">
        <v>2314</v>
      </c>
      <c r="R293" s="534">
        <v>1</v>
      </c>
      <c r="S293" s="250"/>
    </row>
    <row r="294" spans="8:19" ht="15" customHeight="1">
      <c r="H294" s="530">
        <v>73501</v>
      </c>
      <c r="I294" s="531" t="s">
        <v>906</v>
      </c>
      <c r="J294" s="532" t="s">
        <v>1142</v>
      </c>
      <c r="K294" s="543" t="s">
        <v>1143</v>
      </c>
      <c r="L294" s="533" t="s">
        <v>455</v>
      </c>
      <c r="M294" s="533" t="s">
        <v>1831</v>
      </c>
      <c r="N294" s="533" t="s">
        <v>1077</v>
      </c>
      <c r="O294" s="533" t="s">
        <v>1832</v>
      </c>
      <c r="P294" s="653"/>
      <c r="Q294" s="560" t="s">
        <v>2315</v>
      </c>
      <c r="R294" s="534">
        <v>1</v>
      </c>
      <c r="S294" s="250"/>
    </row>
    <row r="295" spans="8:19" ht="15" customHeight="1">
      <c r="H295" s="530">
        <v>73502</v>
      </c>
      <c r="I295" s="531" t="s">
        <v>906</v>
      </c>
      <c r="J295" s="532" t="s">
        <v>1142</v>
      </c>
      <c r="K295" s="543" t="s">
        <v>1143</v>
      </c>
      <c r="L295" s="533" t="s">
        <v>456</v>
      </c>
      <c r="M295" s="533" t="s">
        <v>1833</v>
      </c>
      <c r="N295" s="533" t="s">
        <v>1144</v>
      </c>
      <c r="O295" s="533" t="s">
        <v>1834</v>
      </c>
      <c r="P295" s="653"/>
      <c r="Q295" s="560" t="s">
        <v>2316</v>
      </c>
      <c r="R295" s="534">
        <v>1</v>
      </c>
      <c r="S295" s="250"/>
    </row>
    <row r="296" spans="8:19" ht="15" customHeight="1">
      <c r="H296" s="530">
        <v>73503</v>
      </c>
      <c r="I296" s="531" t="s">
        <v>906</v>
      </c>
      <c r="J296" s="532" t="s">
        <v>1142</v>
      </c>
      <c r="K296" s="543" t="s">
        <v>1143</v>
      </c>
      <c r="L296" s="533" t="s">
        <v>457</v>
      </c>
      <c r="M296" s="533" t="s">
        <v>1835</v>
      </c>
      <c r="N296" s="533" t="s">
        <v>458</v>
      </c>
      <c r="O296" s="533" t="s">
        <v>1836</v>
      </c>
      <c r="P296" s="653"/>
      <c r="Q296" s="560" t="s">
        <v>2317</v>
      </c>
      <c r="R296" s="534">
        <v>1</v>
      </c>
      <c r="S296" s="250"/>
    </row>
    <row r="297" spans="8:19" ht="15" customHeight="1">
      <c r="H297" s="530">
        <v>73504</v>
      </c>
      <c r="I297" s="531" t="s">
        <v>906</v>
      </c>
      <c r="J297" s="532" t="s">
        <v>1142</v>
      </c>
      <c r="K297" s="543" t="s">
        <v>1143</v>
      </c>
      <c r="L297" s="533" t="s">
        <v>459</v>
      </c>
      <c r="M297" s="533" t="s">
        <v>1837</v>
      </c>
      <c r="N297" s="533" t="s">
        <v>1145</v>
      </c>
      <c r="O297" s="533" t="s">
        <v>1838</v>
      </c>
      <c r="P297" s="653"/>
      <c r="Q297" s="560" t="s">
        <v>2318</v>
      </c>
      <c r="R297" s="534">
        <v>1</v>
      </c>
      <c r="S297" s="250"/>
    </row>
    <row r="298" spans="8:19" ht="15" customHeight="1">
      <c r="H298" s="530">
        <v>73505</v>
      </c>
      <c r="I298" s="531" t="s">
        <v>906</v>
      </c>
      <c r="J298" s="532" t="s">
        <v>1142</v>
      </c>
      <c r="K298" s="543" t="s">
        <v>1143</v>
      </c>
      <c r="L298" s="533" t="s">
        <v>460</v>
      </c>
      <c r="M298" s="539" t="s">
        <v>1839</v>
      </c>
      <c r="N298" s="533" t="s">
        <v>1078</v>
      </c>
      <c r="O298" s="533" t="s">
        <v>1840</v>
      </c>
      <c r="P298" s="653"/>
      <c r="Q298" s="560" t="s">
        <v>2319</v>
      </c>
      <c r="R298" s="534">
        <v>1</v>
      </c>
      <c r="S298" s="250"/>
    </row>
    <row r="299" spans="8:19" ht="15" customHeight="1">
      <c r="H299" s="530">
        <v>73506</v>
      </c>
      <c r="I299" s="531" t="s">
        <v>906</v>
      </c>
      <c r="J299" s="532" t="s">
        <v>1142</v>
      </c>
      <c r="K299" s="543" t="s">
        <v>1143</v>
      </c>
      <c r="L299" s="533" t="s">
        <v>461</v>
      </c>
      <c r="M299" s="533" t="s">
        <v>1841</v>
      </c>
      <c r="N299" s="533" t="s">
        <v>1146</v>
      </c>
      <c r="O299" s="533" t="s">
        <v>1842</v>
      </c>
      <c r="P299" s="653"/>
      <c r="Q299" s="560" t="s">
        <v>2320</v>
      </c>
      <c r="R299" s="534">
        <v>1</v>
      </c>
      <c r="S299" s="250"/>
    </row>
    <row r="300" spans="8:19" ht="15" customHeight="1">
      <c r="H300" s="530">
        <v>73507</v>
      </c>
      <c r="I300" s="531" t="s">
        <v>906</v>
      </c>
      <c r="J300" s="532" t="s">
        <v>1142</v>
      </c>
      <c r="K300" s="543" t="s">
        <v>1143</v>
      </c>
      <c r="L300" s="539" t="s">
        <v>462</v>
      </c>
      <c r="M300" s="539" t="s">
        <v>1843</v>
      </c>
      <c r="N300" s="533" t="s">
        <v>1147</v>
      </c>
      <c r="O300" s="533" t="s">
        <v>1844</v>
      </c>
      <c r="P300" s="653"/>
      <c r="Q300" s="560" t="s">
        <v>2321</v>
      </c>
      <c r="R300" s="540">
        <v>1</v>
      </c>
      <c r="S300" s="250"/>
    </row>
    <row r="301" spans="8:19" ht="15" customHeight="1">
      <c r="H301" s="530">
        <v>73508</v>
      </c>
      <c r="I301" s="531" t="s">
        <v>906</v>
      </c>
      <c r="J301" s="532" t="s">
        <v>1142</v>
      </c>
      <c r="K301" s="543" t="s">
        <v>1143</v>
      </c>
      <c r="L301" s="533" t="s">
        <v>463</v>
      </c>
      <c r="M301" s="533" t="s">
        <v>1845</v>
      </c>
      <c r="N301" s="533" t="s">
        <v>464</v>
      </c>
      <c r="O301" s="533" t="s">
        <v>1846</v>
      </c>
      <c r="P301" s="653"/>
      <c r="Q301" s="560" t="s">
        <v>2322</v>
      </c>
      <c r="R301" s="534">
        <v>1</v>
      </c>
      <c r="S301" s="250"/>
    </row>
    <row r="302" spans="8:19" ht="15" customHeight="1">
      <c r="H302" s="530">
        <v>73601</v>
      </c>
      <c r="I302" s="553"/>
      <c r="J302" s="532"/>
      <c r="K302" s="543"/>
      <c r="L302" s="533"/>
      <c r="M302" s="533"/>
      <c r="N302" s="533"/>
      <c r="O302" s="533"/>
      <c r="P302" s="653"/>
      <c r="Q302" s="560"/>
      <c r="R302" s="534"/>
      <c r="S302" s="250"/>
    </row>
    <row r="303" spans="8:19" ht="15" customHeight="1">
      <c r="H303" s="530">
        <v>73602</v>
      </c>
      <c r="I303" s="553" t="s">
        <v>906</v>
      </c>
      <c r="J303" s="532" t="s">
        <v>1148</v>
      </c>
      <c r="K303" s="543" t="s">
        <v>1149</v>
      </c>
      <c r="L303" s="533" t="s">
        <v>465</v>
      </c>
      <c r="M303" s="533" t="s">
        <v>1847</v>
      </c>
      <c r="N303" s="533" t="s">
        <v>1150</v>
      </c>
      <c r="O303" s="533" t="s">
        <v>1848</v>
      </c>
      <c r="P303" s="653"/>
      <c r="Q303" s="560" t="s">
        <v>2323</v>
      </c>
      <c r="R303" s="534">
        <v>1</v>
      </c>
      <c r="S303" s="250"/>
    </row>
    <row r="304" spans="8:19" ht="15" customHeight="1">
      <c r="H304" s="530">
        <v>73603</v>
      </c>
      <c r="I304" s="553" t="s">
        <v>906</v>
      </c>
      <c r="J304" s="532" t="s">
        <v>1148</v>
      </c>
      <c r="K304" s="543" t="s">
        <v>1149</v>
      </c>
      <c r="L304" s="533" t="s">
        <v>466</v>
      </c>
      <c r="M304" s="533" t="s">
        <v>1849</v>
      </c>
      <c r="N304" s="533" t="s">
        <v>1151</v>
      </c>
      <c r="O304" s="533" t="s">
        <v>1850</v>
      </c>
      <c r="P304" s="653"/>
      <c r="Q304" s="560" t="s">
        <v>2324</v>
      </c>
      <c r="R304" s="534">
        <v>1</v>
      </c>
      <c r="S304" s="250"/>
    </row>
    <row r="305" spans="8:19" ht="15" customHeight="1">
      <c r="H305" s="530">
        <v>73604</v>
      </c>
      <c r="I305" s="553" t="s">
        <v>906</v>
      </c>
      <c r="J305" s="532" t="s">
        <v>1148</v>
      </c>
      <c r="K305" s="543" t="s">
        <v>1149</v>
      </c>
      <c r="L305" s="533" t="s">
        <v>467</v>
      </c>
      <c r="M305" s="533" t="s">
        <v>1851</v>
      </c>
      <c r="N305" s="533" t="s">
        <v>1852</v>
      </c>
      <c r="O305" s="533" t="s">
        <v>1853</v>
      </c>
      <c r="P305" s="653"/>
      <c r="Q305" s="560" t="s">
        <v>2325</v>
      </c>
      <c r="R305" s="534">
        <v>1</v>
      </c>
      <c r="S305" s="250"/>
    </row>
    <row r="306" spans="8:19" ht="15" customHeight="1">
      <c r="H306" s="530">
        <v>73605</v>
      </c>
      <c r="I306" s="553" t="s">
        <v>906</v>
      </c>
      <c r="J306" s="532" t="s">
        <v>1148</v>
      </c>
      <c r="K306" s="543" t="s">
        <v>1149</v>
      </c>
      <c r="L306" s="533" t="s">
        <v>468</v>
      </c>
      <c r="M306" s="533" t="s">
        <v>1854</v>
      </c>
      <c r="N306" s="533" t="s">
        <v>877</v>
      </c>
      <c r="O306" s="533" t="s">
        <v>1855</v>
      </c>
      <c r="P306" s="653"/>
      <c r="Q306" s="560" t="s">
        <v>2326</v>
      </c>
      <c r="R306" s="534">
        <v>1</v>
      </c>
      <c r="S306" s="250"/>
    </row>
    <row r="307" spans="8:19" ht="15" customHeight="1">
      <c r="H307" s="530">
        <v>73606</v>
      </c>
      <c r="I307" s="553" t="s">
        <v>906</v>
      </c>
      <c r="J307" s="532" t="s">
        <v>1148</v>
      </c>
      <c r="K307" s="543" t="s">
        <v>1149</v>
      </c>
      <c r="L307" s="533" t="s">
        <v>469</v>
      </c>
      <c r="M307" s="533" t="s">
        <v>1856</v>
      </c>
      <c r="N307" s="533" t="s">
        <v>1857</v>
      </c>
      <c r="O307" s="533" t="s">
        <v>1858</v>
      </c>
      <c r="P307" s="653"/>
      <c r="Q307" s="560" t="s">
        <v>2327</v>
      </c>
      <c r="R307" s="534">
        <v>1</v>
      </c>
      <c r="S307" s="250"/>
    </row>
    <row r="308" spans="8:19" ht="15" customHeight="1">
      <c r="H308" s="530">
        <v>73607</v>
      </c>
      <c r="I308" s="553" t="s">
        <v>906</v>
      </c>
      <c r="J308" s="532" t="s">
        <v>1148</v>
      </c>
      <c r="K308" s="543" t="s">
        <v>1149</v>
      </c>
      <c r="L308" s="533" t="s">
        <v>470</v>
      </c>
      <c r="M308" s="533" t="s">
        <v>1859</v>
      </c>
      <c r="N308" s="533" t="s">
        <v>1860</v>
      </c>
      <c r="O308" s="533" t="s">
        <v>1861</v>
      </c>
      <c r="P308" s="653"/>
      <c r="Q308" s="560" t="s">
        <v>2328</v>
      </c>
      <c r="R308" s="534">
        <v>1</v>
      </c>
      <c r="S308" s="250"/>
    </row>
    <row r="309" spans="8:19" ht="15" customHeight="1">
      <c r="H309" s="530">
        <v>73701</v>
      </c>
      <c r="I309" s="553" t="s">
        <v>906</v>
      </c>
      <c r="J309" s="532" t="s">
        <v>878</v>
      </c>
      <c r="K309" s="543" t="s">
        <v>879</v>
      </c>
      <c r="L309" s="539" t="s">
        <v>1341</v>
      </c>
      <c r="M309" s="533" t="s">
        <v>1862</v>
      </c>
      <c r="N309" s="533" t="s">
        <v>880</v>
      </c>
      <c r="O309" s="533" t="s">
        <v>1863</v>
      </c>
      <c r="P309" s="653"/>
      <c r="Q309" s="560" t="s">
        <v>2329</v>
      </c>
      <c r="R309" s="540">
        <v>1</v>
      </c>
      <c r="S309" s="250"/>
    </row>
    <row r="310" spans="8:19" ht="15" customHeight="1">
      <c r="H310" s="530">
        <v>73702</v>
      </c>
      <c r="I310" s="553"/>
      <c r="J310" s="532"/>
      <c r="K310" s="543"/>
      <c r="L310" s="533"/>
      <c r="M310" s="533"/>
      <c r="N310" s="533"/>
      <c r="O310" s="533"/>
      <c r="P310" s="653"/>
      <c r="Q310" s="560"/>
      <c r="R310" s="534"/>
      <c r="S310" s="250"/>
    </row>
    <row r="311" spans="8:19" ht="15" customHeight="1">
      <c r="H311" s="530">
        <v>73703</v>
      </c>
      <c r="I311" s="553" t="s">
        <v>906</v>
      </c>
      <c r="J311" s="532" t="s">
        <v>878</v>
      </c>
      <c r="K311" s="543" t="s">
        <v>879</v>
      </c>
      <c r="L311" s="533" t="s">
        <v>471</v>
      </c>
      <c r="M311" s="533" t="s">
        <v>1864</v>
      </c>
      <c r="N311" s="533" t="s">
        <v>881</v>
      </c>
      <c r="O311" s="533" t="s">
        <v>1865</v>
      </c>
      <c r="P311" s="653"/>
      <c r="Q311" s="560" t="s">
        <v>2330</v>
      </c>
      <c r="R311" s="534">
        <v>1</v>
      </c>
      <c r="S311" s="250"/>
    </row>
    <row r="312" spans="8:19" ht="15" customHeight="1">
      <c r="H312" s="530">
        <v>73704</v>
      </c>
      <c r="I312" s="553" t="s">
        <v>906</v>
      </c>
      <c r="J312" s="532" t="s">
        <v>878</v>
      </c>
      <c r="K312" s="543" t="s">
        <v>879</v>
      </c>
      <c r="L312" s="533" t="s">
        <v>472</v>
      </c>
      <c r="M312" s="533" t="s">
        <v>1866</v>
      </c>
      <c r="N312" s="533" t="s">
        <v>1867</v>
      </c>
      <c r="O312" s="533" t="s">
        <v>1868</v>
      </c>
      <c r="P312" s="653"/>
      <c r="Q312" s="560" t="s">
        <v>2331</v>
      </c>
      <c r="R312" s="534">
        <v>1</v>
      </c>
      <c r="S312" s="250"/>
    </row>
    <row r="313" spans="8:19" ht="15" customHeight="1">
      <c r="H313" s="530">
        <v>73705</v>
      </c>
      <c r="I313" s="553" t="s">
        <v>906</v>
      </c>
      <c r="J313" s="532" t="s">
        <v>878</v>
      </c>
      <c r="K313" s="543" t="s">
        <v>879</v>
      </c>
      <c r="L313" s="533" t="s">
        <v>473</v>
      </c>
      <c r="M313" s="533" t="s">
        <v>1869</v>
      </c>
      <c r="N313" s="533" t="s">
        <v>1266</v>
      </c>
      <c r="O313" s="533" t="s">
        <v>1870</v>
      </c>
      <c r="P313" s="653"/>
      <c r="Q313" s="560" t="s">
        <v>2332</v>
      </c>
      <c r="R313" s="534">
        <v>1</v>
      </c>
      <c r="S313" s="250"/>
    </row>
    <row r="314" spans="8:19" ht="15" customHeight="1">
      <c r="H314" s="530">
        <v>73706</v>
      </c>
      <c r="I314" s="553" t="s">
        <v>906</v>
      </c>
      <c r="J314" s="532" t="s">
        <v>878</v>
      </c>
      <c r="K314" s="543" t="s">
        <v>879</v>
      </c>
      <c r="L314" s="539" t="s">
        <v>474</v>
      </c>
      <c r="M314" s="533" t="s">
        <v>1871</v>
      </c>
      <c r="N314" s="533" t="s">
        <v>1267</v>
      </c>
      <c r="O314" s="533" t="s">
        <v>1872</v>
      </c>
      <c r="P314" s="653"/>
      <c r="Q314" s="560" t="s">
        <v>2333</v>
      </c>
      <c r="R314" s="540">
        <v>1</v>
      </c>
      <c r="S314" s="250"/>
    </row>
    <row r="315" spans="8:19" ht="15" customHeight="1">
      <c r="H315" s="530">
        <v>73707</v>
      </c>
      <c r="I315" s="553"/>
      <c r="J315" s="532"/>
      <c r="K315" s="543"/>
      <c r="L315" s="533"/>
      <c r="M315" s="533"/>
      <c r="N315" s="533"/>
      <c r="O315" s="533"/>
      <c r="P315" s="653"/>
      <c r="Q315" s="560"/>
      <c r="R315" s="534"/>
      <c r="S315" s="250"/>
    </row>
    <row r="316" spans="8:19" ht="15" customHeight="1">
      <c r="H316" s="530">
        <v>73708</v>
      </c>
      <c r="I316" s="553" t="s">
        <v>906</v>
      </c>
      <c r="J316" s="532" t="s">
        <v>878</v>
      </c>
      <c r="K316" s="543" t="s">
        <v>879</v>
      </c>
      <c r="L316" s="533" t="s">
        <v>475</v>
      </c>
      <c r="M316" s="533" t="s">
        <v>1873</v>
      </c>
      <c r="N316" s="533" t="s">
        <v>476</v>
      </c>
      <c r="O316" s="533" t="s">
        <v>1874</v>
      </c>
      <c r="P316" s="653"/>
      <c r="Q316" s="560" t="s">
        <v>2334</v>
      </c>
      <c r="R316" s="534">
        <v>1</v>
      </c>
      <c r="S316" s="250"/>
    </row>
    <row r="317" spans="8:19" ht="15" customHeight="1">
      <c r="H317" s="530">
        <v>83801</v>
      </c>
      <c r="I317" s="553" t="s">
        <v>872</v>
      </c>
      <c r="J317" s="532" t="s">
        <v>873</v>
      </c>
      <c r="K317" s="543" t="s">
        <v>874</v>
      </c>
      <c r="L317" s="533" t="s">
        <v>477</v>
      </c>
      <c r="M317" s="533" t="s">
        <v>1875</v>
      </c>
      <c r="N317" s="533" t="s">
        <v>875</v>
      </c>
      <c r="O317" s="533" t="s">
        <v>1876</v>
      </c>
      <c r="P317" s="653"/>
      <c r="Q317" s="560" t="s">
        <v>2335</v>
      </c>
      <c r="R317" s="534">
        <v>1</v>
      </c>
      <c r="S317" s="250"/>
    </row>
    <row r="318" spans="8:19" ht="15" customHeight="1">
      <c r="H318" s="530">
        <v>83802</v>
      </c>
      <c r="I318" s="553" t="s">
        <v>872</v>
      </c>
      <c r="J318" s="532" t="s">
        <v>873</v>
      </c>
      <c r="K318" s="543" t="s">
        <v>874</v>
      </c>
      <c r="L318" s="533" t="s">
        <v>478</v>
      </c>
      <c r="M318" s="533" t="s">
        <v>1877</v>
      </c>
      <c r="N318" s="533" t="s">
        <v>876</v>
      </c>
      <c r="O318" s="533" t="s">
        <v>1878</v>
      </c>
      <c r="P318" s="653"/>
      <c r="Q318" s="560" t="s">
        <v>2335</v>
      </c>
      <c r="R318" s="534">
        <v>3</v>
      </c>
      <c r="S318" s="250"/>
    </row>
    <row r="319" spans="8:19" ht="15" customHeight="1">
      <c r="H319" s="530">
        <v>83803</v>
      </c>
      <c r="I319" s="553" t="s">
        <v>872</v>
      </c>
      <c r="J319" s="532" t="s">
        <v>873</v>
      </c>
      <c r="K319" s="543" t="s">
        <v>874</v>
      </c>
      <c r="L319" s="539" t="s">
        <v>1879</v>
      </c>
      <c r="M319" s="533" t="s">
        <v>1880</v>
      </c>
      <c r="N319" s="533" t="s">
        <v>999</v>
      </c>
      <c r="O319" s="533" t="s">
        <v>1881</v>
      </c>
      <c r="P319" s="653"/>
      <c r="Q319" s="560" t="s">
        <v>2336</v>
      </c>
      <c r="R319" s="540">
        <v>3</v>
      </c>
      <c r="S319" s="250"/>
    </row>
    <row r="320" spans="8:19" ht="15" customHeight="1">
      <c r="H320" s="530">
        <v>83804</v>
      </c>
      <c r="I320" s="553"/>
      <c r="J320" s="532"/>
      <c r="K320" s="543"/>
      <c r="L320" s="533"/>
      <c r="M320" s="533"/>
      <c r="N320" s="533"/>
      <c r="O320" s="533"/>
      <c r="P320" s="653"/>
      <c r="Q320" s="560"/>
      <c r="R320" s="534"/>
      <c r="S320" s="250"/>
    </row>
    <row r="321" spans="7:19" ht="15" customHeight="1">
      <c r="H321" s="530">
        <v>83805</v>
      </c>
      <c r="I321" s="553" t="s">
        <v>872</v>
      </c>
      <c r="J321" s="532" t="s">
        <v>873</v>
      </c>
      <c r="K321" s="543" t="s">
        <v>874</v>
      </c>
      <c r="L321" s="539" t="s">
        <v>479</v>
      </c>
      <c r="M321" s="554" t="s">
        <v>1882</v>
      </c>
      <c r="N321" s="555" t="s">
        <v>480</v>
      </c>
      <c r="O321" s="554" t="s">
        <v>481</v>
      </c>
      <c r="P321" s="653"/>
      <c r="Q321" s="560" t="s">
        <v>2337</v>
      </c>
      <c r="R321" s="540">
        <v>1</v>
      </c>
      <c r="S321" s="250"/>
    </row>
    <row r="322" spans="7:19" ht="15" customHeight="1">
      <c r="H322" s="530">
        <v>83806</v>
      </c>
      <c r="I322" s="553" t="s">
        <v>872</v>
      </c>
      <c r="J322" s="532" t="s">
        <v>873</v>
      </c>
      <c r="K322" s="543" t="s">
        <v>874</v>
      </c>
      <c r="L322" s="533" t="s">
        <v>482</v>
      </c>
      <c r="M322" s="533" t="s">
        <v>1883</v>
      </c>
      <c r="N322" s="533" t="s">
        <v>1000</v>
      </c>
      <c r="O322" s="533" t="s">
        <v>1884</v>
      </c>
      <c r="P322" s="653"/>
      <c r="Q322" s="560" t="s">
        <v>2338</v>
      </c>
      <c r="R322" s="534">
        <v>1</v>
      </c>
      <c r="S322" s="250"/>
    </row>
    <row r="323" spans="7:19" ht="15" customHeight="1">
      <c r="H323" s="530">
        <v>83807</v>
      </c>
      <c r="I323" s="553" t="s">
        <v>872</v>
      </c>
      <c r="J323" s="532" t="s">
        <v>873</v>
      </c>
      <c r="K323" s="543" t="s">
        <v>874</v>
      </c>
      <c r="L323" s="751" t="s">
        <v>2668</v>
      </c>
      <c r="M323" s="751" t="s">
        <v>2669</v>
      </c>
      <c r="N323" s="751" t="s">
        <v>2670</v>
      </c>
      <c r="O323" s="751" t="s">
        <v>2671</v>
      </c>
      <c r="P323" s="653"/>
      <c r="Q323" s="1878" t="s">
        <v>2672</v>
      </c>
      <c r="R323" s="534">
        <v>1</v>
      </c>
      <c r="S323" s="250"/>
    </row>
    <row r="324" spans="7:19" ht="15" customHeight="1">
      <c r="H324" s="530">
        <v>83901</v>
      </c>
      <c r="I324" s="553"/>
      <c r="J324" s="532"/>
      <c r="K324" s="543"/>
      <c r="L324" s="533"/>
      <c r="M324" s="533"/>
      <c r="N324" s="533"/>
      <c r="O324" s="533"/>
      <c r="P324" s="653"/>
      <c r="Q324" s="560"/>
      <c r="R324" s="534"/>
      <c r="S324" s="250"/>
    </row>
    <row r="325" spans="7:19" ht="15" customHeight="1">
      <c r="H325" s="530">
        <v>83902</v>
      </c>
      <c r="I325" s="553" t="s">
        <v>872</v>
      </c>
      <c r="J325" s="532" t="s">
        <v>1001</v>
      </c>
      <c r="K325" s="543" t="s">
        <v>1002</v>
      </c>
      <c r="L325" s="533" t="s">
        <v>483</v>
      </c>
      <c r="M325" s="533" t="s">
        <v>1885</v>
      </c>
      <c r="N325" s="533" t="s">
        <v>682</v>
      </c>
      <c r="O325" s="533" t="s">
        <v>1886</v>
      </c>
      <c r="P325" s="653"/>
      <c r="Q325" s="560" t="s">
        <v>2339</v>
      </c>
      <c r="R325" s="534">
        <v>1</v>
      </c>
      <c r="S325" s="250"/>
    </row>
    <row r="326" spans="7:19" ht="15" customHeight="1">
      <c r="H326" s="530">
        <v>83903</v>
      </c>
      <c r="I326" s="553" t="s">
        <v>872</v>
      </c>
      <c r="J326" s="532" t="s">
        <v>1001</v>
      </c>
      <c r="K326" s="543" t="s">
        <v>1002</v>
      </c>
      <c r="L326" s="533" t="s">
        <v>484</v>
      </c>
      <c r="M326" s="533" t="s">
        <v>1887</v>
      </c>
      <c r="N326" s="533" t="s">
        <v>485</v>
      </c>
      <c r="O326" s="533" t="s">
        <v>1888</v>
      </c>
      <c r="P326" s="653"/>
      <c r="Q326" s="560" t="s">
        <v>2340</v>
      </c>
      <c r="R326" s="534">
        <v>1</v>
      </c>
      <c r="S326" s="250"/>
    </row>
    <row r="327" spans="7:19" ht="15" customHeight="1">
      <c r="H327" s="530">
        <v>83904</v>
      </c>
      <c r="I327" s="553" t="s">
        <v>872</v>
      </c>
      <c r="J327" s="532" t="s">
        <v>1001</v>
      </c>
      <c r="K327" s="543" t="s">
        <v>1002</v>
      </c>
      <c r="L327" s="533" t="s">
        <v>486</v>
      </c>
      <c r="M327" s="533" t="s">
        <v>1889</v>
      </c>
      <c r="N327" s="533" t="s">
        <v>683</v>
      </c>
      <c r="O327" s="533" t="s">
        <v>1890</v>
      </c>
      <c r="P327" s="653"/>
      <c r="Q327" s="560" t="s">
        <v>2341</v>
      </c>
      <c r="R327" s="534">
        <v>1</v>
      </c>
      <c r="S327" s="250"/>
    </row>
    <row r="328" spans="7:19" ht="15" customHeight="1">
      <c r="H328" s="530">
        <v>83905</v>
      </c>
      <c r="I328" s="553" t="s">
        <v>872</v>
      </c>
      <c r="J328" s="532" t="s">
        <v>1001</v>
      </c>
      <c r="K328" s="543" t="s">
        <v>1002</v>
      </c>
      <c r="L328" s="533" t="s">
        <v>487</v>
      </c>
      <c r="M328" s="533" t="s">
        <v>1891</v>
      </c>
      <c r="N328" s="533" t="s">
        <v>684</v>
      </c>
      <c r="O328" s="533" t="s">
        <v>1892</v>
      </c>
      <c r="P328" s="653"/>
      <c r="Q328" s="560" t="s">
        <v>2342</v>
      </c>
      <c r="R328" s="534">
        <v>1</v>
      </c>
      <c r="S328" s="250"/>
    </row>
    <row r="329" spans="7:19" ht="15" customHeight="1">
      <c r="H329" s="530">
        <v>83906</v>
      </c>
      <c r="I329" s="553" t="s">
        <v>872</v>
      </c>
      <c r="J329" s="532" t="s">
        <v>1001</v>
      </c>
      <c r="K329" s="543" t="s">
        <v>1002</v>
      </c>
      <c r="L329" s="533" t="s">
        <v>488</v>
      </c>
      <c r="M329" s="533" t="s">
        <v>1893</v>
      </c>
      <c r="N329" s="533" t="s">
        <v>489</v>
      </c>
      <c r="O329" s="533" t="s">
        <v>1894</v>
      </c>
      <c r="P329" s="653"/>
      <c r="Q329" s="560" t="s">
        <v>2343</v>
      </c>
      <c r="R329" s="534">
        <v>1</v>
      </c>
      <c r="S329" s="250"/>
    </row>
    <row r="330" spans="7:19" ht="15" customHeight="1">
      <c r="H330" s="530">
        <v>84001</v>
      </c>
      <c r="I330" s="553" t="s">
        <v>872</v>
      </c>
      <c r="J330" s="532" t="s">
        <v>685</v>
      </c>
      <c r="K330" s="543" t="s">
        <v>686</v>
      </c>
      <c r="L330" s="533" t="s">
        <v>469</v>
      </c>
      <c r="M330" s="533" t="s">
        <v>1895</v>
      </c>
      <c r="N330" s="533" t="s">
        <v>687</v>
      </c>
      <c r="O330" s="533" t="s">
        <v>1896</v>
      </c>
      <c r="P330" s="653"/>
      <c r="Q330" s="560" t="s">
        <v>2327</v>
      </c>
      <c r="R330" s="534">
        <v>1</v>
      </c>
      <c r="S330" s="250"/>
    </row>
    <row r="331" spans="7:19" ht="15" customHeight="1">
      <c r="H331" s="530">
        <v>84002</v>
      </c>
      <c r="I331" s="553" t="s">
        <v>872</v>
      </c>
      <c r="J331" s="532" t="s">
        <v>685</v>
      </c>
      <c r="K331" s="543" t="s">
        <v>686</v>
      </c>
      <c r="L331" s="533" t="s">
        <v>490</v>
      </c>
      <c r="M331" s="533" t="s">
        <v>1897</v>
      </c>
      <c r="N331" s="533" t="s">
        <v>675</v>
      </c>
      <c r="O331" s="533" t="s">
        <v>1898</v>
      </c>
      <c r="P331" s="653"/>
      <c r="Q331" s="560" t="s">
        <v>2344</v>
      </c>
      <c r="R331" s="534">
        <v>1</v>
      </c>
      <c r="S331" s="250"/>
    </row>
    <row r="332" spans="7:19" ht="15" customHeight="1">
      <c r="H332" s="530">
        <v>84003</v>
      </c>
      <c r="I332" s="553" t="s">
        <v>872</v>
      </c>
      <c r="J332" s="532" t="s">
        <v>685</v>
      </c>
      <c r="K332" s="543" t="s">
        <v>686</v>
      </c>
      <c r="L332" s="533" t="s">
        <v>491</v>
      </c>
      <c r="M332" s="533" t="s">
        <v>1899</v>
      </c>
      <c r="N332" s="533" t="s">
        <v>1900</v>
      </c>
      <c r="O332" s="533" t="s">
        <v>1901</v>
      </c>
      <c r="P332" s="653"/>
      <c r="Q332" s="560" t="s">
        <v>2345</v>
      </c>
      <c r="R332" s="534">
        <v>1</v>
      </c>
      <c r="S332" s="250"/>
    </row>
    <row r="333" spans="7:19" ht="15" customHeight="1">
      <c r="G333" s="152"/>
      <c r="H333" s="530">
        <v>84004</v>
      </c>
      <c r="I333" s="553" t="s">
        <v>872</v>
      </c>
      <c r="J333" s="532" t="s">
        <v>685</v>
      </c>
      <c r="K333" s="543" t="s">
        <v>1221</v>
      </c>
      <c r="L333" s="533" t="s">
        <v>492</v>
      </c>
      <c r="M333" s="533" t="s">
        <v>1902</v>
      </c>
      <c r="N333" s="533" t="s">
        <v>676</v>
      </c>
      <c r="O333" s="533" t="s">
        <v>1903</v>
      </c>
      <c r="P333" s="653"/>
      <c r="Q333" s="560" t="s">
        <v>2346</v>
      </c>
      <c r="R333" s="534">
        <v>1</v>
      </c>
      <c r="S333" s="250"/>
    </row>
    <row r="334" spans="7:19" ht="15" customHeight="1">
      <c r="H334" s="530">
        <v>84005</v>
      </c>
      <c r="I334" s="553" t="s">
        <v>872</v>
      </c>
      <c r="J334" s="532" t="s">
        <v>685</v>
      </c>
      <c r="K334" s="543" t="s">
        <v>686</v>
      </c>
      <c r="L334" s="533" t="s">
        <v>493</v>
      </c>
      <c r="M334" s="533" t="s">
        <v>1904</v>
      </c>
      <c r="N334" s="533" t="s">
        <v>677</v>
      </c>
      <c r="O334" s="533" t="s">
        <v>1905</v>
      </c>
      <c r="P334" s="653"/>
      <c r="Q334" s="560" t="s">
        <v>2347</v>
      </c>
      <c r="R334" s="534">
        <v>1</v>
      </c>
      <c r="S334" s="250"/>
    </row>
    <row r="335" spans="7:19" ht="15" customHeight="1">
      <c r="H335" s="530">
        <v>84006</v>
      </c>
      <c r="I335" s="553" t="s">
        <v>872</v>
      </c>
      <c r="J335" s="532" t="s">
        <v>685</v>
      </c>
      <c r="K335" s="543" t="s">
        <v>686</v>
      </c>
      <c r="L335" s="533" t="s">
        <v>494</v>
      </c>
      <c r="M335" s="533" t="s">
        <v>1906</v>
      </c>
      <c r="N335" s="533" t="s">
        <v>659</v>
      </c>
      <c r="O335" s="533" t="s">
        <v>1907</v>
      </c>
      <c r="P335" s="653"/>
      <c r="Q335" s="560" t="s">
        <v>2348</v>
      </c>
      <c r="R335" s="534">
        <v>1</v>
      </c>
      <c r="S335" s="250"/>
    </row>
    <row r="336" spans="7:19" ht="15" customHeight="1">
      <c r="H336" s="530">
        <v>84007</v>
      </c>
      <c r="I336" s="553"/>
      <c r="J336" s="532"/>
      <c r="K336" s="543"/>
      <c r="L336" s="751"/>
      <c r="M336" s="533"/>
      <c r="N336" s="533"/>
      <c r="O336" s="533"/>
      <c r="P336" s="653"/>
      <c r="Q336" s="560"/>
      <c r="R336" s="534"/>
      <c r="S336" s="250"/>
    </row>
    <row r="337" spans="8:19" ht="15" customHeight="1">
      <c r="H337" s="530">
        <v>84008</v>
      </c>
      <c r="I337" s="553" t="s">
        <v>872</v>
      </c>
      <c r="J337" s="532" t="s">
        <v>685</v>
      </c>
      <c r="K337" s="543" t="s">
        <v>686</v>
      </c>
      <c r="L337" s="533" t="s">
        <v>495</v>
      </c>
      <c r="M337" s="533" t="s">
        <v>1908</v>
      </c>
      <c r="N337" s="533" t="s">
        <v>660</v>
      </c>
      <c r="O337" s="533" t="s">
        <v>1909</v>
      </c>
      <c r="P337" s="653"/>
      <c r="Q337" s="560" t="s">
        <v>2349</v>
      </c>
      <c r="R337" s="534">
        <v>1</v>
      </c>
      <c r="S337" s="250"/>
    </row>
    <row r="338" spans="8:19" ht="15" customHeight="1">
      <c r="H338" s="530">
        <v>84009</v>
      </c>
      <c r="I338" s="553" t="s">
        <v>872</v>
      </c>
      <c r="J338" s="532" t="s">
        <v>685</v>
      </c>
      <c r="K338" s="543" t="s">
        <v>686</v>
      </c>
      <c r="L338" s="533" t="s">
        <v>496</v>
      </c>
      <c r="M338" s="533" t="s">
        <v>1910</v>
      </c>
      <c r="N338" s="533" t="s">
        <v>661</v>
      </c>
      <c r="O338" s="533" t="s">
        <v>1911</v>
      </c>
      <c r="P338" s="653"/>
      <c r="Q338" s="560" t="s">
        <v>2350</v>
      </c>
      <c r="R338" s="534">
        <v>1</v>
      </c>
      <c r="S338" s="250"/>
    </row>
    <row r="339" spans="8:19" ht="15" customHeight="1">
      <c r="H339" s="530">
        <v>84010</v>
      </c>
      <c r="I339" s="553" t="s">
        <v>872</v>
      </c>
      <c r="J339" s="532" t="s">
        <v>685</v>
      </c>
      <c r="K339" s="543" t="s">
        <v>686</v>
      </c>
      <c r="L339" s="533" t="s">
        <v>497</v>
      </c>
      <c r="M339" s="533" t="s">
        <v>1912</v>
      </c>
      <c r="N339" s="533" t="s">
        <v>498</v>
      </c>
      <c r="O339" s="533" t="s">
        <v>1913</v>
      </c>
      <c r="P339" s="653"/>
      <c r="Q339" s="560" t="s">
        <v>2351</v>
      </c>
      <c r="R339" s="534">
        <v>1</v>
      </c>
      <c r="S339" s="250"/>
    </row>
    <row r="340" spans="8:19" ht="15" customHeight="1">
      <c r="H340" s="530">
        <v>84011</v>
      </c>
      <c r="I340" s="553" t="s">
        <v>872</v>
      </c>
      <c r="J340" s="532" t="s">
        <v>685</v>
      </c>
      <c r="K340" s="543" t="s">
        <v>686</v>
      </c>
      <c r="L340" s="533" t="s">
        <v>499</v>
      </c>
      <c r="M340" s="533" t="s">
        <v>1914</v>
      </c>
      <c r="N340" s="533" t="s">
        <v>749</v>
      </c>
      <c r="O340" s="533" t="s">
        <v>1915</v>
      </c>
      <c r="P340" s="653"/>
      <c r="Q340" s="560" t="s">
        <v>2352</v>
      </c>
      <c r="R340" s="534">
        <v>1</v>
      </c>
      <c r="S340" s="250"/>
    </row>
    <row r="341" spans="8:19" ht="15" customHeight="1">
      <c r="H341" s="530">
        <v>84012</v>
      </c>
      <c r="I341" s="553" t="s">
        <v>872</v>
      </c>
      <c r="J341" s="532" t="s">
        <v>685</v>
      </c>
      <c r="K341" s="543" t="s">
        <v>686</v>
      </c>
      <c r="L341" s="533" t="s">
        <v>500</v>
      </c>
      <c r="M341" s="533" t="s">
        <v>1916</v>
      </c>
      <c r="N341" s="533" t="s">
        <v>750</v>
      </c>
      <c r="O341" s="533" t="s">
        <v>1917</v>
      </c>
      <c r="P341" s="653"/>
      <c r="Q341" s="560" t="s">
        <v>2353</v>
      </c>
      <c r="R341" s="534">
        <v>1</v>
      </c>
      <c r="S341" s="250"/>
    </row>
    <row r="342" spans="8:19" ht="15" customHeight="1">
      <c r="H342" s="530">
        <v>84013</v>
      </c>
      <c r="I342" s="553" t="s">
        <v>872</v>
      </c>
      <c r="J342" s="532" t="s">
        <v>685</v>
      </c>
      <c r="K342" s="543" t="s">
        <v>686</v>
      </c>
      <c r="L342" s="533" t="s">
        <v>501</v>
      </c>
      <c r="M342" s="533" t="s">
        <v>1918</v>
      </c>
      <c r="N342" s="533" t="s">
        <v>1201</v>
      </c>
      <c r="O342" s="533" t="s">
        <v>1919</v>
      </c>
      <c r="P342" s="653"/>
      <c r="Q342" s="560" t="s">
        <v>2354</v>
      </c>
      <c r="R342" s="534">
        <v>1</v>
      </c>
      <c r="S342" s="250"/>
    </row>
    <row r="343" spans="8:19" ht="15" customHeight="1">
      <c r="H343" s="530">
        <v>84014</v>
      </c>
      <c r="I343" s="553" t="s">
        <v>872</v>
      </c>
      <c r="J343" s="532" t="s">
        <v>685</v>
      </c>
      <c r="K343" s="543" t="s">
        <v>686</v>
      </c>
      <c r="L343" s="533" t="s">
        <v>502</v>
      </c>
      <c r="M343" s="533" t="s">
        <v>1920</v>
      </c>
      <c r="N343" s="539" t="s">
        <v>1340</v>
      </c>
      <c r="O343" s="533" t="s">
        <v>1921</v>
      </c>
      <c r="P343" s="653"/>
      <c r="Q343" s="560" t="s">
        <v>2355</v>
      </c>
      <c r="R343" s="534">
        <v>1</v>
      </c>
      <c r="S343" s="250"/>
    </row>
    <row r="344" spans="8:19" ht="15" customHeight="1">
      <c r="H344" s="530">
        <v>84101</v>
      </c>
      <c r="I344" s="553" t="s">
        <v>872</v>
      </c>
      <c r="J344" s="532" t="s">
        <v>986</v>
      </c>
      <c r="K344" s="543" t="s">
        <v>721</v>
      </c>
      <c r="L344" s="533" t="s">
        <v>1261</v>
      </c>
      <c r="M344" s="533" t="s">
        <v>1922</v>
      </c>
      <c r="N344" s="533" t="s">
        <v>1262</v>
      </c>
      <c r="O344" s="533" t="s">
        <v>1923</v>
      </c>
      <c r="P344" s="653"/>
      <c r="Q344" s="560" t="s">
        <v>2356</v>
      </c>
      <c r="R344" s="534">
        <v>1</v>
      </c>
      <c r="S344" s="250"/>
    </row>
    <row r="345" spans="8:19" ht="15" customHeight="1">
      <c r="H345" s="530">
        <v>84102</v>
      </c>
      <c r="I345" s="553" t="s">
        <v>872</v>
      </c>
      <c r="J345" s="532" t="s">
        <v>986</v>
      </c>
      <c r="K345" s="543" t="s">
        <v>721</v>
      </c>
      <c r="L345" s="533" t="s">
        <v>1263</v>
      </c>
      <c r="M345" s="533" t="s">
        <v>1924</v>
      </c>
      <c r="N345" s="533" t="s">
        <v>1129</v>
      </c>
      <c r="O345" s="533" t="s">
        <v>1925</v>
      </c>
      <c r="P345" s="653"/>
      <c r="Q345" s="560" t="s">
        <v>2357</v>
      </c>
      <c r="R345" s="534">
        <v>1</v>
      </c>
      <c r="S345" s="250"/>
    </row>
    <row r="346" spans="8:19" ht="15" customHeight="1">
      <c r="H346" s="530">
        <v>84103</v>
      </c>
      <c r="I346" s="553" t="s">
        <v>872</v>
      </c>
      <c r="J346" s="532" t="s">
        <v>986</v>
      </c>
      <c r="K346" s="543" t="s">
        <v>721</v>
      </c>
      <c r="L346" s="533" t="s">
        <v>1264</v>
      </c>
      <c r="M346" s="533" t="s">
        <v>1926</v>
      </c>
      <c r="N346" s="533" t="s">
        <v>1265</v>
      </c>
      <c r="O346" s="533" t="s">
        <v>1927</v>
      </c>
      <c r="P346" s="653"/>
      <c r="Q346" s="560" t="s">
        <v>2358</v>
      </c>
      <c r="R346" s="534">
        <v>1</v>
      </c>
      <c r="S346" s="250"/>
    </row>
    <row r="347" spans="8:19" ht="15" customHeight="1">
      <c r="H347" s="530">
        <v>84104</v>
      </c>
      <c r="I347" s="553" t="s">
        <v>872</v>
      </c>
      <c r="J347" s="532" t="s">
        <v>986</v>
      </c>
      <c r="K347" s="543" t="s">
        <v>721</v>
      </c>
      <c r="L347" s="533" t="s">
        <v>503</v>
      </c>
      <c r="M347" s="533" t="s">
        <v>1928</v>
      </c>
      <c r="N347" s="533" t="s">
        <v>1066</v>
      </c>
      <c r="O347" s="533" t="s">
        <v>1929</v>
      </c>
      <c r="P347" s="653"/>
      <c r="Q347" s="560" t="s">
        <v>2359</v>
      </c>
      <c r="R347" s="534">
        <v>1</v>
      </c>
      <c r="S347" s="250"/>
    </row>
    <row r="348" spans="8:19" ht="15" customHeight="1">
      <c r="H348" s="530">
        <v>84105</v>
      </c>
      <c r="I348" s="553" t="s">
        <v>872</v>
      </c>
      <c r="J348" s="532" t="s">
        <v>986</v>
      </c>
      <c r="K348" s="543" t="s">
        <v>721</v>
      </c>
      <c r="L348" s="533" t="s">
        <v>504</v>
      </c>
      <c r="M348" s="533" t="s">
        <v>1930</v>
      </c>
      <c r="N348" s="533" t="s">
        <v>1130</v>
      </c>
      <c r="O348" s="533" t="s">
        <v>1931</v>
      </c>
      <c r="P348" s="653"/>
      <c r="Q348" s="560" t="s">
        <v>2360</v>
      </c>
      <c r="R348" s="534">
        <v>1</v>
      </c>
      <c r="S348" s="250"/>
    </row>
    <row r="349" spans="8:19" ht="15" customHeight="1">
      <c r="H349" s="530">
        <v>84106</v>
      </c>
      <c r="I349" s="553" t="s">
        <v>872</v>
      </c>
      <c r="J349" s="532" t="s">
        <v>986</v>
      </c>
      <c r="K349" s="543" t="s">
        <v>721</v>
      </c>
      <c r="L349" s="533" t="s">
        <v>1131</v>
      </c>
      <c r="M349" s="533" t="s">
        <v>1932</v>
      </c>
      <c r="N349" s="533" t="s">
        <v>505</v>
      </c>
      <c r="O349" s="533" t="s">
        <v>1933</v>
      </c>
      <c r="P349" s="653"/>
      <c r="Q349" s="560" t="s">
        <v>2361</v>
      </c>
      <c r="R349" s="534">
        <v>1</v>
      </c>
      <c r="S349" s="250"/>
    </row>
    <row r="350" spans="8:19" ht="15" customHeight="1">
      <c r="H350" s="530">
        <v>94201</v>
      </c>
      <c r="I350" s="531"/>
      <c r="J350" s="532"/>
      <c r="K350" s="543"/>
      <c r="L350" s="533"/>
      <c r="M350" s="533"/>
      <c r="N350" s="533"/>
      <c r="O350" s="533"/>
      <c r="P350" s="653"/>
      <c r="Q350" s="560"/>
      <c r="R350" s="534"/>
      <c r="S350" s="250"/>
    </row>
    <row r="351" spans="8:19" ht="15" customHeight="1">
      <c r="H351" s="530">
        <v>94202</v>
      </c>
      <c r="I351" s="531" t="s">
        <v>1067</v>
      </c>
      <c r="J351" s="532" t="s">
        <v>1068</v>
      </c>
      <c r="K351" s="543" t="s">
        <v>1069</v>
      </c>
      <c r="L351" s="533" t="s">
        <v>506</v>
      </c>
      <c r="M351" s="533" t="s">
        <v>1934</v>
      </c>
      <c r="N351" s="533" t="s">
        <v>507</v>
      </c>
      <c r="O351" s="533" t="s">
        <v>1935</v>
      </c>
      <c r="P351" s="653"/>
      <c r="Q351" s="560" t="s">
        <v>2362</v>
      </c>
      <c r="R351" s="534">
        <v>1</v>
      </c>
      <c r="S351" s="250"/>
    </row>
    <row r="352" spans="8:19" ht="15" customHeight="1">
      <c r="H352" s="530">
        <v>94203</v>
      </c>
      <c r="I352" s="531" t="s">
        <v>1067</v>
      </c>
      <c r="J352" s="532" t="s">
        <v>1068</v>
      </c>
      <c r="K352" s="543" t="s">
        <v>1069</v>
      </c>
      <c r="L352" s="533" t="s">
        <v>508</v>
      </c>
      <c r="M352" s="533" t="s">
        <v>1936</v>
      </c>
      <c r="N352" s="533" t="s">
        <v>1937</v>
      </c>
      <c r="O352" s="533" t="s">
        <v>1938</v>
      </c>
      <c r="P352" s="653"/>
      <c r="Q352" s="560" t="s">
        <v>2363</v>
      </c>
      <c r="R352" s="534">
        <v>1</v>
      </c>
      <c r="S352" s="250"/>
    </row>
    <row r="353" spans="8:19" ht="15" customHeight="1">
      <c r="H353" s="530">
        <v>94204</v>
      </c>
      <c r="I353" s="531"/>
      <c r="J353" s="532"/>
      <c r="K353" s="543"/>
      <c r="L353" s="533"/>
      <c r="M353" s="533"/>
      <c r="N353" s="533"/>
      <c r="O353" s="533"/>
      <c r="P353" s="653"/>
      <c r="Q353" s="560"/>
      <c r="R353" s="534"/>
      <c r="S353" s="250"/>
    </row>
    <row r="354" spans="8:19" ht="15" customHeight="1">
      <c r="H354" s="530">
        <v>94205</v>
      </c>
      <c r="I354" s="531" t="s">
        <v>1067</v>
      </c>
      <c r="J354" s="532" t="s">
        <v>1068</v>
      </c>
      <c r="K354" s="543" t="s">
        <v>1069</v>
      </c>
      <c r="L354" s="533" t="s">
        <v>509</v>
      </c>
      <c r="M354" s="533" t="s">
        <v>1939</v>
      </c>
      <c r="N354" s="533" t="s">
        <v>1940</v>
      </c>
      <c r="O354" s="533" t="s">
        <v>1941</v>
      </c>
      <c r="P354" s="653"/>
      <c r="Q354" s="560" t="s">
        <v>2364</v>
      </c>
      <c r="R354" s="534">
        <v>1</v>
      </c>
      <c r="S354" s="250"/>
    </row>
    <row r="355" spans="8:19" ht="15" customHeight="1">
      <c r="H355" s="530">
        <v>94206</v>
      </c>
      <c r="I355" s="531" t="s">
        <v>1067</v>
      </c>
      <c r="J355" s="532" t="s">
        <v>1068</v>
      </c>
      <c r="K355" s="543" t="s">
        <v>1069</v>
      </c>
      <c r="L355" s="533" t="s">
        <v>510</v>
      </c>
      <c r="M355" s="533" t="s">
        <v>1942</v>
      </c>
      <c r="N355" s="533" t="s">
        <v>1943</v>
      </c>
      <c r="O355" s="533" t="s">
        <v>1944</v>
      </c>
      <c r="P355" s="653"/>
      <c r="Q355" s="560" t="s">
        <v>2365</v>
      </c>
      <c r="R355" s="534">
        <v>1</v>
      </c>
      <c r="S355" s="250"/>
    </row>
    <row r="356" spans="8:19" ht="15" customHeight="1">
      <c r="H356" s="530">
        <v>94207</v>
      </c>
      <c r="I356" s="531"/>
      <c r="J356" s="532"/>
      <c r="K356" s="543"/>
      <c r="L356" s="533"/>
      <c r="M356" s="533"/>
      <c r="N356" s="533"/>
      <c r="O356" s="533"/>
      <c r="P356" s="653"/>
      <c r="Q356" s="560"/>
      <c r="R356" s="534"/>
      <c r="S356" s="250"/>
    </row>
    <row r="357" spans="8:19" ht="15" customHeight="1">
      <c r="H357" s="530">
        <v>94208</v>
      </c>
      <c r="I357" s="531"/>
      <c r="J357" s="532"/>
      <c r="K357" s="543"/>
      <c r="L357" s="533"/>
      <c r="M357" s="533"/>
      <c r="N357" s="533"/>
      <c r="O357" s="533"/>
      <c r="P357" s="653"/>
      <c r="Q357" s="560"/>
      <c r="R357" s="534"/>
      <c r="S357" s="250"/>
    </row>
    <row r="358" spans="8:19" ht="15" customHeight="1">
      <c r="H358" s="530">
        <v>94209</v>
      </c>
      <c r="I358" s="531" t="s">
        <v>1067</v>
      </c>
      <c r="J358" s="532" t="s">
        <v>1068</v>
      </c>
      <c r="K358" s="543" t="s">
        <v>1069</v>
      </c>
      <c r="L358" s="533" t="s">
        <v>511</v>
      </c>
      <c r="M358" s="533" t="s">
        <v>1945</v>
      </c>
      <c r="N358" s="533" t="s">
        <v>715</v>
      </c>
      <c r="O358" s="533" t="s">
        <v>1946</v>
      </c>
      <c r="P358" s="653"/>
      <c r="Q358" s="560" t="s">
        <v>2366</v>
      </c>
      <c r="R358" s="534">
        <v>1</v>
      </c>
      <c r="S358" s="250"/>
    </row>
    <row r="359" spans="8:19" ht="15" customHeight="1">
      <c r="H359" s="530">
        <v>94210</v>
      </c>
      <c r="I359" s="531" t="s">
        <v>1067</v>
      </c>
      <c r="J359" s="532" t="s">
        <v>1068</v>
      </c>
      <c r="K359" s="543" t="s">
        <v>1069</v>
      </c>
      <c r="L359" s="533" t="s">
        <v>512</v>
      </c>
      <c r="M359" s="533" t="s">
        <v>1947</v>
      </c>
      <c r="N359" s="533" t="s">
        <v>1948</v>
      </c>
      <c r="O359" s="533" t="s">
        <v>1949</v>
      </c>
      <c r="P359" s="653"/>
      <c r="Q359" s="560" t="s">
        <v>2367</v>
      </c>
      <c r="R359" s="534">
        <v>1</v>
      </c>
      <c r="S359" s="250"/>
    </row>
    <row r="360" spans="8:19" ht="15" customHeight="1">
      <c r="H360" s="530">
        <v>94211</v>
      </c>
      <c r="I360" s="531"/>
      <c r="J360" s="532"/>
      <c r="K360" s="543"/>
      <c r="L360" s="533"/>
      <c r="M360" s="533"/>
      <c r="N360" s="533"/>
      <c r="O360" s="533"/>
      <c r="P360" s="653"/>
      <c r="Q360" s="560"/>
      <c r="R360" s="534"/>
      <c r="S360" s="250"/>
    </row>
    <row r="361" spans="8:19" ht="15" customHeight="1">
      <c r="H361" s="530">
        <v>94212</v>
      </c>
      <c r="I361" s="531"/>
      <c r="J361" s="532"/>
      <c r="K361" s="543"/>
      <c r="L361" s="533"/>
      <c r="M361" s="533"/>
      <c r="N361" s="533"/>
      <c r="O361" s="533"/>
      <c r="P361" s="653"/>
      <c r="Q361" s="560"/>
      <c r="R361" s="534"/>
      <c r="S361" s="250"/>
    </row>
    <row r="362" spans="8:19" ht="15" customHeight="1">
      <c r="H362" s="530">
        <v>94213</v>
      </c>
      <c r="I362" s="531"/>
      <c r="J362" s="532"/>
      <c r="K362" s="543"/>
      <c r="L362" s="533"/>
      <c r="M362" s="533"/>
      <c r="N362" s="533"/>
      <c r="O362" s="533"/>
      <c r="P362" s="653"/>
      <c r="Q362" s="560"/>
      <c r="R362" s="534"/>
      <c r="S362" s="250"/>
    </row>
    <row r="363" spans="8:19" ht="15" customHeight="1">
      <c r="H363" s="530">
        <v>94214</v>
      </c>
      <c r="I363" s="531"/>
      <c r="J363" s="532"/>
      <c r="K363" s="543"/>
      <c r="L363" s="533"/>
      <c r="M363" s="533"/>
      <c r="N363" s="533"/>
      <c r="O363" s="533"/>
      <c r="P363" s="653"/>
      <c r="Q363" s="560"/>
      <c r="R363" s="534"/>
      <c r="S363" s="250"/>
    </row>
    <row r="364" spans="8:19" ht="15" customHeight="1">
      <c r="H364" s="530">
        <v>94215</v>
      </c>
      <c r="I364" s="531" t="s">
        <v>1067</v>
      </c>
      <c r="J364" s="532" t="s">
        <v>1068</v>
      </c>
      <c r="K364" s="543" t="s">
        <v>1069</v>
      </c>
      <c r="L364" s="533" t="s">
        <v>513</v>
      </c>
      <c r="M364" s="533" t="s">
        <v>1950</v>
      </c>
      <c r="N364" s="533" t="s">
        <v>514</v>
      </c>
      <c r="O364" s="533" t="s">
        <v>1951</v>
      </c>
      <c r="P364" s="653"/>
      <c r="Q364" s="560" t="s">
        <v>2368</v>
      </c>
      <c r="R364" s="534">
        <v>1</v>
      </c>
      <c r="S364" s="250"/>
    </row>
    <row r="365" spans="8:19" ht="15" customHeight="1">
      <c r="H365" s="530">
        <v>94216</v>
      </c>
      <c r="I365" s="531" t="s">
        <v>1067</v>
      </c>
      <c r="J365" s="532" t="s">
        <v>1068</v>
      </c>
      <c r="K365" s="543" t="s">
        <v>1069</v>
      </c>
      <c r="L365" s="533" t="s">
        <v>515</v>
      </c>
      <c r="M365" s="533" t="s">
        <v>1952</v>
      </c>
      <c r="N365" s="533" t="s">
        <v>516</v>
      </c>
      <c r="O365" s="533" t="s">
        <v>1953</v>
      </c>
      <c r="P365" s="653"/>
      <c r="Q365" s="560" t="s">
        <v>2369</v>
      </c>
      <c r="R365" s="534">
        <v>1</v>
      </c>
      <c r="S365" s="250"/>
    </row>
    <row r="366" spans="8:19" ht="15" customHeight="1">
      <c r="H366" s="530">
        <v>94217</v>
      </c>
      <c r="I366" s="531"/>
      <c r="J366" s="532"/>
      <c r="K366" s="543"/>
      <c r="L366" s="533"/>
      <c r="M366" s="533"/>
      <c r="N366" s="533"/>
      <c r="O366" s="533"/>
      <c r="P366" s="653"/>
      <c r="Q366" s="560"/>
      <c r="R366" s="534"/>
      <c r="S366" s="250"/>
    </row>
    <row r="367" spans="8:19" ht="15" customHeight="1">
      <c r="H367" s="530">
        <v>94218</v>
      </c>
      <c r="I367" s="531" t="s">
        <v>1067</v>
      </c>
      <c r="J367" s="532" t="s">
        <v>1068</v>
      </c>
      <c r="K367" s="543" t="s">
        <v>1069</v>
      </c>
      <c r="L367" s="533" t="s">
        <v>517</v>
      </c>
      <c r="M367" s="533" t="s">
        <v>1954</v>
      </c>
      <c r="N367" s="533" t="s">
        <v>1955</v>
      </c>
      <c r="O367" s="533" t="s">
        <v>1956</v>
      </c>
      <c r="P367" s="653"/>
      <c r="Q367" s="560" t="s">
        <v>2370</v>
      </c>
      <c r="R367" s="534">
        <v>1</v>
      </c>
      <c r="S367" s="250"/>
    </row>
    <row r="368" spans="8:19" ht="15" customHeight="1">
      <c r="H368" s="530">
        <v>94219</v>
      </c>
      <c r="I368" s="531" t="s">
        <v>1067</v>
      </c>
      <c r="J368" s="532" t="s">
        <v>1068</v>
      </c>
      <c r="K368" s="543" t="s">
        <v>1069</v>
      </c>
      <c r="L368" s="533" t="s">
        <v>518</v>
      </c>
      <c r="M368" s="533" t="s">
        <v>1957</v>
      </c>
      <c r="N368" s="533" t="s">
        <v>1255</v>
      </c>
      <c r="O368" s="533" t="s">
        <v>1958</v>
      </c>
      <c r="P368" s="653"/>
      <c r="Q368" s="560" t="s">
        <v>2371</v>
      </c>
      <c r="R368" s="534">
        <v>1</v>
      </c>
      <c r="S368" s="250"/>
    </row>
    <row r="369" spans="8:19" ht="15" customHeight="1">
      <c r="H369" s="530">
        <v>94220</v>
      </c>
      <c r="I369" s="531" t="s">
        <v>1067</v>
      </c>
      <c r="J369" s="532" t="s">
        <v>1068</v>
      </c>
      <c r="K369" s="543" t="s">
        <v>1069</v>
      </c>
      <c r="L369" s="533" t="s">
        <v>519</v>
      </c>
      <c r="M369" s="533" t="s">
        <v>1959</v>
      </c>
      <c r="N369" s="533" t="s">
        <v>714</v>
      </c>
      <c r="O369" s="533" t="s">
        <v>1960</v>
      </c>
      <c r="P369" s="653"/>
      <c r="Q369" s="560" t="s">
        <v>2372</v>
      </c>
      <c r="R369" s="534">
        <v>1</v>
      </c>
      <c r="S369" s="250"/>
    </row>
    <row r="370" spans="8:19" ht="15" customHeight="1">
      <c r="H370" s="530">
        <v>94301</v>
      </c>
      <c r="I370" s="531" t="s">
        <v>1067</v>
      </c>
      <c r="J370" s="532" t="s">
        <v>1256</v>
      </c>
      <c r="K370" s="543" t="s">
        <v>1257</v>
      </c>
      <c r="L370" s="533" t="s">
        <v>520</v>
      </c>
      <c r="M370" s="533" t="s">
        <v>1961</v>
      </c>
      <c r="N370" s="533" t="s">
        <v>1258</v>
      </c>
      <c r="O370" s="533" t="s">
        <v>1962</v>
      </c>
      <c r="P370" s="653"/>
      <c r="Q370" s="560" t="s">
        <v>2373</v>
      </c>
      <c r="R370" s="534">
        <v>1</v>
      </c>
      <c r="S370" s="250"/>
    </row>
    <row r="371" spans="8:19" ht="15" customHeight="1">
      <c r="H371" s="530">
        <v>94302</v>
      </c>
      <c r="I371" s="531" t="s">
        <v>1067</v>
      </c>
      <c r="J371" s="532" t="s">
        <v>1256</v>
      </c>
      <c r="K371" s="543" t="s">
        <v>1257</v>
      </c>
      <c r="L371" s="533" t="s">
        <v>521</v>
      </c>
      <c r="M371" s="533" t="s">
        <v>1963</v>
      </c>
      <c r="N371" s="533" t="s">
        <v>1259</v>
      </c>
      <c r="O371" s="533" t="s">
        <v>1964</v>
      </c>
      <c r="P371" s="653"/>
      <c r="Q371" s="560" t="s">
        <v>2374</v>
      </c>
      <c r="R371" s="534">
        <v>1</v>
      </c>
      <c r="S371" s="250"/>
    </row>
    <row r="372" spans="8:19" ht="15" customHeight="1">
      <c r="H372" s="530">
        <v>94303</v>
      </c>
      <c r="I372" s="531" t="s">
        <v>1067</v>
      </c>
      <c r="J372" s="532" t="s">
        <v>1256</v>
      </c>
      <c r="K372" s="543" t="s">
        <v>1257</v>
      </c>
      <c r="L372" s="533" t="s">
        <v>522</v>
      </c>
      <c r="M372" s="533" t="s">
        <v>1965</v>
      </c>
      <c r="N372" s="533" t="s">
        <v>1260</v>
      </c>
      <c r="O372" s="533" t="s">
        <v>1966</v>
      </c>
      <c r="P372" s="653"/>
      <c r="Q372" s="560" t="s">
        <v>2375</v>
      </c>
      <c r="R372" s="534">
        <v>1</v>
      </c>
      <c r="S372" s="250"/>
    </row>
    <row r="373" spans="8:19" ht="15" customHeight="1">
      <c r="H373" s="530">
        <v>94304</v>
      </c>
      <c r="I373" s="531" t="s">
        <v>1067</v>
      </c>
      <c r="J373" s="532" t="s">
        <v>1256</v>
      </c>
      <c r="K373" s="543" t="s">
        <v>1257</v>
      </c>
      <c r="L373" s="533" t="s">
        <v>523</v>
      </c>
      <c r="M373" s="533" t="s">
        <v>1967</v>
      </c>
      <c r="N373" s="533" t="s">
        <v>580</v>
      </c>
      <c r="O373" s="533" t="s">
        <v>1968</v>
      </c>
      <c r="P373" s="653"/>
      <c r="Q373" s="560" t="s">
        <v>2376</v>
      </c>
      <c r="R373" s="534">
        <v>1</v>
      </c>
      <c r="S373" s="250"/>
    </row>
    <row r="374" spans="8:19" ht="15" customHeight="1">
      <c r="H374" s="530">
        <v>94305</v>
      </c>
      <c r="I374" s="531" t="s">
        <v>1067</v>
      </c>
      <c r="J374" s="532" t="s">
        <v>1256</v>
      </c>
      <c r="K374" s="543" t="s">
        <v>1257</v>
      </c>
      <c r="L374" s="533" t="s">
        <v>524</v>
      </c>
      <c r="M374" s="533" t="s">
        <v>1969</v>
      </c>
      <c r="N374" s="533" t="s">
        <v>525</v>
      </c>
      <c r="O374" s="533" t="s">
        <v>1970</v>
      </c>
      <c r="P374" s="653"/>
      <c r="Q374" s="560" t="s">
        <v>2377</v>
      </c>
      <c r="R374" s="534">
        <v>1</v>
      </c>
      <c r="S374" s="250"/>
    </row>
    <row r="375" spans="8:19" ht="15" customHeight="1">
      <c r="H375" s="530">
        <v>94401</v>
      </c>
      <c r="I375" s="531" t="s">
        <v>1067</v>
      </c>
      <c r="J375" s="532" t="s">
        <v>1270</v>
      </c>
      <c r="K375" s="543" t="s">
        <v>1271</v>
      </c>
      <c r="L375" s="533" t="s">
        <v>0</v>
      </c>
      <c r="M375" s="533" t="s">
        <v>1971</v>
      </c>
      <c r="N375" s="533" t="s">
        <v>1272</v>
      </c>
      <c r="O375" s="533" t="s">
        <v>1972</v>
      </c>
      <c r="P375" s="653"/>
      <c r="Q375" s="560" t="s">
        <v>2378</v>
      </c>
      <c r="R375" s="534">
        <v>1</v>
      </c>
      <c r="S375" s="250"/>
    </row>
    <row r="376" spans="8:19" ht="15" customHeight="1">
      <c r="H376" s="530">
        <v>94402</v>
      </c>
      <c r="I376" s="531" t="s">
        <v>1067</v>
      </c>
      <c r="J376" s="532" t="s">
        <v>1270</v>
      </c>
      <c r="K376" s="543" t="s">
        <v>1271</v>
      </c>
      <c r="L376" s="533" t="s">
        <v>1</v>
      </c>
      <c r="M376" s="533" t="s">
        <v>1973</v>
      </c>
      <c r="N376" s="533" t="s">
        <v>1273</v>
      </c>
      <c r="O376" s="533" t="s">
        <v>1974</v>
      </c>
      <c r="P376" s="653"/>
      <c r="Q376" s="560" t="s">
        <v>2379</v>
      </c>
      <c r="R376" s="534">
        <v>1</v>
      </c>
      <c r="S376" s="250"/>
    </row>
    <row r="377" spans="8:19" ht="15" customHeight="1">
      <c r="H377" s="530">
        <v>94403</v>
      </c>
      <c r="I377" s="531" t="s">
        <v>1067</v>
      </c>
      <c r="J377" s="532" t="s">
        <v>1270</v>
      </c>
      <c r="K377" s="543" t="s">
        <v>1271</v>
      </c>
      <c r="L377" s="533" t="s">
        <v>2</v>
      </c>
      <c r="M377" s="533" t="s">
        <v>1975</v>
      </c>
      <c r="N377" s="533" t="s">
        <v>1274</v>
      </c>
      <c r="O377" s="533" t="s">
        <v>1976</v>
      </c>
      <c r="P377" s="653"/>
      <c r="Q377" s="560" t="s">
        <v>2380</v>
      </c>
      <c r="R377" s="534">
        <v>1</v>
      </c>
      <c r="S377" s="250"/>
    </row>
    <row r="378" spans="8:19" ht="15" customHeight="1">
      <c r="H378" s="530">
        <v>94404</v>
      </c>
      <c r="I378" s="531" t="s">
        <v>1067</v>
      </c>
      <c r="J378" s="532" t="s">
        <v>1270</v>
      </c>
      <c r="K378" s="543" t="s">
        <v>1271</v>
      </c>
      <c r="L378" s="533" t="s">
        <v>3</v>
      </c>
      <c r="M378" s="533" t="s">
        <v>1977</v>
      </c>
      <c r="N378" s="533" t="s">
        <v>1275</v>
      </c>
      <c r="O378" s="533" t="s">
        <v>1978</v>
      </c>
      <c r="P378" s="653"/>
      <c r="Q378" s="560" t="s">
        <v>2381</v>
      </c>
      <c r="R378" s="534">
        <v>1</v>
      </c>
      <c r="S378" s="250"/>
    </row>
    <row r="379" spans="8:19" ht="15" customHeight="1">
      <c r="H379" s="530">
        <v>94405</v>
      </c>
      <c r="I379" s="531" t="s">
        <v>1067</v>
      </c>
      <c r="J379" s="532" t="s">
        <v>1270</v>
      </c>
      <c r="K379" s="543" t="s">
        <v>1271</v>
      </c>
      <c r="L379" s="533" t="s">
        <v>4</v>
      </c>
      <c r="M379" s="533" t="s">
        <v>1979</v>
      </c>
      <c r="N379" s="533" t="s">
        <v>1276</v>
      </c>
      <c r="O379" s="533" t="s">
        <v>1980</v>
      </c>
      <c r="P379" s="653"/>
      <c r="Q379" s="560" t="s">
        <v>2382</v>
      </c>
      <c r="R379" s="534">
        <v>1</v>
      </c>
      <c r="S379" s="250"/>
    </row>
    <row r="380" spans="8:19" ht="15" customHeight="1">
      <c r="H380" s="530">
        <v>94501</v>
      </c>
      <c r="I380" s="531" t="s">
        <v>1067</v>
      </c>
      <c r="J380" s="532" t="s">
        <v>1277</v>
      </c>
      <c r="K380" s="543" t="s">
        <v>1278</v>
      </c>
      <c r="L380" s="533" t="s">
        <v>5</v>
      </c>
      <c r="M380" s="533" t="s">
        <v>1981</v>
      </c>
      <c r="N380" s="533" t="s">
        <v>1279</v>
      </c>
      <c r="O380" s="533" t="s">
        <v>1982</v>
      </c>
      <c r="P380" s="653"/>
      <c r="Q380" s="560" t="s">
        <v>2383</v>
      </c>
      <c r="R380" s="534">
        <v>1</v>
      </c>
      <c r="S380" s="250"/>
    </row>
    <row r="381" spans="8:19" ht="15" customHeight="1">
      <c r="H381" s="530">
        <v>94502</v>
      </c>
      <c r="I381" s="531"/>
      <c r="J381" s="532"/>
      <c r="K381" s="543"/>
      <c r="L381" s="533"/>
      <c r="M381" s="533"/>
      <c r="N381" s="533"/>
      <c r="O381" s="533"/>
      <c r="P381" s="653"/>
      <c r="Q381" s="560"/>
      <c r="R381" s="534"/>
      <c r="S381" s="250"/>
    </row>
    <row r="382" spans="8:19" ht="15" customHeight="1">
      <c r="H382" s="530">
        <v>94503</v>
      </c>
      <c r="I382" s="531" t="s">
        <v>1067</v>
      </c>
      <c r="J382" s="532" t="s">
        <v>1277</v>
      </c>
      <c r="K382" s="543" t="s">
        <v>1278</v>
      </c>
      <c r="L382" s="564" t="s">
        <v>2520</v>
      </c>
      <c r="M382" s="533" t="s">
        <v>1983</v>
      </c>
      <c r="N382" s="533" t="s">
        <v>1280</v>
      </c>
      <c r="O382" s="533" t="s">
        <v>1984</v>
      </c>
      <c r="P382" s="653"/>
      <c r="Q382" s="560" t="s">
        <v>2384</v>
      </c>
      <c r="R382" s="534">
        <v>1</v>
      </c>
      <c r="S382" s="250"/>
    </row>
    <row r="383" spans="8:19" ht="15" customHeight="1">
      <c r="H383" s="530">
        <v>94504</v>
      </c>
      <c r="I383" s="531" t="s">
        <v>1067</v>
      </c>
      <c r="J383" s="532" t="s">
        <v>1277</v>
      </c>
      <c r="K383" s="543" t="s">
        <v>1278</v>
      </c>
      <c r="L383" s="533" t="s">
        <v>6</v>
      </c>
      <c r="M383" s="533" t="s">
        <v>1985</v>
      </c>
      <c r="N383" s="533" t="s">
        <v>1281</v>
      </c>
      <c r="O383" s="533" t="s">
        <v>1986</v>
      </c>
      <c r="P383" s="653"/>
      <c r="Q383" s="560" t="s">
        <v>2385</v>
      </c>
      <c r="R383" s="534">
        <v>1</v>
      </c>
      <c r="S383" s="250"/>
    </row>
    <row r="384" spans="8:19" ht="15" customHeight="1">
      <c r="H384" s="530">
        <v>94505</v>
      </c>
      <c r="I384" s="531" t="s">
        <v>1067</v>
      </c>
      <c r="J384" s="532" t="s">
        <v>1277</v>
      </c>
      <c r="K384" s="543" t="s">
        <v>1278</v>
      </c>
      <c r="L384" s="533" t="s">
        <v>7</v>
      </c>
      <c r="M384" s="533" t="s">
        <v>1987</v>
      </c>
      <c r="N384" s="533" t="s">
        <v>1092</v>
      </c>
      <c r="O384" s="533" t="s">
        <v>1988</v>
      </c>
      <c r="P384" s="653"/>
      <c r="Q384" s="560" t="s">
        <v>2386</v>
      </c>
      <c r="R384" s="534">
        <v>1</v>
      </c>
      <c r="S384" s="250"/>
    </row>
    <row r="385" spans="8:19" ht="15" customHeight="1">
      <c r="H385" s="530">
        <v>94506</v>
      </c>
      <c r="I385" s="531" t="s">
        <v>1067</v>
      </c>
      <c r="J385" s="532" t="s">
        <v>1277</v>
      </c>
      <c r="K385" s="543" t="s">
        <v>1278</v>
      </c>
      <c r="L385" s="533" t="s">
        <v>8</v>
      </c>
      <c r="M385" s="533" t="s">
        <v>1989</v>
      </c>
      <c r="N385" s="533" t="s">
        <v>900</v>
      </c>
      <c r="O385" s="533" t="s">
        <v>1990</v>
      </c>
      <c r="P385" s="653"/>
      <c r="Q385" s="560" t="s">
        <v>2387</v>
      </c>
      <c r="R385" s="534">
        <v>1</v>
      </c>
      <c r="S385" s="250"/>
    </row>
    <row r="386" spans="8:19" ht="15" customHeight="1">
      <c r="H386" s="530">
        <v>94507</v>
      </c>
      <c r="I386" s="531" t="s">
        <v>1067</v>
      </c>
      <c r="J386" s="532" t="s">
        <v>1277</v>
      </c>
      <c r="K386" s="543" t="s">
        <v>1278</v>
      </c>
      <c r="L386" s="533" t="s">
        <v>9</v>
      </c>
      <c r="M386" s="533" t="s">
        <v>1991</v>
      </c>
      <c r="N386" s="533" t="s">
        <v>1202</v>
      </c>
      <c r="O386" s="533" t="s">
        <v>1992</v>
      </c>
      <c r="P386" s="653"/>
      <c r="Q386" s="560" t="s">
        <v>2388</v>
      </c>
      <c r="R386" s="534">
        <v>1</v>
      </c>
      <c r="S386" s="250"/>
    </row>
    <row r="387" spans="8:19" ht="15" customHeight="1">
      <c r="H387" s="530">
        <v>94508</v>
      </c>
      <c r="I387" s="531" t="s">
        <v>1067</v>
      </c>
      <c r="J387" s="532" t="s">
        <v>1277</v>
      </c>
      <c r="K387" s="543" t="s">
        <v>1278</v>
      </c>
      <c r="L387" s="533" t="s">
        <v>10</v>
      </c>
      <c r="M387" s="533" t="s">
        <v>1993</v>
      </c>
      <c r="N387" s="533" t="s">
        <v>1203</v>
      </c>
      <c r="O387" s="533" t="s">
        <v>1994</v>
      </c>
      <c r="P387" s="653"/>
      <c r="Q387" s="560" t="s">
        <v>2389</v>
      </c>
      <c r="R387" s="534">
        <v>1</v>
      </c>
      <c r="S387" s="250"/>
    </row>
    <row r="388" spans="8:19" ht="15" customHeight="1">
      <c r="H388" s="530">
        <v>94509</v>
      </c>
      <c r="I388" s="531" t="s">
        <v>1067</v>
      </c>
      <c r="J388" s="532" t="s">
        <v>1277</v>
      </c>
      <c r="K388" s="543" t="s">
        <v>1278</v>
      </c>
      <c r="L388" s="533" t="s">
        <v>11</v>
      </c>
      <c r="M388" s="533" t="s">
        <v>1995</v>
      </c>
      <c r="N388" s="533" t="s">
        <v>1204</v>
      </c>
      <c r="O388" s="533" t="s">
        <v>1996</v>
      </c>
      <c r="P388" s="653"/>
      <c r="Q388" s="560" t="s">
        <v>2390</v>
      </c>
      <c r="R388" s="534">
        <v>1</v>
      </c>
      <c r="S388" s="250"/>
    </row>
    <row r="389" spans="8:19" ht="15" customHeight="1">
      <c r="H389" s="530">
        <v>94510</v>
      </c>
      <c r="I389" s="531" t="s">
        <v>1067</v>
      </c>
      <c r="J389" s="532" t="s">
        <v>1277</v>
      </c>
      <c r="K389" s="543" t="s">
        <v>1278</v>
      </c>
      <c r="L389" s="533" t="s">
        <v>12</v>
      </c>
      <c r="M389" s="533" t="s">
        <v>1997</v>
      </c>
      <c r="N389" s="533" t="s">
        <v>1205</v>
      </c>
      <c r="O389" s="533" t="s">
        <v>1998</v>
      </c>
      <c r="P389" s="653"/>
      <c r="Q389" s="560" t="s">
        <v>2391</v>
      </c>
      <c r="R389" s="534">
        <v>1</v>
      </c>
      <c r="S389" s="250"/>
    </row>
    <row r="390" spans="8:19" ht="15" customHeight="1">
      <c r="H390" s="530">
        <v>94511</v>
      </c>
      <c r="I390" s="531" t="s">
        <v>1067</v>
      </c>
      <c r="J390" s="532" t="s">
        <v>1277</v>
      </c>
      <c r="K390" s="543" t="s">
        <v>1278</v>
      </c>
      <c r="L390" s="533" t="s">
        <v>13</v>
      </c>
      <c r="M390" s="533" t="s">
        <v>1999</v>
      </c>
      <c r="N390" s="533" t="s">
        <v>1206</v>
      </c>
      <c r="O390" s="533" t="s">
        <v>2000</v>
      </c>
      <c r="P390" s="653"/>
      <c r="Q390" s="560" t="s">
        <v>2392</v>
      </c>
      <c r="R390" s="534">
        <v>1</v>
      </c>
      <c r="S390" s="250"/>
    </row>
    <row r="391" spans="8:19" ht="15" customHeight="1">
      <c r="H391" s="530">
        <v>94512</v>
      </c>
      <c r="I391" s="531" t="s">
        <v>1067</v>
      </c>
      <c r="J391" s="532" t="s">
        <v>1277</v>
      </c>
      <c r="K391" s="543" t="s">
        <v>1278</v>
      </c>
      <c r="L391" s="533" t="s">
        <v>14</v>
      </c>
      <c r="M391" s="533" t="s">
        <v>2001</v>
      </c>
      <c r="N391" s="533" t="s">
        <v>996</v>
      </c>
      <c r="O391" s="533" t="s">
        <v>2002</v>
      </c>
      <c r="P391" s="653"/>
      <c r="Q391" s="560" t="s">
        <v>2392</v>
      </c>
      <c r="R391" s="534">
        <v>3</v>
      </c>
      <c r="S391" s="250"/>
    </row>
    <row r="392" spans="8:19" ht="15" customHeight="1">
      <c r="H392" s="530">
        <v>94513</v>
      </c>
      <c r="I392" s="531" t="s">
        <v>1067</v>
      </c>
      <c r="J392" s="532" t="s">
        <v>1277</v>
      </c>
      <c r="K392" s="543" t="s">
        <v>1278</v>
      </c>
      <c r="L392" s="533" t="s">
        <v>15</v>
      </c>
      <c r="M392" s="533" t="s">
        <v>2003</v>
      </c>
      <c r="N392" s="533" t="s">
        <v>16</v>
      </c>
      <c r="O392" s="533" t="s">
        <v>2004</v>
      </c>
      <c r="P392" s="653"/>
      <c r="Q392" s="560" t="s">
        <v>2393</v>
      </c>
      <c r="R392" s="534">
        <v>1</v>
      </c>
      <c r="S392" s="250"/>
    </row>
    <row r="393" spans="8:19" ht="15" customHeight="1">
      <c r="H393" s="530">
        <v>94514</v>
      </c>
      <c r="I393" s="531" t="s">
        <v>1067</v>
      </c>
      <c r="J393" s="532" t="s">
        <v>1277</v>
      </c>
      <c r="K393" s="543" t="s">
        <v>1278</v>
      </c>
      <c r="L393" s="533" t="s">
        <v>17</v>
      </c>
      <c r="M393" s="533" t="s">
        <v>2005</v>
      </c>
      <c r="N393" s="533" t="s">
        <v>18</v>
      </c>
      <c r="O393" s="533" t="s">
        <v>2006</v>
      </c>
      <c r="P393" s="653"/>
      <c r="Q393" s="560" t="s">
        <v>2394</v>
      </c>
      <c r="R393" s="534">
        <v>1</v>
      </c>
      <c r="S393" s="250"/>
    </row>
    <row r="394" spans="8:19" ht="15" customHeight="1">
      <c r="H394" s="530">
        <v>94601</v>
      </c>
      <c r="I394" s="531"/>
      <c r="J394" s="532"/>
      <c r="K394" s="543"/>
      <c r="L394" s="533"/>
      <c r="M394" s="533"/>
      <c r="N394" s="533"/>
      <c r="O394" s="533"/>
      <c r="P394" s="653"/>
      <c r="Q394" s="560"/>
      <c r="R394" s="534">
        <v>1</v>
      </c>
    </row>
    <row r="395" spans="8:19" ht="15" customHeight="1">
      <c r="H395" s="530">
        <v>94602</v>
      </c>
      <c r="I395" s="531" t="s">
        <v>1067</v>
      </c>
      <c r="J395" s="532" t="s">
        <v>997</v>
      </c>
      <c r="K395" s="543" t="s">
        <v>998</v>
      </c>
      <c r="L395" s="533" t="s">
        <v>2007</v>
      </c>
      <c r="M395" s="533" t="s">
        <v>722</v>
      </c>
      <c r="N395" s="533" t="s">
        <v>2008</v>
      </c>
      <c r="O395" s="533" t="s">
        <v>723</v>
      </c>
      <c r="P395" s="653"/>
      <c r="Q395" s="560" t="s">
        <v>2395</v>
      </c>
      <c r="R395" s="534">
        <v>1</v>
      </c>
    </row>
    <row r="396" spans="8:19" ht="15" customHeight="1">
      <c r="H396" s="530">
        <v>94603</v>
      </c>
      <c r="I396" s="531"/>
      <c r="J396" s="532"/>
      <c r="K396" s="543"/>
      <c r="L396" s="533"/>
      <c r="M396" s="533"/>
      <c r="N396" s="533"/>
      <c r="O396" s="533"/>
      <c r="P396" s="653"/>
      <c r="Q396" s="560"/>
      <c r="R396" s="534"/>
    </row>
    <row r="397" spans="8:19" ht="15" customHeight="1">
      <c r="H397" s="530">
        <v>94604</v>
      </c>
      <c r="I397" s="531" t="s">
        <v>1067</v>
      </c>
      <c r="J397" s="532" t="s">
        <v>997</v>
      </c>
      <c r="K397" s="543" t="s">
        <v>998</v>
      </c>
      <c r="L397" s="533" t="s">
        <v>19</v>
      </c>
      <c r="M397" s="533" t="s">
        <v>725</v>
      </c>
      <c r="N397" s="533" t="s">
        <v>2009</v>
      </c>
      <c r="O397" s="533" t="s">
        <v>726</v>
      </c>
      <c r="P397" s="653"/>
      <c r="Q397" s="560" t="s">
        <v>2396</v>
      </c>
      <c r="R397" s="534">
        <v>3</v>
      </c>
    </row>
    <row r="398" spans="8:19" ht="15" customHeight="1">
      <c r="H398" s="530">
        <v>94605</v>
      </c>
      <c r="I398" s="531" t="s">
        <v>1067</v>
      </c>
      <c r="J398" s="532" t="s">
        <v>997</v>
      </c>
      <c r="K398" s="543" t="s">
        <v>998</v>
      </c>
      <c r="L398" s="533" t="s">
        <v>20</v>
      </c>
      <c r="M398" s="533" t="s">
        <v>2010</v>
      </c>
      <c r="N398" s="533" t="s">
        <v>571</v>
      </c>
      <c r="O398" s="533" t="s">
        <v>727</v>
      </c>
      <c r="P398" s="653"/>
      <c r="Q398" s="560" t="s">
        <v>2397</v>
      </c>
      <c r="R398" s="534">
        <v>1</v>
      </c>
    </row>
    <row r="399" spans="8:19" ht="15" customHeight="1">
      <c r="H399" s="530">
        <v>94606</v>
      </c>
      <c r="I399" s="531" t="s">
        <v>1067</v>
      </c>
      <c r="J399" s="532" t="s">
        <v>997</v>
      </c>
      <c r="K399" s="543" t="s">
        <v>998</v>
      </c>
      <c r="L399" s="533" t="s">
        <v>21</v>
      </c>
      <c r="M399" s="533" t="s">
        <v>728</v>
      </c>
      <c r="N399" s="533" t="s">
        <v>572</v>
      </c>
      <c r="O399" s="533" t="s">
        <v>729</v>
      </c>
      <c r="P399" s="653"/>
      <c r="Q399" s="560" t="s">
        <v>2398</v>
      </c>
      <c r="R399" s="534">
        <v>1</v>
      </c>
    </row>
    <row r="400" spans="8:19" ht="15" customHeight="1">
      <c r="H400" s="530">
        <v>94607</v>
      </c>
      <c r="I400" s="531" t="s">
        <v>1067</v>
      </c>
      <c r="J400" s="532" t="s">
        <v>997</v>
      </c>
      <c r="K400" s="543" t="s">
        <v>998</v>
      </c>
      <c r="L400" s="564" t="s">
        <v>2513</v>
      </c>
      <c r="M400" s="533" t="s">
        <v>730</v>
      </c>
      <c r="N400" s="533" t="s">
        <v>573</v>
      </c>
      <c r="O400" s="533" t="s">
        <v>731</v>
      </c>
      <c r="P400" s="653"/>
      <c r="Q400" s="560" t="s">
        <v>2399</v>
      </c>
      <c r="R400" s="534">
        <v>1</v>
      </c>
    </row>
    <row r="401" spans="8:18" ht="15" customHeight="1">
      <c r="H401" s="530">
        <v>94608</v>
      </c>
      <c r="I401" s="531" t="s">
        <v>1067</v>
      </c>
      <c r="J401" s="532" t="s">
        <v>997</v>
      </c>
      <c r="K401" s="543" t="s">
        <v>998</v>
      </c>
      <c r="L401" s="533" t="s">
        <v>22</v>
      </c>
      <c r="M401" s="533" t="s">
        <v>732</v>
      </c>
      <c r="N401" s="533" t="s">
        <v>1093</v>
      </c>
      <c r="O401" s="533" t="s">
        <v>733</v>
      </c>
      <c r="P401" s="653"/>
      <c r="Q401" s="560" t="s">
        <v>2400</v>
      </c>
      <c r="R401" s="534">
        <v>1</v>
      </c>
    </row>
    <row r="402" spans="8:18" ht="15" customHeight="1">
      <c r="H402" s="530">
        <v>94609</v>
      </c>
      <c r="I402" s="531" t="s">
        <v>1067</v>
      </c>
      <c r="J402" s="532" t="s">
        <v>997</v>
      </c>
      <c r="K402" s="543" t="s">
        <v>998</v>
      </c>
      <c r="L402" s="533" t="s">
        <v>23</v>
      </c>
      <c r="M402" s="533" t="s">
        <v>724</v>
      </c>
      <c r="N402" s="533" t="s">
        <v>574</v>
      </c>
      <c r="O402" s="533" t="s">
        <v>734</v>
      </c>
      <c r="P402" s="653"/>
      <c r="Q402" s="560" t="s">
        <v>2396</v>
      </c>
      <c r="R402" s="534">
        <v>1</v>
      </c>
    </row>
    <row r="403" spans="8:18" ht="15" customHeight="1">
      <c r="H403" s="530">
        <v>94610</v>
      </c>
      <c r="I403" s="531" t="s">
        <v>1067</v>
      </c>
      <c r="J403" s="532" t="s">
        <v>997</v>
      </c>
      <c r="K403" s="543" t="s">
        <v>998</v>
      </c>
      <c r="L403" s="533" t="s">
        <v>24</v>
      </c>
      <c r="M403" s="533" t="s">
        <v>25</v>
      </c>
      <c r="N403" s="533" t="s">
        <v>26</v>
      </c>
      <c r="O403" s="533" t="s">
        <v>27</v>
      </c>
      <c r="P403" s="653"/>
      <c r="Q403" s="560" t="s">
        <v>2401</v>
      </c>
      <c r="R403" s="534">
        <v>1</v>
      </c>
    </row>
    <row r="404" spans="8:18" ht="15" customHeight="1">
      <c r="H404" s="530">
        <v>94611</v>
      </c>
      <c r="I404" s="531" t="s">
        <v>1067</v>
      </c>
      <c r="J404" s="532" t="s">
        <v>997</v>
      </c>
      <c r="K404" s="543" t="s">
        <v>998</v>
      </c>
      <c r="L404" s="533" t="s">
        <v>28</v>
      </c>
      <c r="M404" s="533" t="s">
        <v>29</v>
      </c>
      <c r="N404" s="533" t="s">
        <v>30</v>
      </c>
      <c r="O404" s="533" t="s">
        <v>31</v>
      </c>
      <c r="P404" s="653"/>
      <c r="Q404" s="560" t="s">
        <v>2402</v>
      </c>
      <c r="R404" s="534">
        <v>1</v>
      </c>
    </row>
    <row r="405" spans="8:18" ht="15" customHeight="1">
      <c r="H405" s="530">
        <v>94701</v>
      </c>
      <c r="I405" s="547" t="s">
        <v>1067</v>
      </c>
      <c r="J405" s="551" t="s">
        <v>575</v>
      </c>
      <c r="K405" s="552" t="s">
        <v>576</v>
      </c>
      <c r="L405" s="533" t="s">
        <v>32</v>
      </c>
      <c r="M405" s="533" t="s">
        <v>2011</v>
      </c>
      <c r="N405" s="533" t="s">
        <v>577</v>
      </c>
      <c r="O405" s="533" t="s">
        <v>2012</v>
      </c>
      <c r="P405" s="653"/>
      <c r="Q405" s="560" t="s">
        <v>2403</v>
      </c>
      <c r="R405" s="534">
        <v>1</v>
      </c>
    </row>
    <row r="406" spans="8:18" ht="15" customHeight="1">
      <c r="H406" s="530">
        <v>94702</v>
      </c>
      <c r="I406" s="547" t="s">
        <v>1067</v>
      </c>
      <c r="J406" s="551" t="s">
        <v>575</v>
      </c>
      <c r="K406" s="552" t="s">
        <v>576</v>
      </c>
      <c r="L406" s="533" t="s">
        <v>33</v>
      </c>
      <c r="M406" s="533" t="s">
        <v>2013</v>
      </c>
      <c r="N406" s="533" t="s">
        <v>578</v>
      </c>
      <c r="O406" s="533" t="s">
        <v>2014</v>
      </c>
      <c r="P406" s="653"/>
      <c r="Q406" s="560" t="s">
        <v>2404</v>
      </c>
      <c r="R406" s="534">
        <v>1</v>
      </c>
    </row>
    <row r="407" spans="8:18" ht="15" customHeight="1">
      <c r="H407" s="530">
        <v>94703</v>
      </c>
      <c r="I407" s="547" t="s">
        <v>1067</v>
      </c>
      <c r="J407" s="551" t="s">
        <v>575</v>
      </c>
      <c r="K407" s="552" t="s">
        <v>576</v>
      </c>
      <c r="L407" s="533" t="s">
        <v>34</v>
      </c>
      <c r="M407" s="533" t="s">
        <v>2015</v>
      </c>
      <c r="N407" s="533" t="s">
        <v>579</v>
      </c>
      <c r="O407" s="533" t="s">
        <v>2016</v>
      </c>
      <c r="P407" s="653"/>
      <c r="Q407" s="560" t="s">
        <v>2405</v>
      </c>
      <c r="R407" s="534">
        <v>1</v>
      </c>
    </row>
    <row r="408" spans="8:18" ht="15" customHeight="1">
      <c r="H408" s="530">
        <v>94704</v>
      </c>
      <c r="I408" s="547" t="s">
        <v>1067</v>
      </c>
      <c r="J408" s="551" t="s">
        <v>575</v>
      </c>
      <c r="K408" s="552" t="s">
        <v>576</v>
      </c>
      <c r="L408" s="533" t="s">
        <v>35</v>
      </c>
      <c r="M408" s="533" t="s">
        <v>2017</v>
      </c>
      <c r="N408" s="533" t="s">
        <v>1211</v>
      </c>
      <c r="O408" s="533" t="s">
        <v>2018</v>
      </c>
      <c r="P408" s="653"/>
      <c r="Q408" s="560" t="s">
        <v>2406</v>
      </c>
      <c r="R408" s="534">
        <v>1</v>
      </c>
    </row>
    <row r="409" spans="8:18" ht="15" customHeight="1">
      <c r="H409" s="530">
        <v>94705</v>
      </c>
      <c r="I409" s="547"/>
      <c r="J409" s="551"/>
      <c r="K409" s="552"/>
      <c r="L409" s="533"/>
      <c r="M409" s="533"/>
      <c r="N409" s="533"/>
      <c r="O409" s="533"/>
      <c r="P409" s="653"/>
      <c r="Q409" s="560"/>
      <c r="R409" s="534"/>
    </row>
    <row r="410" spans="8:18" ht="15" customHeight="1">
      <c r="H410" s="530">
        <v>94706</v>
      </c>
      <c r="I410" s="547" t="s">
        <v>1067</v>
      </c>
      <c r="J410" s="551" t="s">
        <v>575</v>
      </c>
      <c r="K410" s="552" t="s">
        <v>576</v>
      </c>
      <c r="L410" s="533" t="s">
        <v>36</v>
      </c>
      <c r="M410" s="533" t="s">
        <v>2019</v>
      </c>
      <c r="N410" s="533" t="s">
        <v>2020</v>
      </c>
      <c r="O410" s="533" t="s">
        <v>2021</v>
      </c>
      <c r="P410" s="653"/>
      <c r="Q410" s="560" t="s">
        <v>2407</v>
      </c>
      <c r="R410" s="534">
        <v>1</v>
      </c>
    </row>
    <row r="411" spans="8:18" ht="15" customHeight="1">
      <c r="H411" s="530">
        <v>94707</v>
      </c>
      <c r="I411" s="547"/>
      <c r="J411" s="551"/>
      <c r="K411" s="552"/>
      <c r="L411" s="533"/>
      <c r="M411" s="533"/>
      <c r="N411" s="533"/>
      <c r="O411" s="533"/>
      <c r="P411" s="653"/>
      <c r="Q411" s="560"/>
      <c r="R411" s="534"/>
    </row>
    <row r="412" spans="8:18" ht="15" customHeight="1">
      <c r="H412" s="530">
        <v>94708</v>
      </c>
      <c r="I412" s="547" t="s">
        <v>1067</v>
      </c>
      <c r="J412" s="551" t="s">
        <v>575</v>
      </c>
      <c r="K412" s="552" t="s">
        <v>576</v>
      </c>
      <c r="L412" s="533" t="s">
        <v>37</v>
      </c>
      <c r="M412" s="533" t="s">
        <v>2022</v>
      </c>
      <c r="N412" s="533" t="s">
        <v>1212</v>
      </c>
      <c r="O412" s="533" t="s">
        <v>2023</v>
      </c>
      <c r="P412" s="653"/>
      <c r="Q412" s="560" t="s">
        <v>2408</v>
      </c>
      <c r="R412" s="534">
        <v>1</v>
      </c>
    </row>
    <row r="413" spans="8:18" ht="15" customHeight="1">
      <c r="H413" s="530">
        <v>94709</v>
      </c>
      <c r="I413" s="547"/>
      <c r="J413" s="551"/>
      <c r="K413" s="552"/>
      <c r="L413" s="533"/>
      <c r="M413" s="533"/>
      <c r="N413" s="533"/>
      <c r="O413" s="533"/>
      <c r="P413" s="653"/>
      <c r="Q413" s="560"/>
      <c r="R413" s="534"/>
    </row>
    <row r="414" spans="8:18" ht="15" customHeight="1">
      <c r="H414" s="530">
        <v>94710</v>
      </c>
      <c r="I414" s="547"/>
      <c r="J414" s="551"/>
      <c r="K414" s="552"/>
      <c r="L414" s="539"/>
      <c r="M414" s="533"/>
      <c r="N414" s="533"/>
      <c r="O414" s="533"/>
      <c r="P414" s="653"/>
      <c r="Q414" s="560"/>
      <c r="R414" s="540"/>
    </row>
    <row r="415" spans="8:18" ht="15" customHeight="1">
      <c r="H415" s="530">
        <v>94711</v>
      </c>
      <c r="I415" s="547" t="s">
        <v>1067</v>
      </c>
      <c r="J415" s="551" t="s">
        <v>575</v>
      </c>
      <c r="K415" s="552" t="s">
        <v>576</v>
      </c>
      <c r="L415" s="533" t="s">
        <v>38</v>
      </c>
      <c r="M415" s="533" t="s">
        <v>2024</v>
      </c>
      <c r="N415" s="533" t="s">
        <v>39</v>
      </c>
      <c r="O415" s="533" t="s">
        <v>2025</v>
      </c>
      <c r="P415" s="653"/>
      <c r="Q415" s="560" t="s">
        <v>2409</v>
      </c>
      <c r="R415" s="534">
        <v>1</v>
      </c>
    </row>
    <row r="416" spans="8:18" ht="15" customHeight="1">
      <c r="H416" s="530">
        <v>94712</v>
      </c>
      <c r="I416" s="547" t="s">
        <v>1067</v>
      </c>
      <c r="J416" s="551" t="s">
        <v>575</v>
      </c>
      <c r="K416" s="552" t="s">
        <v>576</v>
      </c>
      <c r="L416" s="539" t="s">
        <v>109</v>
      </c>
      <c r="M416" s="533" t="s">
        <v>110</v>
      </c>
      <c r="N416" s="539" t="s">
        <v>2026</v>
      </c>
      <c r="O416" s="539" t="s">
        <v>2027</v>
      </c>
      <c r="P416" s="653"/>
      <c r="Q416" s="560" t="s">
        <v>2410</v>
      </c>
      <c r="R416" s="540">
        <v>1</v>
      </c>
    </row>
    <row r="417" spans="8:18" ht="15" customHeight="1">
      <c r="H417" s="530">
        <v>94801</v>
      </c>
      <c r="I417" s="547" t="s">
        <v>1067</v>
      </c>
      <c r="J417" s="551" t="s">
        <v>1213</v>
      </c>
      <c r="K417" s="552" t="s">
        <v>1214</v>
      </c>
      <c r="L417" s="533" t="s">
        <v>40</v>
      </c>
      <c r="M417" s="533" t="s">
        <v>2028</v>
      </c>
      <c r="N417" s="533" t="s">
        <v>1215</v>
      </c>
      <c r="O417" s="533" t="s">
        <v>2029</v>
      </c>
      <c r="P417" s="653"/>
      <c r="Q417" s="560" t="s">
        <v>2411</v>
      </c>
      <c r="R417" s="534">
        <v>1</v>
      </c>
    </row>
    <row r="418" spans="8:18" ht="15" customHeight="1">
      <c r="H418" s="530">
        <v>94802</v>
      </c>
      <c r="I418" s="547" t="s">
        <v>1067</v>
      </c>
      <c r="J418" s="551" t="s">
        <v>1213</v>
      </c>
      <c r="K418" s="552" t="s">
        <v>1214</v>
      </c>
      <c r="L418" s="533" t="s">
        <v>41</v>
      </c>
      <c r="M418" s="533" t="s">
        <v>2030</v>
      </c>
      <c r="N418" s="533" t="s">
        <v>42</v>
      </c>
      <c r="O418" s="533" t="s">
        <v>2031</v>
      </c>
      <c r="P418" s="653"/>
      <c r="Q418" s="560" t="s">
        <v>2412</v>
      </c>
      <c r="R418" s="534">
        <v>1</v>
      </c>
    </row>
    <row r="419" spans="8:18" ht="15" customHeight="1">
      <c r="H419" s="530">
        <v>94803</v>
      </c>
      <c r="I419" s="547" t="s">
        <v>1067</v>
      </c>
      <c r="J419" s="551" t="s">
        <v>1213</v>
      </c>
      <c r="K419" s="552" t="s">
        <v>1214</v>
      </c>
      <c r="L419" s="533" t="s">
        <v>43</v>
      </c>
      <c r="M419" s="533" t="s">
        <v>2032</v>
      </c>
      <c r="N419" s="533" t="s">
        <v>1216</v>
      </c>
      <c r="O419" s="533" t="s">
        <v>2033</v>
      </c>
      <c r="P419" s="653"/>
      <c r="Q419" s="560" t="s">
        <v>2413</v>
      </c>
      <c r="R419" s="534">
        <v>1</v>
      </c>
    </row>
    <row r="420" spans="8:18" ht="15" customHeight="1">
      <c r="H420" s="530">
        <v>94804</v>
      </c>
      <c r="I420" s="547"/>
      <c r="J420" s="551"/>
      <c r="K420" s="552"/>
      <c r="L420" s="533"/>
      <c r="M420" s="533"/>
      <c r="N420" s="533"/>
      <c r="O420" s="533"/>
      <c r="P420" s="653"/>
      <c r="Q420" s="560"/>
      <c r="R420" s="534"/>
    </row>
    <row r="421" spans="8:18" ht="15" customHeight="1">
      <c r="H421" s="530">
        <v>94805</v>
      </c>
      <c r="I421" s="547"/>
      <c r="J421" s="551"/>
      <c r="K421" s="552"/>
      <c r="L421" s="533"/>
      <c r="M421" s="533"/>
      <c r="N421" s="533"/>
      <c r="O421" s="533"/>
      <c r="P421" s="653"/>
      <c r="Q421" s="560"/>
      <c r="R421" s="534"/>
    </row>
    <row r="422" spans="8:18" ht="15" customHeight="1">
      <c r="H422" s="530">
        <v>94806</v>
      </c>
      <c r="I422" s="547" t="s">
        <v>1067</v>
      </c>
      <c r="J422" s="551" t="s">
        <v>1213</v>
      </c>
      <c r="K422" s="552" t="s">
        <v>1214</v>
      </c>
      <c r="L422" s="533" t="s">
        <v>44</v>
      </c>
      <c r="M422" s="533" t="s">
        <v>2034</v>
      </c>
      <c r="N422" s="533" t="s">
        <v>45</v>
      </c>
      <c r="O422" s="533" t="s">
        <v>2035</v>
      </c>
      <c r="P422" s="653"/>
      <c r="Q422" s="560" t="s">
        <v>2414</v>
      </c>
      <c r="R422" s="534">
        <v>1</v>
      </c>
    </row>
    <row r="423" spans="8:18" ht="15" customHeight="1">
      <c r="H423" s="530">
        <v>94807</v>
      </c>
      <c r="I423" s="547"/>
      <c r="J423" s="551"/>
      <c r="K423" s="552"/>
      <c r="L423" s="533"/>
      <c r="M423" s="533"/>
      <c r="N423" s="533"/>
      <c r="O423" s="533"/>
      <c r="P423" s="653"/>
      <c r="Q423" s="560"/>
      <c r="R423" s="534"/>
    </row>
    <row r="424" spans="8:18" ht="15" customHeight="1">
      <c r="H424" s="530">
        <v>94808</v>
      </c>
      <c r="I424" s="547" t="s">
        <v>1067</v>
      </c>
      <c r="J424" s="551" t="s">
        <v>1213</v>
      </c>
      <c r="K424" s="552" t="s">
        <v>901</v>
      </c>
      <c r="L424" s="533" t="s">
        <v>46</v>
      </c>
      <c r="M424" s="533" t="s">
        <v>2036</v>
      </c>
      <c r="N424" s="533" t="s">
        <v>47</v>
      </c>
      <c r="O424" s="533" t="s">
        <v>2037</v>
      </c>
      <c r="P424" s="653"/>
      <c r="Q424" s="560" t="s">
        <v>2415</v>
      </c>
      <c r="R424" s="534">
        <v>1</v>
      </c>
    </row>
    <row r="425" spans="8:18" ht="15" customHeight="1">
      <c r="H425" s="530">
        <v>94809</v>
      </c>
      <c r="I425" s="547" t="s">
        <v>1067</v>
      </c>
      <c r="J425" s="551" t="s">
        <v>1213</v>
      </c>
      <c r="K425" s="552" t="s">
        <v>1214</v>
      </c>
      <c r="L425" s="533" t="s">
        <v>48</v>
      </c>
      <c r="M425" s="533" t="s">
        <v>2038</v>
      </c>
      <c r="N425" s="533" t="s">
        <v>2039</v>
      </c>
      <c r="O425" s="533" t="s">
        <v>2040</v>
      </c>
      <c r="P425" s="653"/>
      <c r="Q425" s="560" t="s">
        <v>2416</v>
      </c>
      <c r="R425" s="534">
        <v>1</v>
      </c>
    </row>
    <row r="426" spans="8:18" ht="15" customHeight="1">
      <c r="H426" s="530">
        <v>94810</v>
      </c>
      <c r="I426" s="547" t="s">
        <v>1067</v>
      </c>
      <c r="J426" s="551" t="s">
        <v>1213</v>
      </c>
      <c r="K426" s="552" t="s">
        <v>1214</v>
      </c>
      <c r="L426" s="533" t="s">
        <v>49</v>
      </c>
      <c r="M426" s="533" t="s">
        <v>2041</v>
      </c>
      <c r="N426" s="533" t="s">
        <v>50</v>
      </c>
      <c r="O426" s="533" t="s">
        <v>735</v>
      </c>
      <c r="P426" s="653"/>
      <c r="Q426" s="560" t="s">
        <v>2417</v>
      </c>
      <c r="R426" s="534">
        <v>1</v>
      </c>
    </row>
    <row r="427" spans="8:18" ht="15" customHeight="1">
      <c r="H427" s="530">
        <v>94811</v>
      </c>
      <c r="I427" s="547"/>
      <c r="J427" s="551"/>
      <c r="K427" s="552"/>
      <c r="L427" s="533"/>
      <c r="M427" s="533"/>
      <c r="N427" s="533"/>
      <c r="O427" s="533"/>
      <c r="P427" s="653"/>
      <c r="Q427" s="560"/>
      <c r="R427" s="534"/>
    </row>
    <row r="428" spans="8:18" ht="15" customHeight="1">
      <c r="H428" s="530">
        <v>94812</v>
      </c>
      <c r="I428" s="547"/>
      <c r="J428" s="551"/>
      <c r="K428" s="552"/>
      <c r="L428" s="533"/>
      <c r="M428" s="533"/>
      <c r="N428" s="533"/>
      <c r="O428" s="533"/>
      <c r="P428" s="653"/>
      <c r="Q428" s="560"/>
      <c r="R428" s="534"/>
    </row>
    <row r="429" spans="8:18" ht="15" customHeight="1">
      <c r="H429" s="530">
        <v>94813</v>
      </c>
      <c r="I429" s="547" t="s">
        <v>1067</v>
      </c>
      <c r="J429" s="551" t="s">
        <v>1213</v>
      </c>
      <c r="K429" s="552" t="s">
        <v>1214</v>
      </c>
      <c r="L429" s="533" t="s">
        <v>51</v>
      </c>
      <c r="M429" s="533" t="s">
        <v>2042</v>
      </c>
      <c r="N429" s="533" t="s">
        <v>52</v>
      </c>
      <c r="O429" s="533" t="s">
        <v>736</v>
      </c>
      <c r="P429" s="653"/>
      <c r="Q429" s="560" t="s">
        <v>2418</v>
      </c>
      <c r="R429" s="534">
        <v>1</v>
      </c>
    </row>
    <row r="430" spans="8:18" ht="15" customHeight="1">
      <c r="H430" s="530">
        <v>94814</v>
      </c>
      <c r="I430" s="547" t="s">
        <v>1067</v>
      </c>
      <c r="J430" s="551" t="s">
        <v>1213</v>
      </c>
      <c r="K430" s="552" t="s">
        <v>1214</v>
      </c>
      <c r="L430" s="533" t="s">
        <v>53</v>
      </c>
      <c r="M430" s="533" t="s">
        <v>2043</v>
      </c>
      <c r="N430" s="533" t="s">
        <v>54</v>
      </c>
      <c r="O430" s="533" t="s">
        <v>2044</v>
      </c>
      <c r="P430" s="653"/>
      <c r="Q430" s="560" t="s">
        <v>2419</v>
      </c>
      <c r="R430" s="534">
        <v>1</v>
      </c>
    </row>
    <row r="431" spans="8:18" ht="15" customHeight="1">
      <c r="H431" s="530">
        <v>94815</v>
      </c>
      <c r="I431" s="547" t="s">
        <v>1067</v>
      </c>
      <c r="J431" s="551" t="s">
        <v>1213</v>
      </c>
      <c r="K431" s="552" t="s">
        <v>1214</v>
      </c>
      <c r="L431" s="533" t="s">
        <v>55</v>
      </c>
      <c r="M431" s="533" t="s">
        <v>2045</v>
      </c>
      <c r="N431" s="533" t="s">
        <v>56</v>
      </c>
      <c r="O431" s="533" t="s">
        <v>2046</v>
      </c>
      <c r="P431" s="653"/>
      <c r="Q431" s="560" t="s">
        <v>2420</v>
      </c>
      <c r="R431" s="534">
        <v>1</v>
      </c>
    </row>
    <row r="432" spans="8:18" ht="15" customHeight="1">
      <c r="H432" s="530">
        <v>94816</v>
      </c>
      <c r="I432" s="547" t="s">
        <v>1067</v>
      </c>
      <c r="J432" s="551" t="s">
        <v>1213</v>
      </c>
      <c r="K432" s="552" t="s">
        <v>1214</v>
      </c>
      <c r="L432" s="533" t="s">
        <v>57</v>
      </c>
      <c r="M432" s="533" t="s">
        <v>2047</v>
      </c>
      <c r="N432" s="533" t="s">
        <v>58</v>
      </c>
      <c r="O432" s="533" t="s">
        <v>2048</v>
      </c>
      <c r="P432" s="653"/>
      <c r="Q432" s="560" t="s">
        <v>2421</v>
      </c>
      <c r="R432" s="534">
        <v>1</v>
      </c>
    </row>
    <row r="433" spans="8:18" ht="15" customHeight="1">
      <c r="H433" s="530">
        <v>94817</v>
      </c>
      <c r="I433" s="547" t="s">
        <v>1067</v>
      </c>
      <c r="J433" s="551" t="s">
        <v>1213</v>
      </c>
      <c r="K433" s="552" t="s">
        <v>1214</v>
      </c>
      <c r="L433" s="533" t="s">
        <v>2049</v>
      </c>
      <c r="M433" s="533" t="s">
        <v>2050</v>
      </c>
      <c r="N433" s="533" t="s">
        <v>2051</v>
      </c>
      <c r="O433" s="533" t="s">
        <v>2052</v>
      </c>
      <c r="P433" s="653"/>
      <c r="Q433" s="560" t="s">
        <v>2422</v>
      </c>
      <c r="R433" s="534">
        <v>1</v>
      </c>
    </row>
    <row r="434" spans="8:18" ht="15" customHeight="1">
      <c r="H434" s="530">
        <v>94901</v>
      </c>
      <c r="I434" s="547" t="s">
        <v>1067</v>
      </c>
      <c r="J434" s="551" t="s">
        <v>804</v>
      </c>
      <c r="K434" s="552" t="s">
        <v>805</v>
      </c>
      <c r="L434" s="533" t="s">
        <v>59</v>
      </c>
      <c r="M434" s="533" t="s">
        <v>2053</v>
      </c>
      <c r="N434" s="533" t="s">
        <v>806</v>
      </c>
      <c r="O434" s="533" t="s">
        <v>2054</v>
      </c>
      <c r="P434" s="653"/>
      <c r="Q434" s="560" t="s">
        <v>2423</v>
      </c>
      <c r="R434" s="534">
        <v>1</v>
      </c>
    </row>
    <row r="435" spans="8:18" ht="15" customHeight="1">
      <c r="H435" s="530">
        <v>94902</v>
      </c>
      <c r="I435" s="547" t="s">
        <v>1067</v>
      </c>
      <c r="J435" s="551" t="s">
        <v>804</v>
      </c>
      <c r="K435" s="552" t="s">
        <v>805</v>
      </c>
      <c r="L435" s="533" t="s">
        <v>59</v>
      </c>
      <c r="M435" s="533" t="s">
        <v>2053</v>
      </c>
      <c r="N435" s="533" t="s">
        <v>806</v>
      </c>
      <c r="O435" s="533" t="s">
        <v>2054</v>
      </c>
      <c r="P435" s="653"/>
      <c r="Q435" s="560" t="s">
        <v>2423</v>
      </c>
      <c r="R435" s="534">
        <v>2</v>
      </c>
    </row>
    <row r="436" spans="8:18" ht="15" customHeight="1">
      <c r="H436" s="530">
        <v>94903</v>
      </c>
      <c r="I436" s="547" t="s">
        <v>1067</v>
      </c>
      <c r="J436" s="551" t="s">
        <v>804</v>
      </c>
      <c r="K436" s="552" t="s">
        <v>805</v>
      </c>
      <c r="L436" s="533" t="s">
        <v>60</v>
      </c>
      <c r="M436" s="533" t="s">
        <v>2055</v>
      </c>
      <c r="N436" s="533" t="s">
        <v>807</v>
      </c>
      <c r="O436" s="533" t="s">
        <v>2056</v>
      </c>
      <c r="P436" s="653"/>
      <c r="Q436" s="560" t="s">
        <v>2424</v>
      </c>
      <c r="R436" s="534">
        <v>1</v>
      </c>
    </row>
    <row r="437" spans="8:18">
      <c r="H437" s="530">
        <v>94904</v>
      </c>
      <c r="I437" s="547" t="s">
        <v>1067</v>
      </c>
      <c r="J437" s="551" t="s">
        <v>804</v>
      </c>
      <c r="K437" s="552" t="s">
        <v>805</v>
      </c>
      <c r="L437" s="533" t="s">
        <v>60</v>
      </c>
      <c r="M437" s="533" t="s">
        <v>2055</v>
      </c>
      <c r="N437" s="533" t="s">
        <v>807</v>
      </c>
      <c r="O437" s="533" t="s">
        <v>2056</v>
      </c>
      <c r="P437" s="653"/>
      <c r="Q437" s="560" t="s">
        <v>2424</v>
      </c>
      <c r="R437" s="534">
        <v>2</v>
      </c>
    </row>
    <row r="438" spans="8:18">
      <c r="H438" s="530">
        <v>94905</v>
      </c>
      <c r="I438" s="547" t="s">
        <v>1067</v>
      </c>
      <c r="J438" s="551" t="s">
        <v>804</v>
      </c>
      <c r="K438" s="552" t="s">
        <v>805</v>
      </c>
      <c r="L438" s="533" t="s">
        <v>61</v>
      </c>
      <c r="M438" s="533" t="s">
        <v>2057</v>
      </c>
      <c r="N438" s="533" t="s">
        <v>808</v>
      </c>
      <c r="O438" s="533" t="s">
        <v>2058</v>
      </c>
      <c r="P438" s="653"/>
      <c r="Q438" s="560" t="s">
        <v>2425</v>
      </c>
      <c r="R438" s="534">
        <v>1</v>
      </c>
    </row>
    <row r="439" spans="8:18">
      <c r="H439" s="530">
        <v>94906</v>
      </c>
      <c r="I439" s="547" t="s">
        <v>1067</v>
      </c>
      <c r="J439" s="551" t="s">
        <v>804</v>
      </c>
      <c r="K439" s="552" t="s">
        <v>805</v>
      </c>
      <c r="L439" s="533" t="s">
        <v>62</v>
      </c>
      <c r="M439" s="533" t="s">
        <v>2059</v>
      </c>
      <c r="N439" s="533" t="s">
        <v>809</v>
      </c>
      <c r="O439" s="533" t="s">
        <v>2060</v>
      </c>
      <c r="P439" s="653"/>
      <c r="Q439" s="560" t="s">
        <v>2426</v>
      </c>
      <c r="R439" s="534">
        <v>1</v>
      </c>
    </row>
    <row r="440" spans="8:18">
      <c r="H440" s="530">
        <v>94907</v>
      </c>
      <c r="I440" s="547" t="s">
        <v>1067</v>
      </c>
      <c r="J440" s="551" t="s">
        <v>804</v>
      </c>
      <c r="K440" s="552" t="s">
        <v>805</v>
      </c>
      <c r="L440" s="533" t="s">
        <v>63</v>
      </c>
      <c r="M440" s="533" t="s">
        <v>2061</v>
      </c>
      <c r="N440" s="533" t="s">
        <v>2062</v>
      </c>
      <c r="O440" s="533" t="s">
        <v>2063</v>
      </c>
      <c r="P440" s="653"/>
      <c r="Q440" s="560" t="s">
        <v>2427</v>
      </c>
      <c r="R440" s="534">
        <v>1</v>
      </c>
    </row>
    <row r="441" spans="8:18">
      <c r="H441" s="530">
        <v>94908</v>
      </c>
      <c r="I441" s="547" t="s">
        <v>1067</v>
      </c>
      <c r="J441" s="551" t="s">
        <v>804</v>
      </c>
      <c r="K441" s="552" t="s">
        <v>805</v>
      </c>
      <c r="L441" s="533" t="s">
        <v>64</v>
      </c>
      <c r="M441" s="533" t="s">
        <v>2064</v>
      </c>
      <c r="N441" s="533" t="s">
        <v>810</v>
      </c>
      <c r="O441" s="533" t="s">
        <v>2065</v>
      </c>
      <c r="P441" s="652"/>
      <c r="Q441" s="560" t="s">
        <v>2428</v>
      </c>
      <c r="R441" s="534">
        <v>1</v>
      </c>
    </row>
  </sheetData>
  <sheetProtection password="CC6F" sheet="1" objects="1" scenarios="1" formatCells="0" formatColumns="0" formatRows="0" insertColumns="0" insertRows="0" deleteColumns="0" deleteRows="0" sort="0" autoFilter="0"/>
  <protectedRanges>
    <protectedRange sqref="P1:P65537" name="範囲2"/>
  </protectedRanges>
  <dataConsolidate/>
  <phoneticPr fontId="4"/>
  <hyperlinks>
    <hyperlink ref="L240" r:id="rId1" display="kumihama-hs@kyoto-be.ne.jp"/>
    <hyperlink ref="L242" r:id="rId2" display="syuuchi-hs@kyoto-be.ne.jp"/>
    <hyperlink ref="L244" r:id="rId3" display="nougei-hs@kyoto-be.ne.jp"/>
    <hyperlink ref="L246" r:id="rId4" display="miwa-fukuchiyama-hs@kyoto-be.ne.jp"/>
    <hyperlink ref="L248" r:id="rId5" display="yasaka-mineyama-hs@kyoto-be.ne.jp"/>
    <hyperlink ref="L241" r:id="rId6" display="kitakuwada-hs@kyoto-be.ne.jp"/>
    <hyperlink ref="L243" r:id="rId7" display="miyama-kitakuwada@kyoto-be.ne.jp"/>
    <hyperlink ref="L245" r:id="rId8" display="kumihama-hs@kyoto-be.ne.jp"/>
    <hyperlink ref="L247" r:id="rId9" display="syuuchi-hs@kyoto-be.ne.jp"/>
    <hyperlink ref="L249" r:id="rId10" display="nougei-hs@kyoto-be.ne.jp"/>
    <hyperlink ref="M240" r:id="rId11" display="kumihama-hs@kyoto-be.ne.jp"/>
    <hyperlink ref="M242" r:id="rId12" display="syuuchi-hs@kyoto-be.ne.jp"/>
    <hyperlink ref="M244" r:id="rId13" display="nougei-hs@kyoto-be.ne.jp"/>
    <hyperlink ref="M246" r:id="rId14" display="miwa-fukuchiyama-hs@kyoto-be.ne.jp"/>
    <hyperlink ref="M248" r:id="rId15" display="yasaka-mineyama-hs@kyoto-be.ne.jp"/>
    <hyperlink ref="M241" r:id="rId16" display="katura-hs@kyoto-be.ne.jp"/>
    <hyperlink ref="M243" r:id="rId17" display="kizu-hs@kyoto-be.ne.jp"/>
    <hyperlink ref="M245" r:id="rId18" display="kitakuwada-hs@kyoto-be.ne.jp"/>
    <hyperlink ref="M247" r:id="rId19" display="miyama-kitakuwada@kyoto-be.ne.jp"/>
    <hyperlink ref="M249" r:id="rId20" display="kumihama-hs@kyoto-be.ne.jp"/>
  </hyperlinks>
  <printOptions horizontalCentered="1"/>
  <pageMargins left="0.39370078740157483" right="0.39370078740157483" top="0.39370078740157483" bottom="0.39370078740157483" header="0" footer="0.19685039370078741"/>
  <pageSetup paperSize="9" orientation="landscape" r:id="rId21"/>
  <headerFooter alignWithMargins="0">
    <oddFooter>&amp;C&amp;P／&amp;N</oddFooter>
  </headerFooter>
  <rowBreaks count="11" manualBreakCount="11">
    <brk id="37" min="7" max="14" man="1"/>
    <brk id="110" min="7" max="14" man="1"/>
    <brk id="142" min="7" max="14" man="1"/>
    <brk id="173" min="7" max="14" man="1"/>
    <brk id="209" min="7" max="14" man="1"/>
    <brk id="246" min="7" max="14" man="1"/>
    <brk id="275" min="7" max="14" man="1"/>
    <brk id="307" min="7" max="14" man="1"/>
    <brk id="342" min="7" max="14" man="1"/>
    <brk id="379" min="7" max="14" man="1"/>
    <brk id="408" min="7" max="14" man="1"/>
  </rowBreaks>
  <legacyDrawing r:id="rId22"/>
</worksheet>
</file>

<file path=xl/worksheets/sheet20.xml><?xml version="1.0" encoding="utf-8"?>
<worksheet xmlns="http://schemas.openxmlformats.org/spreadsheetml/2006/main" xmlns:r="http://schemas.openxmlformats.org/officeDocument/2006/relationships">
  <sheetPr>
    <pageSetUpPr fitToPage="1"/>
  </sheetPr>
  <dimension ref="A1:AT62"/>
  <sheetViews>
    <sheetView showGridLines="0" showZeros="0" zoomScaleNormal="100" workbookViewId="0">
      <selection activeCell="BA35" sqref="BA35"/>
    </sheetView>
  </sheetViews>
  <sheetFormatPr defaultRowHeight="16.5" customHeight="1"/>
  <cols>
    <col min="1" max="1" width="2.875" style="21" customWidth="1"/>
    <col min="2" max="4" width="2.5" style="21" customWidth="1"/>
    <col min="5" max="5" width="3" style="21" customWidth="1"/>
    <col min="6" max="8" width="2.5" style="21" customWidth="1"/>
    <col min="9" max="19" width="1.25" style="21" customWidth="1"/>
    <col min="20" max="20" width="1" style="21" customWidth="1"/>
    <col min="21" max="21" width="1.25" style="21" customWidth="1"/>
    <col min="22" max="22" width="0.625" style="21" customWidth="1"/>
    <col min="23" max="24" width="1.25" style="21" customWidth="1"/>
    <col min="25" max="35" width="2.5" style="21" customWidth="1"/>
    <col min="36" max="36" width="0.875" style="21" customWidth="1"/>
    <col min="37" max="40" width="2.5" style="21" customWidth="1"/>
    <col min="41" max="41" width="1.75" style="21" customWidth="1"/>
    <col min="42" max="42" width="2" style="21" customWidth="1"/>
    <col min="43" max="43" width="1.75" style="21" customWidth="1"/>
    <col min="44" max="44" width="13.625" style="21" customWidth="1"/>
    <col min="45" max="45" width="1.625" style="21" customWidth="1"/>
    <col min="46" max="49" width="3" style="21" customWidth="1"/>
    <col min="50" max="16384" width="9" style="21"/>
  </cols>
  <sheetData>
    <row r="1" spans="1:46" s="66" customFormat="1" ht="16.5" customHeight="1">
      <c r="B1" s="63"/>
      <c r="C1" s="1639" t="s">
        <v>858</v>
      </c>
      <c r="D1" s="1440"/>
      <c r="E1" s="1440"/>
      <c r="F1" s="1441"/>
      <c r="G1" s="64"/>
      <c r="H1" s="65"/>
      <c r="AK1" s="67" t="s">
        <v>800</v>
      </c>
      <c r="AL1" s="67"/>
      <c r="AM1" s="67"/>
      <c r="AN1" s="67"/>
      <c r="AO1" s="67"/>
      <c r="AP1" s="67"/>
      <c r="AQ1" s="67"/>
      <c r="AR1" s="67"/>
    </row>
    <row r="2" spans="1:46" ht="26.25" customHeight="1">
      <c r="A2" s="66"/>
      <c r="B2" s="1611" t="s">
        <v>2586</v>
      </c>
      <c r="C2" s="1611"/>
      <c r="D2" s="1611"/>
      <c r="E2" s="1611"/>
      <c r="F2" s="1611"/>
      <c r="G2" s="1611"/>
      <c r="H2" s="1611"/>
      <c r="I2" s="1611"/>
      <c r="J2" s="1611"/>
      <c r="K2" s="1611"/>
      <c r="L2" s="1611"/>
      <c r="M2" s="1611"/>
      <c r="N2" s="1611"/>
      <c r="O2" s="1611"/>
      <c r="P2" s="1611"/>
      <c r="Q2" s="1611"/>
      <c r="R2" s="1611"/>
      <c r="S2" s="1611"/>
      <c r="T2" s="1611"/>
      <c r="U2" s="1611"/>
      <c r="V2" s="1611"/>
      <c r="W2" s="1611"/>
      <c r="X2" s="1611"/>
      <c r="Y2" s="1611"/>
      <c r="Z2" s="1611"/>
      <c r="AA2" s="1611"/>
      <c r="AB2" s="1611"/>
      <c r="AC2" s="1611"/>
      <c r="AD2" s="1611"/>
      <c r="AE2" s="1611"/>
      <c r="AF2" s="1611"/>
      <c r="AG2" s="1611"/>
      <c r="AH2" s="1611"/>
      <c r="AI2" s="1611"/>
      <c r="AJ2" s="1611"/>
      <c r="AK2" s="1611"/>
      <c r="AL2" s="1611"/>
      <c r="AM2" s="1611"/>
      <c r="AN2" s="1611"/>
      <c r="AO2" s="1611"/>
      <c r="AP2" s="1611"/>
      <c r="AQ2" s="1611"/>
      <c r="AR2" s="458" t="s">
        <v>2507</v>
      </c>
      <c r="AS2" s="121"/>
      <c r="AT2" s="457"/>
    </row>
    <row r="3" spans="1:46" ht="16.5" customHeight="1">
      <c r="B3" s="1638" t="s">
        <v>787</v>
      </c>
      <c r="C3" s="1638"/>
      <c r="D3" s="1638"/>
      <c r="E3" s="1638"/>
      <c r="F3" s="1638"/>
      <c r="G3" s="1638"/>
      <c r="H3" s="1638"/>
      <c r="I3" s="1592">
        <f>農鑑⑨全体!I3</f>
        <v>0</v>
      </c>
      <c r="J3" s="1593"/>
      <c r="K3" s="1593"/>
      <c r="L3" s="1593"/>
      <c r="M3" s="1593"/>
      <c r="N3" s="1593"/>
      <c r="O3" s="1593"/>
      <c r="P3" s="1593"/>
      <c r="Q3" s="1593"/>
      <c r="R3" s="1593"/>
      <c r="S3" s="1593"/>
      <c r="T3" s="1593"/>
      <c r="U3" s="1593"/>
      <c r="V3" s="1593"/>
      <c r="W3" s="1594"/>
      <c r="X3" s="60"/>
      <c r="Y3" s="61"/>
      <c r="Z3" s="61"/>
      <c r="AA3" s="61"/>
      <c r="AB3" s="61"/>
      <c r="AC3" s="61"/>
      <c r="AD3" s="61"/>
      <c r="AE3" s="61"/>
      <c r="AF3" s="61"/>
      <c r="AG3" s="717" t="s">
        <v>2555</v>
      </c>
      <c r="AH3" s="61"/>
      <c r="AI3" s="61"/>
      <c r="AJ3" s="61"/>
      <c r="AK3" s="61"/>
      <c r="AL3" s="61"/>
      <c r="AM3" s="61"/>
      <c r="AN3" s="61"/>
      <c r="AO3" s="61"/>
      <c r="AP3" s="61"/>
      <c r="AQ3" s="61"/>
      <c r="AR3" s="61"/>
    </row>
    <row r="4" spans="1:46" ht="16.5" customHeight="1">
      <c r="B4" s="1638" t="s">
        <v>813</v>
      </c>
      <c r="C4" s="1638"/>
      <c r="D4" s="1638"/>
      <c r="E4" s="1638"/>
      <c r="F4" s="1638"/>
      <c r="G4" s="1638"/>
      <c r="H4" s="1638"/>
      <c r="I4" s="1592" t="str">
        <f>農鑑⑨全体!I4</f>
        <v/>
      </c>
      <c r="J4" s="1593"/>
      <c r="K4" s="1593"/>
      <c r="L4" s="1593"/>
      <c r="M4" s="1593"/>
      <c r="N4" s="1593"/>
      <c r="O4" s="1593"/>
      <c r="P4" s="1593"/>
      <c r="Q4" s="1593"/>
      <c r="R4" s="1593"/>
      <c r="S4" s="1593"/>
      <c r="T4" s="1593"/>
      <c r="U4" s="1593"/>
      <c r="V4" s="1593"/>
      <c r="W4" s="1593"/>
      <c r="X4" s="1593"/>
      <c r="Y4" s="1593"/>
      <c r="Z4" s="1594"/>
      <c r="AA4" s="1637" t="s">
        <v>788</v>
      </c>
      <c r="AB4" s="1637"/>
      <c r="AC4" s="1637"/>
      <c r="AD4" s="1637"/>
      <c r="AE4" s="1637"/>
      <c r="AF4" s="1637"/>
      <c r="AG4" s="1592" t="str">
        <f>農鑑⑨全体!AG4</f>
        <v/>
      </c>
      <c r="AH4" s="1593"/>
      <c r="AI4" s="1593"/>
      <c r="AJ4" s="1593"/>
      <c r="AK4" s="1593"/>
      <c r="AL4" s="1593"/>
      <c r="AM4" s="1593"/>
      <c r="AN4" s="1593"/>
      <c r="AO4" s="1593"/>
      <c r="AP4" s="1593"/>
      <c r="AQ4" s="1593"/>
      <c r="AR4" s="1594"/>
    </row>
    <row r="5" spans="1:46" ht="15" customHeight="1">
      <c r="B5" s="1290" t="s">
        <v>133</v>
      </c>
      <c r="C5" s="1291"/>
      <c r="D5" s="1291"/>
      <c r="E5" s="1291"/>
      <c r="F5" s="1291"/>
      <c r="G5" s="1291"/>
      <c r="H5" s="1292"/>
      <c r="I5" s="1592">
        <f>農鑑⑨全体!I5</f>
        <v>0</v>
      </c>
      <c r="J5" s="1593"/>
      <c r="K5" s="1593"/>
      <c r="L5" s="1593"/>
      <c r="M5" s="1593"/>
      <c r="N5" s="1593"/>
      <c r="O5" s="1593"/>
      <c r="P5" s="1593"/>
      <c r="Q5" s="1593"/>
      <c r="R5" s="1593"/>
      <c r="S5" s="1593"/>
      <c r="T5" s="1593"/>
      <c r="U5" s="1593"/>
      <c r="V5" s="1593"/>
      <c r="W5" s="1593"/>
      <c r="X5" s="1593"/>
      <c r="Y5" s="1593"/>
      <c r="Z5" s="1593"/>
      <c r="AA5" s="1593"/>
      <c r="AB5" s="1593"/>
      <c r="AC5" s="1593"/>
      <c r="AD5" s="1593"/>
      <c r="AE5" s="1593"/>
      <c r="AF5" s="1594"/>
      <c r="AG5" s="1621" t="s">
        <v>134</v>
      </c>
      <c r="AH5" s="1622"/>
      <c r="AI5" s="1623"/>
      <c r="AJ5" s="1623"/>
      <c r="AK5" s="1623"/>
      <c r="AL5" s="1623"/>
      <c r="AM5" s="1623"/>
      <c r="AN5" s="1623"/>
      <c r="AO5" s="1623"/>
      <c r="AP5" s="1623"/>
      <c r="AQ5" s="1623"/>
      <c r="AR5" s="1624"/>
    </row>
    <row r="6" spans="1:46" ht="16.5" customHeight="1">
      <c r="B6" s="1401" t="s">
        <v>789</v>
      </c>
      <c r="C6" s="1402"/>
      <c r="D6" s="1402"/>
      <c r="E6" s="1402"/>
      <c r="F6" s="1402"/>
      <c r="G6" s="1402"/>
      <c r="H6" s="1403"/>
      <c r="I6" s="1628" t="str">
        <f>農鑑⑨全体!I6</f>
        <v>全日制課程</v>
      </c>
      <c r="J6" s="1629"/>
      <c r="K6" s="1629"/>
      <c r="L6" s="1629"/>
      <c r="M6" s="1629"/>
      <c r="N6" s="1629"/>
      <c r="O6" s="1629"/>
      <c r="P6" s="1629"/>
      <c r="Q6" s="1629"/>
      <c r="R6" s="1629"/>
      <c r="S6" s="1629"/>
      <c r="T6" s="1629"/>
      <c r="U6" s="1629"/>
      <c r="V6" s="1629"/>
      <c r="W6" s="1629"/>
      <c r="X6" s="1629"/>
      <c r="Y6" s="1629"/>
      <c r="Z6" s="1629"/>
      <c r="AA6" s="1629"/>
      <c r="AB6" s="1629"/>
      <c r="AC6" s="1629"/>
      <c r="AD6" s="1629"/>
      <c r="AE6" s="1629"/>
      <c r="AF6" s="1636"/>
      <c r="AG6" s="1625" t="str">
        <f>農鑑⑨全体!AG6</f>
        <v/>
      </c>
      <c r="AH6" s="1626"/>
      <c r="AI6" s="1626"/>
      <c r="AJ6" s="1626"/>
      <c r="AK6" s="1626"/>
      <c r="AL6" s="1626"/>
      <c r="AM6" s="1626"/>
      <c r="AN6" s="1626"/>
      <c r="AO6" s="1626"/>
      <c r="AP6" s="1626"/>
      <c r="AQ6" s="1626"/>
      <c r="AR6" s="1627"/>
    </row>
    <row r="7" spans="1:46" ht="15" customHeight="1">
      <c r="B7" s="1401"/>
      <c r="C7" s="1402"/>
      <c r="D7" s="1402"/>
      <c r="E7" s="1402"/>
      <c r="F7" s="1402"/>
      <c r="G7" s="1402"/>
      <c r="H7" s="1403"/>
      <c r="I7" s="1264" t="str">
        <f>農鑑⑨全体!I7</f>
        <v/>
      </c>
      <c r="J7" s="1265"/>
      <c r="K7" s="1265"/>
      <c r="L7" s="1265"/>
      <c r="M7" s="1265"/>
      <c r="N7" s="1265"/>
      <c r="O7" s="1265"/>
      <c r="P7" s="1265"/>
      <c r="Q7" s="1265"/>
      <c r="R7" s="1265"/>
      <c r="S7" s="1265"/>
      <c r="T7" s="1265"/>
      <c r="U7" s="1265"/>
      <c r="V7" s="1265"/>
      <c r="W7" s="1265"/>
      <c r="X7" s="1265"/>
      <c r="Y7" s="1265"/>
      <c r="Z7" s="1265"/>
      <c r="AA7" s="1265"/>
      <c r="AB7" s="1265"/>
      <c r="AC7" s="1265"/>
      <c r="AD7" s="1265"/>
      <c r="AE7" s="1265"/>
      <c r="AF7" s="1266"/>
      <c r="AG7" s="1621" t="s">
        <v>135</v>
      </c>
      <c r="AH7" s="1622"/>
      <c r="AI7" s="1623"/>
      <c r="AJ7" s="1623"/>
      <c r="AK7" s="1623"/>
      <c r="AL7" s="1623"/>
      <c r="AM7" s="1623"/>
      <c r="AN7" s="1623"/>
      <c r="AO7" s="1623"/>
      <c r="AP7" s="1623"/>
      <c r="AQ7" s="1623"/>
      <c r="AR7" s="1624"/>
    </row>
    <row r="8" spans="1:46" ht="13.5" customHeight="1">
      <c r="B8" s="1293"/>
      <c r="C8" s="1294"/>
      <c r="D8" s="1294"/>
      <c r="E8" s="1294"/>
      <c r="F8" s="1294"/>
      <c r="G8" s="1294"/>
      <c r="H8" s="1295"/>
      <c r="I8" s="1267"/>
      <c r="J8" s="1268"/>
      <c r="K8" s="1268"/>
      <c r="L8" s="1268"/>
      <c r="M8" s="1268"/>
      <c r="N8" s="1268"/>
      <c r="O8" s="1268"/>
      <c r="P8" s="1268"/>
      <c r="Q8" s="1268"/>
      <c r="R8" s="1268"/>
      <c r="S8" s="1268"/>
      <c r="T8" s="1268"/>
      <c r="U8" s="1268"/>
      <c r="V8" s="1268"/>
      <c r="W8" s="1268"/>
      <c r="X8" s="1268"/>
      <c r="Y8" s="1268"/>
      <c r="Z8" s="1268"/>
      <c r="AA8" s="1268"/>
      <c r="AB8" s="1268"/>
      <c r="AC8" s="1268"/>
      <c r="AD8" s="1268"/>
      <c r="AE8" s="1268"/>
      <c r="AF8" s="1269"/>
      <c r="AG8" s="1625" t="str">
        <f>農鑑⑨全体!AG8</f>
        <v/>
      </c>
      <c r="AH8" s="1626"/>
      <c r="AI8" s="1626"/>
      <c r="AJ8" s="1626"/>
      <c r="AK8" s="1626"/>
      <c r="AL8" s="1626"/>
      <c r="AM8" s="1626"/>
      <c r="AN8" s="1626"/>
      <c r="AO8" s="1626"/>
      <c r="AP8" s="1626"/>
      <c r="AQ8" s="1626"/>
      <c r="AR8" s="1627"/>
    </row>
    <row r="9" spans="1:46" ht="21.75" customHeight="1">
      <c r="B9" s="1256" t="s">
        <v>815</v>
      </c>
      <c r="C9" s="1631"/>
      <c r="D9" s="1631"/>
      <c r="E9" s="1631"/>
      <c r="F9" s="1631"/>
      <c r="G9" s="1631"/>
      <c r="H9" s="1632"/>
      <c r="I9" s="1633" t="str">
        <f>農鑑⑨全体!I9</f>
        <v/>
      </c>
      <c r="J9" s="1634"/>
      <c r="K9" s="1634"/>
      <c r="L9" s="1634"/>
      <c r="M9" s="1634"/>
      <c r="N9" s="1634"/>
      <c r="O9" s="1634"/>
      <c r="P9" s="1634"/>
      <c r="Q9" s="1634"/>
      <c r="R9" s="1634"/>
      <c r="S9" s="1634"/>
      <c r="T9" s="1634"/>
      <c r="U9" s="1634"/>
      <c r="V9" s="1634"/>
      <c r="W9" s="1634"/>
      <c r="X9" s="1634"/>
      <c r="Y9" s="1634"/>
      <c r="Z9" s="1634"/>
      <c r="AA9" s="1634"/>
      <c r="AB9" s="1634"/>
      <c r="AC9" s="1634"/>
      <c r="AD9" s="1634"/>
      <c r="AE9" s="1634"/>
      <c r="AF9" s="1634"/>
      <c r="AG9" s="1634"/>
      <c r="AH9" s="1634"/>
      <c r="AI9" s="1634"/>
      <c r="AJ9" s="1634"/>
      <c r="AK9" s="1634"/>
      <c r="AL9" s="1634"/>
      <c r="AM9" s="1634"/>
      <c r="AN9" s="1634"/>
      <c r="AO9" s="1634"/>
      <c r="AP9" s="1634"/>
      <c r="AQ9" s="1634"/>
      <c r="AR9" s="1635"/>
    </row>
    <row r="10" spans="1:46" ht="22.5" customHeight="1">
      <c r="B10" s="1256" t="s">
        <v>790</v>
      </c>
      <c r="C10" s="1257"/>
      <c r="D10" s="1257"/>
      <c r="E10" s="1257"/>
      <c r="F10" s="1257"/>
      <c r="G10" s="1257"/>
      <c r="H10" s="1258"/>
      <c r="I10" s="1592" t="str">
        <f>農鑑⑨全体!I10</f>
        <v xml:space="preserve">  </v>
      </c>
      <c r="J10" s="1593"/>
      <c r="K10" s="1593"/>
      <c r="L10" s="1593"/>
      <c r="M10" s="1593"/>
      <c r="N10" s="1593"/>
      <c r="O10" s="1593"/>
      <c r="P10" s="1593"/>
      <c r="Q10" s="1593"/>
      <c r="R10" s="1593"/>
      <c r="S10" s="1593"/>
      <c r="T10" s="1593"/>
      <c r="U10" s="1593"/>
      <c r="V10" s="1593"/>
      <c r="W10" s="1593"/>
      <c r="X10" s="1593"/>
      <c r="Y10" s="1593"/>
      <c r="Z10" s="1594"/>
      <c r="AA10" s="1618" t="s">
        <v>817</v>
      </c>
      <c r="AB10" s="1619"/>
      <c r="AC10" s="1619"/>
      <c r="AD10" s="1619"/>
      <c r="AE10" s="1619"/>
      <c r="AF10" s="1620"/>
      <c r="AG10" s="1592" t="str">
        <f>農鑑⑨全体!AG10</f>
        <v xml:space="preserve">  </v>
      </c>
      <c r="AH10" s="1593"/>
      <c r="AI10" s="1593"/>
      <c r="AJ10" s="1593"/>
      <c r="AK10" s="1593"/>
      <c r="AL10" s="1593"/>
      <c r="AM10" s="1593"/>
      <c r="AN10" s="1593"/>
      <c r="AO10" s="1593"/>
      <c r="AP10" s="1593"/>
      <c r="AQ10" s="1593" t="s">
        <v>1014</v>
      </c>
      <c r="AR10" s="1594"/>
    </row>
    <row r="11" spans="1:46" ht="9.75" customHeight="1">
      <c r="B11" s="68"/>
      <c r="C11" s="28"/>
      <c r="D11" s="28"/>
      <c r="E11" s="68"/>
      <c r="F11" s="68"/>
      <c r="G11" s="68"/>
      <c r="H11" s="68"/>
      <c r="I11" s="28"/>
      <c r="J11" s="28"/>
      <c r="K11" s="28"/>
      <c r="L11" s="28"/>
      <c r="M11" s="28"/>
      <c r="N11" s="28"/>
      <c r="O11" s="28"/>
      <c r="P11" s="28"/>
      <c r="Q11" s="28"/>
      <c r="R11" s="28"/>
      <c r="S11" s="28"/>
      <c r="T11" s="28"/>
      <c r="U11" s="28"/>
      <c r="V11" s="28"/>
      <c r="W11" s="28"/>
      <c r="X11" s="28"/>
      <c r="Y11" s="68"/>
      <c r="Z11" s="68"/>
      <c r="AA11" s="68"/>
      <c r="AB11" s="68"/>
      <c r="AC11" s="68"/>
      <c r="AD11" s="68"/>
      <c r="AE11" s="68"/>
      <c r="AF11" s="68"/>
      <c r="AG11" s="28"/>
      <c r="AH11" s="28"/>
      <c r="AI11" s="28"/>
      <c r="AJ11" s="28"/>
      <c r="AK11" s="28"/>
      <c r="AL11" s="28"/>
      <c r="AM11" s="28"/>
      <c r="AN11" s="28"/>
      <c r="AO11" s="28"/>
      <c r="AP11" s="28"/>
      <c r="AQ11" s="68"/>
      <c r="AR11" s="68"/>
    </row>
    <row r="12" spans="1:46" ht="14.25" customHeight="1">
      <c r="B12" s="1374" t="s">
        <v>2594</v>
      </c>
      <c r="C12" s="1291"/>
      <c r="D12" s="1291"/>
      <c r="E12" s="1291"/>
      <c r="F12" s="1292"/>
      <c r="G12" s="1290" t="s">
        <v>909</v>
      </c>
      <c r="H12" s="1291"/>
      <c r="I12" s="1291"/>
      <c r="J12" s="1291"/>
      <c r="K12" s="1291"/>
      <c r="L12" s="1291"/>
      <c r="M12" s="1291"/>
      <c r="N12" s="1291"/>
      <c r="O12" s="1291"/>
      <c r="P12" s="1291"/>
      <c r="Q12" s="1292"/>
      <c r="R12" s="1290" t="s">
        <v>1156</v>
      </c>
      <c r="S12" s="1291"/>
      <c r="T12" s="1291"/>
      <c r="U12" s="1291"/>
      <c r="V12" s="1292"/>
      <c r="W12" s="1290" t="s">
        <v>136</v>
      </c>
      <c r="X12" s="1291"/>
      <c r="Y12" s="1291"/>
      <c r="Z12" s="1291"/>
      <c r="AA12" s="1291"/>
      <c r="AB12" s="1291"/>
      <c r="AC12" s="1291"/>
      <c r="AD12" s="1291"/>
      <c r="AE12" s="1291"/>
      <c r="AF12" s="1291"/>
      <c r="AG12" s="1292"/>
      <c r="AH12" s="1290" t="s">
        <v>738</v>
      </c>
      <c r="AI12" s="1291"/>
      <c r="AJ12" s="1292"/>
      <c r="AK12" s="1290" t="s">
        <v>855</v>
      </c>
      <c r="AL12" s="1291"/>
      <c r="AM12" s="1291"/>
      <c r="AN12" s="1291"/>
      <c r="AO12" s="1291"/>
      <c r="AP12" s="1291"/>
      <c r="AQ12" s="1291"/>
      <c r="AR12" s="1292"/>
    </row>
    <row r="13" spans="1:46" ht="14.25" customHeight="1">
      <c r="B13" s="1293"/>
      <c r="C13" s="1294"/>
      <c r="D13" s="1294"/>
      <c r="E13" s="1294"/>
      <c r="F13" s="1295"/>
      <c r="G13" s="1401" t="s">
        <v>910</v>
      </c>
      <c r="H13" s="1402"/>
      <c r="I13" s="1402"/>
      <c r="J13" s="1402"/>
      <c r="K13" s="1402"/>
      <c r="L13" s="1402"/>
      <c r="M13" s="1402"/>
      <c r="N13" s="1402"/>
      <c r="O13" s="1402"/>
      <c r="P13" s="1402"/>
      <c r="Q13" s="1403"/>
      <c r="R13" s="1293"/>
      <c r="S13" s="1294"/>
      <c r="T13" s="1294"/>
      <c r="U13" s="1294"/>
      <c r="V13" s="1295"/>
      <c r="W13" s="1401" t="s">
        <v>911</v>
      </c>
      <c r="X13" s="1402"/>
      <c r="Y13" s="1402"/>
      <c r="Z13" s="1402"/>
      <c r="AA13" s="1402"/>
      <c r="AB13" s="1402"/>
      <c r="AC13" s="1402"/>
      <c r="AD13" s="1402"/>
      <c r="AE13" s="1402"/>
      <c r="AF13" s="1402"/>
      <c r="AG13" s="1403"/>
      <c r="AH13" s="1293"/>
      <c r="AI13" s="1294"/>
      <c r="AJ13" s="1295"/>
      <c r="AK13" s="1293" t="s">
        <v>1017</v>
      </c>
      <c r="AL13" s="1294"/>
      <c r="AM13" s="1294"/>
      <c r="AN13" s="1294"/>
      <c r="AO13" s="1294"/>
      <c r="AP13" s="1294"/>
      <c r="AQ13" s="1294"/>
      <c r="AR13" s="1295"/>
    </row>
    <row r="14" spans="1:46" s="66" customFormat="1" ht="14.25" customHeight="1">
      <c r="B14" s="1270" t="str">
        <f t="array" ref="B14">IF(COUNTIF('申込シート①-1・２'!$D$68:$D$83,$AG$3)&lt;A15,"",INDEX('申込シート①-1・２'!$D$68:$D$83,SMALL(IF('申込シート①-1・２'!$D$68:$D$83=$AG$3,ROW($A$1:$A$16),""),A15)))</f>
        <v/>
      </c>
      <c r="C14" s="1271"/>
      <c r="D14" s="1271"/>
      <c r="E14" s="1271"/>
      <c r="F14" s="1329"/>
      <c r="G14" s="1270" t="str">
        <f t="array" ref="G14">IF(COUNTIF('申込シート①-1・２'!$D$68:$D$83,$AG$3)&lt;A15,"",INDEX('申込シート①-1・２'!$G$68:$G$83,SMALL(IF('申込シート①-1・２'!$D$68:$D$83=$AG$3,ROW($A$1:$A$16),""),A15)))</f>
        <v/>
      </c>
      <c r="H14" s="1271"/>
      <c r="I14" s="1271"/>
      <c r="J14" s="1271"/>
      <c r="K14" s="1271"/>
      <c r="L14" s="1271"/>
      <c r="M14" s="1271"/>
      <c r="N14" s="1271"/>
      <c r="O14" s="1271"/>
      <c r="P14" s="1271"/>
      <c r="Q14" s="1329"/>
      <c r="R14" s="1270" t="str">
        <f t="array" ref="R14">IF(COUNTIF('申込シート①-1・２'!$D$68:$D$83,$AG$3)&lt;A15,"",INDEX('申込シート①-1・２'!$H$68:$H$83,SMALL(IF('申込シート①-1・２'!$D$68:$D$83=$AG$3,ROW($A$1:$A$16),""),A15)))</f>
        <v/>
      </c>
      <c r="S14" s="1271"/>
      <c r="T14" s="1271"/>
      <c r="U14" s="1271"/>
      <c r="V14" s="1329"/>
      <c r="W14" s="1282" t="str">
        <f t="array" ref="W14">IF(COUNTIF('申込シート①-1・２'!$D$68:$D$83,$AG$3)&lt;A15,"",INDEX('申込シート①-1・２'!$L$68:$L$83,SMALL(IF('申込シート①-1・２'!$D$68:$D$83=$AG$3,ROW($A$1:$A$16),""),A15)))</f>
        <v/>
      </c>
      <c r="X14" s="1283"/>
      <c r="Y14" s="1283"/>
      <c r="Z14" s="1283"/>
      <c r="AA14" s="1283"/>
      <c r="AB14" s="1283"/>
      <c r="AC14" s="1283" t="str">
        <f t="array" ref="AC14">IF(COUNTIF('申込シート①-1・２'!$D$68:$D$83,$AG$3)&lt;A15,"",INDEX('申込シート①-1・２'!$M$68:$M$83,SMALL(IF('申込シート①-1・２'!$D$68:$D$83=$AG$3,ROW($A$1:$A$16),""),A15)))</f>
        <v/>
      </c>
      <c r="AD14" s="1283"/>
      <c r="AE14" s="1283"/>
      <c r="AF14" s="1283"/>
      <c r="AG14" s="705"/>
      <c r="AH14" s="1270" t="str">
        <f t="array" ref="AH14">IF(COUNTIF('申込シート①-1・２'!$D$68:$D$83,$AG$3)&lt;A15,"",INDEX('申込シート①-1・２'!$N$68:$N$83,SMALL(IF('申込シート①-1・２'!$D$68:$D$83=$AG$3,ROW($A$1:$A$16),""),A15)))</f>
        <v/>
      </c>
      <c r="AI14" s="1271"/>
      <c r="AJ14" s="1329"/>
      <c r="AK14" s="1573"/>
      <c r="AL14" s="1574"/>
      <c r="AM14" s="1574"/>
      <c r="AN14" s="1574"/>
      <c r="AO14" s="1574"/>
      <c r="AP14" s="1574"/>
      <c r="AQ14" s="1574"/>
      <c r="AR14" s="1575"/>
    </row>
    <row r="15" spans="1:46" s="66" customFormat="1" ht="13.5" customHeight="1">
      <c r="A15" s="66">
        <v>1</v>
      </c>
      <c r="B15" s="1330"/>
      <c r="C15" s="1336"/>
      <c r="D15" s="1336"/>
      <c r="E15" s="1336"/>
      <c r="F15" s="1331"/>
      <c r="G15" s="1330"/>
      <c r="H15" s="1336"/>
      <c r="I15" s="1336"/>
      <c r="J15" s="1336"/>
      <c r="K15" s="1336"/>
      <c r="L15" s="1336"/>
      <c r="M15" s="1336"/>
      <c r="N15" s="1336"/>
      <c r="O15" s="1336"/>
      <c r="P15" s="1336"/>
      <c r="Q15" s="1331"/>
      <c r="R15" s="1330"/>
      <c r="S15" s="1336"/>
      <c r="T15" s="1336"/>
      <c r="U15" s="1336"/>
      <c r="V15" s="1331"/>
      <c r="W15" s="1612" t="str">
        <f t="array" ref="W15">IF(COUNTIF('申込シート①-1・２'!$D$68:$D$83,$AG$3)&lt;A15,"",INDEX('申込シート①-1・２'!$J$68:$J$83,SMALL(IF('申込シート①-1・２'!$D$68:$D$83=$AG$3,ROW($A$1:$A$16),""),A15)))</f>
        <v/>
      </c>
      <c r="X15" s="1613"/>
      <c r="Y15" s="1613"/>
      <c r="Z15" s="1613"/>
      <c r="AA15" s="1613"/>
      <c r="AB15" s="1613"/>
      <c r="AC15" s="1613" t="str">
        <f t="array" ref="AC15">IF(COUNTIF('申込シート①-1・２'!$D$68:$D$83,$AG$3)&lt;A15,"",INDEX('申込シート①-1・２'!$K$68:$K$83,SMALL(IF('申込シート①-1・２'!$D$68:$D$83=$AG$3,ROW($A$1:$A$16),""),A15)))</f>
        <v/>
      </c>
      <c r="AD15" s="1613"/>
      <c r="AE15" s="1613"/>
      <c r="AF15" s="1613"/>
      <c r="AG15" s="1616" t="s">
        <v>2491</v>
      </c>
      <c r="AH15" s="1330"/>
      <c r="AI15" s="1336"/>
      <c r="AJ15" s="1331"/>
      <c r="AK15" s="1576"/>
      <c r="AL15" s="1577"/>
      <c r="AM15" s="1577"/>
      <c r="AN15" s="1577"/>
      <c r="AO15" s="1577"/>
      <c r="AP15" s="1577"/>
      <c r="AQ15" s="1577"/>
      <c r="AR15" s="1578"/>
    </row>
    <row r="16" spans="1:46" s="66" customFormat="1" ht="13.5" customHeight="1">
      <c r="B16" s="1274"/>
      <c r="C16" s="1275"/>
      <c r="D16" s="1275"/>
      <c r="E16" s="1275"/>
      <c r="F16" s="1276"/>
      <c r="G16" s="1274"/>
      <c r="H16" s="1275"/>
      <c r="I16" s="1275"/>
      <c r="J16" s="1275"/>
      <c r="K16" s="1275"/>
      <c r="L16" s="1275"/>
      <c r="M16" s="1275"/>
      <c r="N16" s="1275"/>
      <c r="O16" s="1275"/>
      <c r="P16" s="1275"/>
      <c r="Q16" s="1276"/>
      <c r="R16" s="1274"/>
      <c r="S16" s="1275"/>
      <c r="T16" s="1275"/>
      <c r="U16" s="1275"/>
      <c r="V16" s="1276"/>
      <c r="W16" s="1614"/>
      <c r="X16" s="1615"/>
      <c r="Y16" s="1615"/>
      <c r="Z16" s="1615"/>
      <c r="AA16" s="1615"/>
      <c r="AB16" s="1615"/>
      <c r="AC16" s="1615"/>
      <c r="AD16" s="1615"/>
      <c r="AE16" s="1615"/>
      <c r="AF16" s="1615"/>
      <c r="AG16" s="1617"/>
      <c r="AH16" s="1274"/>
      <c r="AI16" s="1275"/>
      <c r="AJ16" s="1276"/>
      <c r="AK16" s="1579"/>
      <c r="AL16" s="1580"/>
      <c r="AM16" s="1580"/>
      <c r="AN16" s="1580"/>
      <c r="AO16" s="1580"/>
      <c r="AP16" s="1580"/>
      <c r="AQ16" s="1580"/>
      <c r="AR16" s="1581"/>
    </row>
    <row r="17" spans="1:44" s="66" customFormat="1" ht="14.25" customHeight="1">
      <c r="B17" s="1270" t="str">
        <f t="array" ref="B17">IF(COUNTIF('申込シート①-1・２'!$D$68:$D$83,$AG$3)&lt;A18,"",INDEX('申込シート①-1・２'!$D$68:$D$83,SMALL(IF('申込シート①-1・２'!$D$68:$D$83=$AG$3,ROW($A$1:$A$16),""),A18)))</f>
        <v/>
      </c>
      <c r="C17" s="1271"/>
      <c r="D17" s="1271"/>
      <c r="E17" s="1271"/>
      <c r="F17" s="1329"/>
      <c r="G17" s="1270" t="str">
        <f t="array" ref="G17">IF(COUNTIF('申込シート①-1・２'!$D$68:$D$83,$AG$3)&lt;A18,"",INDEX('申込シート①-1・２'!$G$68:$G$83,SMALL(IF('申込シート①-1・２'!$D$68:$D$83=$AG$3,ROW($A$1:$A$16),""),A18)))</f>
        <v/>
      </c>
      <c r="H17" s="1271"/>
      <c r="I17" s="1271"/>
      <c r="J17" s="1271"/>
      <c r="K17" s="1271"/>
      <c r="L17" s="1271"/>
      <c r="M17" s="1271"/>
      <c r="N17" s="1271"/>
      <c r="O17" s="1271"/>
      <c r="P17" s="1271"/>
      <c r="Q17" s="1329"/>
      <c r="R17" s="1270" t="str">
        <f t="array" ref="R17">IF(COUNTIF('申込シート①-1・２'!$D$68:$D$83,$AG$3)&lt;A18,"",INDEX('申込シート①-1・２'!$H$68:$H$83,SMALL(IF('申込シート①-1・２'!$D$68:$D$83=$AG$3,ROW($A$1:$A$16),""),A18)))</f>
        <v/>
      </c>
      <c r="S17" s="1271"/>
      <c r="T17" s="1271"/>
      <c r="U17" s="1271"/>
      <c r="V17" s="1329"/>
      <c r="W17" s="1282" t="str">
        <f t="array" ref="W17">IF(COUNTIF('申込シート①-1・２'!$D$68:$D$83,$AG$3)&lt;A18,"",INDEX('申込シート①-1・２'!$L$68:$L$83,SMALL(IF('申込シート①-1・２'!$D$68:$D$83=$AG$3,ROW($A$1:$A$16),""),A18)))</f>
        <v/>
      </c>
      <c r="X17" s="1283"/>
      <c r="Y17" s="1283"/>
      <c r="Z17" s="1283"/>
      <c r="AA17" s="1283"/>
      <c r="AB17" s="1283"/>
      <c r="AC17" s="1283" t="str">
        <f t="array" ref="AC17">IF(COUNTIF('申込シート①-1・２'!$D$68:$D$83,$AG$3)&lt;A18,"",INDEX('申込シート①-1・２'!$M$68:$M$83,SMALL(IF('申込シート①-1・２'!$D$68:$D$83=$AG$3,ROW($A$1:$A$16),""),A18)))</f>
        <v/>
      </c>
      <c r="AD17" s="1283"/>
      <c r="AE17" s="1283"/>
      <c r="AF17" s="1283"/>
      <c r="AG17" s="705"/>
      <c r="AH17" s="1270" t="str">
        <f t="array" ref="AH17">IF(COUNTIF('申込シート①-1・２'!$D$68:$D$83,$AG$3)&lt;A18,"",INDEX('申込シート①-1・２'!$N$68:$N$83,SMALL(IF('申込シート①-1・２'!$D$68:$D$83=$AG$3,ROW($A$1:$A$16),""),A18)))</f>
        <v/>
      </c>
      <c r="AI17" s="1271"/>
      <c r="AJ17" s="1329"/>
      <c r="AK17" s="1573"/>
      <c r="AL17" s="1574"/>
      <c r="AM17" s="1574"/>
      <c r="AN17" s="1574"/>
      <c r="AO17" s="1574"/>
      <c r="AP17" s="1574"/>
      <c r="AQ17" s="1574"/>
      <c r="AR17" s="1575"/>
    </row>
    <row r="18" spans="1:44" s="66" customFormat="1" ht="13.5" customHeight="1">
      <c r="A18" s="66">
        <v>2</v>
      </c>
      <c r="B18" s="1330"/>
      <c r="C18" s="1336"/>
      <c r="D18" s="1336"/>
      <c r="E18" s="1336"/>
      <c r="F18" s="1331"/>
      <c r="G18" s="1330"/>
      <c r="H18" s="1336"/>
      <c r="I18" s="1336"/>
      <c r="J18" s="1336"/>
      <c r="K18" s="1336"/>
      <c r="L18" s="1336"/>
      <c r="M18" s="1336"/>
      <c r="N18" s="1336"/>
      <c r="O18" s="1336"/>
      <c r="P18" s="1336"/>
      <c r="Q18" s="1331"/>
      <c r="R18" s="1330"/>
      <c r="S18" s="1336"/>
      <c r="T18" s="1336"/>
      <c r="U18" s="1336"/>
      <c r="V18" s="1331"/>
      <c r="W18" s="1612" t="str">
        <f t="array" ref="W18">IF(COUNTIF('申込シート①-1・２'!$D$68:$D$83,$AG$3)&lt;A18,"",INDEX('申込シート①-1・２'!$J$68:$J$83,SMALL(IF('申込シート①-1・２'!$D$68:$D$83=$AG$3,ROW($A$1:$A$16),""),A18)))</f>
        <v/>
      </c>
      <c r="X18" s="1613"/>
      <c r="Y18" s="1613"/>
      <c r="Z18" s="1613"/>
      <c r="AA18" s="1613"/>
      <c r="AB18" s="1613"/>
      <c r="AC18" s="1613" t="str">
        <f t="array" ref="AC18">IF(COUNTIF('申込シート①-1・２'!$D$68:$D$83,$AG$3)&lt;A18,"",INDEX('申込シート①-1・２'!$K$68:$K$83,SMALL(IF('申込シート①-1・２'!$D$68:$D$83=$AG$3,ROW($A$1:$A$16),""),A18)))</f>
        <v/>
      </c>
      <c r="AD18" s="1613"/>
      <c r="AE18" s="1613"/>
      <c r="AF18" s="1613"/>
      <c r="AG18" s="1616" t="s">
        <v>2491</v>
      </c>
      <c r="AH18" s="1330"/>
      <c r="AI18" s="1336"/>
      <c r="AJ18" s="1331"/>
      <c r="AK18" s="1576"/>
      <c r="AL18" s="1577"/>
      <c r="AM18" s="1577"/>
      <c r="AN18" s="1577"/>
      <c r="AO18" s="1577"/>
      <c r="AP18" s="1577"/>
      <c r="AQ18" s="1577"/>
      <c r="AR18" s="1578"/>
    </row>
    <row r="19" spans="1:44" s="66" customFormat="1" ht="13.5" customHeight="1">
      <c r="B19" s="1274"/>
      <c r="C19" s="1275"/>
      <c r="D19" s="1275"/>
      <c r="E19" s="1275"/>
      <c r="F19" s="1276"/>
      <c r="G19" s="1274"/>
      <c r="H19" s="1275"/>
      <c r="I19" s="1275"/>
      <c r="J19" s="1275"/>
      <c r="K19" s="1275"/>
      <c r="L19" s="1275"/>
      <c r="M19" s="1275"/>
      <c r="N19" s="1275"/>
      <c r="O19" s="1275"/>
      <c r="P19" s="1275"/>
      <c r="Q19" s="1276"/>
      <c r="R19" s="1274"/>
      <c r="S19" s="1275"/>
      <c r="T19" s="1275"/>
      <c r="U19" s="1275"/>
      <c r="V19" s="1276"/>
      <c r="W19" s="1614"/>
      <c r="X19" s="1615"/>
      <c r="Y19" s="1615"/>
      <c r="Z19" s="1615"/>
      <c r="AA19" s="1615"/>
      <c r="AB19" s="1615"/>
      <c r="AC19" s="1615"/>
      <c r="AD19" s="1615"/>
      <c r="AE19" s="1615"/>
      <c r="AF19" s="1615"/>
      <c r="AG19" s="1617"/>
      <c r="AH19" s="1274"/>
      <c r="AI19" s="1275"/>
      <c r="AJ19" s="1276"/>
      <c r="AK19" s="1579"/>
      <c r="AL19" s="1580"/>
      <c r="AM19" s="1580"/>
      <c r="AN19" s="1580"/>
      <c r="AO19" s="1580"/>
      <c r="AP19" s="1580"/>
      <c r="AQ19" s="1580"/>
      <c r="AR19" s="1581"/>
    </row>
    <row r="20" spans="1:44" s="66" customFormat="1" ht="14.25" customHeight="1">
      <c r="B20" s="1270" t="str">
        <f t="array" ref="B20">IF(COUNTIF('申込シート①-1・２'!$D$68:$D$83,$AG$3)&lt;A21,"",INDEX('申込シート①-1・２'!$D$68:$D$83,SMALL(IF('申込シート①-1・２'!$D$68:$D$83=$AG$3,ROW($A$1:$A$16),""),A21)))</f>
        <v/>
      </c>
      <c r="C20" s="1271"/>
      <c r="D20" s="1271"/>
      <c r="E20" s="1271"/>
      <c r="F20" s="1329"/>
      <c r="G20" s="1270" t="str">
        <f t="array" ref="G20">IF(COUNTIF('申込シート①-1・２'!$D$68:$D$83,$AG$3)&lt;A21,"",INDEX('申込シート①-1・２'!$G$68:$G$83,SMALL(IF('申込シート①-1・２'!$D$68:$D$83=$AG$3,ROW($A$1:$A$16),""),A21)))</f>
        <v/>
      </c>
      <c r="H20" s="1271"/>
      <c r="I20" s="1271"/>
      <c r="J20" s="1271"/>
      <c r="K20" s="1271"/>
      <c r="L20" s="1271"/>
      <c r="M20" s="1271"/>
      <c r="N20" s="1271"/>
      <c r="O20" s="1271"/>
      <c r="P20" s="1271"/>
      <c r="Q20" s="1329"/>
      <c r="R20" s="1270" t="str">
        <f t="array" ref="R20">IF(COUNTIF('申込シート①-1・２'!$D$68:$D$83,$AG$3)&lt;A21,"",INDEX('申込シート①-1・２'!$H$68:$H$83,SMALL(IF('申込シート①-1・２'!$D$68:$D$83=$AG$3,ROW($A$1:$A$16),""),A21)))</f>
        <v/>
      </c>
      <c r="S20" s="1271"/>
      <c r="T20" s="1271"/>
      <c r="U20" s="1271"/>
      <c r="V20" s="1329"/>
      <c r="W20" s="1282" t="str">
        <f t="array" ref="W20">IF(COUNTIF('申込シート①-1・２'!$D$68:$D$83,$AG$3)&lt;A21,"",INDEX('申込シート①-1・２'!$L$68:$L$83,SMALL(IF('申込シート①-1・２'!$D$68:$D$83=$AG$3,ROW($A$1:$A$16),""),A21)))</f>
        <v/>
      </c>
      <c r="X20" s="1283"/>
      <c r="Y20" s="1283"/>
      <c r="Z20" s="1283"/>
      <c r="AA20" s="1283"/>
      <c r="AB20" s="1283"/>
      <c r="AC20" s="1283" t="str">
        <f t="array" ref="AC20">IF(COUNTIF('申込シート①-1・２'!$D$68:$D$83,$AG$3)&lt;A21,"",INDEX('申込シート①-1・２'!$M$68:$M$83,SMALL(IF('申込シート①-1・２'!$D$68:$D$83=$AG$3,ROW($A$1:$A$16),""),A21)))</f>
        <v/>
      </c>
      <c r="AD20" s="1283"/>
      <c r="AE20" s="1283"/>
      <c r="AF20" s="1283"/>
      <c r="AG20" s="705"/>
      <c r="AH20" s="1270" t="str">
        <f t="array" ref="AH20">IF(COUNTIF('申込シート①-1・２'!$D$68:$D$83,$AG$3)&lt;A21,"",INDEX('申込シート①-1・２'!$N$68:$N$83,SMALL(IF('申込シート①-1・２'!$D$68:$D$83=$AG$3,ROW($A$1:$A$16),""),A21)))</f>
        <v/>
      </c>
      <c r="AI20" s="1271"/>
      <c r="AJ20" s="1329"/>
      <c r="AK20" s="1573"/>
      <c r="AL20" s="1574"/>
      <c r="AM20" s="1574"/>
      <c r="AN20" s="1574"/>
      <c r="AO20" s="1574"/>
      <c r="AP20" s="1574"/>
      <c r="AQ20" s="1574"/>
      <c r="AR20" s="1575"/>
    </row>
    <row r="21" spans="1:44" s="66" customFormat="1" ht="13.5" customHeight="1">
      <c r="A21" s="66">
        <v>3</v>
      </c>
      <c r="B21" s="1330"/>
      <c r="C21" s="1336"/>
      <c r="D21" s="1336"/>
      <c r="E21" s="1336"/>
      <c r="F21" s="1331"/>
      <c r="G21" s="1330"/>
      <c r="H21" s="1336"/>
      <c r="I21" s="1336"/>
      <c r="J21" s="1336"/>
      <c r="K21" s="1336"/>
      <c r="L21" s="1336"/>
      <c r="M21" s="1336"/>
      <c r="N21" s="1336"/>
      <c r="O21" s="1336"/>
      <c r="P21" s="1336"/>
      <c r="Q21" s="1331"/>
      <c r="R21" s="1330"/>
      <c r="S21" s="1336"/>
      <c r="T21" s="1336"/>
      <c r="U21" s="1336"/>
      <c r="V21" s="1331"/>
      <c r="W21" s="1612" t="str">
        <f t="array" ref="W21">IF(COUNTIF('申込シート①-1・２'!$D$68:$D$83,$AG$3)&lt;A21,"",INDEX('申込シート①-1・２'!$J$68:$J$83,SMALL(IF('申込シート①-1・２'!$D$68:$D$83=$AG$3,ROW($A$1:$A$16),""),A21)))</f>
        <v/>
      </c>
      <c r="X21" s="1613"/>
      <c r="Y21" s="1613"/>
      <c r="Z21" s="1613"/>
      <c r="AA21" s="1613"/>
      <c r="AB21" s="1613"/>
      <c r="AC21" s="1613" t="str">
        <f t="array" ref="AC21">IF(COUNTIF('申込シート①-1・２'!$D$68:$D$83,$AG$3)&lt;A21,"",INDEX('申込シート①-1・２'!$K$68:$K$83,SMALL(IF('申込シート①-1・２'!$D$68:$D$83=$AG$3,ROW($A$1:$A$16),""),A21)))</f>
        <v/>
      </c>
      <c r="AD21" s="1613"/>
      <c r="AE21" s="1613"/>
      <c r="AF21" s="1613"/>
      <c r="AG21" s="1616" t="s">
        <v>2491</v>
      </c>
      <c r="AH21" s="1330"/>
      <c r="AI21" s="1336"/>
      <c r="AJ21" s="1331"/>
      <c r="AK21" s="1576"/>
      <c r="AL21" s="1577"/>
      <c r="AM21" s="1577"/>
      <c r="AN21" s="1577"/>
      <c r="AO21" s="1577"/>
      <c r="AP21" s="1577"/>
      <c r="AQ21" s="1577"/>
      <c r="AR21" s="1578"/>
    </row>
    <row r="22" spans="1:44" s="66" customFormat="1" ht="13.5" customHeight="1">
      <c r="B22" s="1274"/>
      <c r="C22" s="1275"/>
      <c r="D22" s="1275"/>
      <c r="E22" s="1275"/>
      <c r="F22" s="1276"/>
      <c r="G22" s="1274"/>
      <c r="H22" s="1275"/>
      <c r="I22" s="1275"/>
      <c r="J22" s="1275"/>
      <c r="K22" s="1275"/>
      <c r="L22" s="1275"/>
      <c r="M22" s="1275"/>
      <c r="N22" s="1275"/>
      <c r="O22" s="1275"/>
      <c r="P22" s="1275"/>
      <c r="Q22" s="1276"/>
      <c r="R22" s="1274"/>
      <c r="S22" s="1275"/>
      <c r="T22" s="1275"/>
      <c r="U22" s="1275"/>
      <c r="V22" s="1276"/>
      <c r="W22" s="1614"/>
      <c r="X22" s="1615"/>
      <c r="Y22" s="1615"/>
      <c r="Z22" s="1615"/>
      <c r="AA22" s="1615"/>
      <c r="AB22" s="1615"/>
      <c r="AC22" s="1615"/>
      <c r="AD22" s="1615"/>
      <c r="AE22" s="1615"/>
      <c r="AF22" s="1615"/>
      <c r="AG22" s="1617"/>
      <c r="AH22" s="1274"/>
      <c r="AI22" s="1275"/>
      <c r="AJ22" s="1276"/>
      <c r="AK22" s="1579"/>
      <c r="AL22" s="1580"/>
      <c r="AM22" s="1580"/>
      <c r="AN22" s="1580"/>
      <c r="AO22" s="1580"/>
      <c r="AP22" s="1580"/>
      <c r="AQ22" s="1580"/>
      <c r="AR22" s="1581"/>
    </row>
    <row r="23" spans="1:44" s="66" customFormat="1" ht="14.25" customHeight="1">
      <c r="B23" s="1270" t="str">
        <f t="array" ref="B23">IF(COUNTIF('申込シート①-1・２'!$D$68:$D$83,$AG$3)&lt;A24,"",INDEX('申込シート①-1・２'!$D$68:$D$83,SMALL(IF('申込シート①-1・２'!$D$68:$D$83=$AG$3,ROW($A$1:$A$16),""),A24)))</f>
        <v/>
      </c>
      <c r="C23" s="1271"/>
      <c r="D23" s="1271"/>
      <c r="E23" s="1271"/>
      <c r="F23" s="1329"/>
      <c r="G23" s="1270" t="str">
        <f t="array" ref="G23">IF(COUNTIF('申込シート①-1・２'!$D$68:$D$83,$AG$3)&lt;A24,"",INDEX('申込シート①-1・２'!$G$68:$G$83,SMALL(IF('申込シート①-1・２'!$D$68:$D$83=$AG$3,ROW($A$1:$A$16),""),A24)))</f>
        <v/>
      </c>
      <c r="H23" s="1271"/>
      <c r="I23" s="1271"/>
      <c r="J23" s="1271"/>
      <c r="K23" s="1271"/>
      <c r="L23" s="1271"/>
      <c r="M23" s="1271"/>
      <c r="N23" s="1271"/>
      <c r="O23" s="1271"/>
      <c r="P23" s="1271"/>
      <c r="Q23" s="1329"/>
      <c r="R23" s="1270" t="str">
        <f t="array" ref="R23">IF(COUNTIF('申込シート①-1・２'!$D$68:$D$83,$AG$3)&lt;A24,"",INDEX('申込シート①-1・２'!$H$68:$H$83,SMALL(IF('申込シート①-1・２'!$D$68:$D$83=$AG$3,ROW($A$1:$A$16),""),A24)))</f>
        <v/>
      </c>
      <c r="S23" s="1271"/>
      <c r="T23" s="1271"/>
      <c r="U23" s="1271"/>
      <c r="V23" s="1329"/>
      <c r="W23" s="1282" t="str">
        <f t="array" ref="W23">IF(COUNTIF('申込シート①-1・２'!$D$68:$D$83,$AG$3)&lt;A24,"",INDEX('申込シート①-1・２'!$L$68:$L$83,SMALL(IF('申込シート①-1・２'!$D$68:$D$83=$AG$3,ROW($A$1:$A$16),""),A24)))</f>
        <v/>
      </c>
      <c r="X23" s="1283"/>
      <c r="Y23" s="1283"/>
      <c r="Z23" s="1283"/>
      <c r="AA23" s="1283"/>
      <c r="AB23" s="1283"/>
      <c r="AC23" s="1283" t="str">
        <f t="array" ref="AC23">IF(COUNTIF('申込シート①-1・２'!$D$68:$D$83,$AG$3)&lt;A24,"",INDEX('申込シート①-1・２'!$M$68:$M$83,SMALL(IF('申込シート①-1・２'!$D$68:$D$83=$AG$3,ROW($A$1:$A$16),""),A24)))</f>
        <v/>
      </c>
      <c r="AD23" s="1283"/>
      <c r="AE23" s="1283"/>
      <c r="AF23" s="1283"/>
      <c r="AG23" s="705"/>
      <c r="AH23" s="1270" t="str">
        <f t="array" ref="AH23">IF(COUNTIF('申込シート①-1・２'!$D$68:$D$83,$AG$3)&lt;A24,"",INDEX('申込シート①-1・２'!$N$68:$N$83,SMALL(IF('申込シート①-1・２'!$D$68:$D$83=$AG$3,ROW($A$1:$A$16),""),A24)))</f>
        <v/>
      </c>
      <c r="AI23" s="1271"/>
      <c r="AJ23" s="1329"/>
      <c r="AK23" s="1573"/>
      <c r="AL23" s="1574"/>
      <c r="AM23" s="1574"/>
      <c r="AN23" s="1574"/>
      <c r="AO23" s="1574"/>
      <c r="AP23" s="1574"/>
      <c r="AQ23" s="1574"/>
      <c r="AR23" s="1575"/>
    </row>
    <row r="24" spans="1:44" s="66" customFormat="1" ht="13.5" customHeight="1">
      <c r="A24" s="66">
        <v>4</v>
      </c>
      <c r="B24" s="1330"/>
      <c r="C24" s="1336"/>
      <c r="D24" s="1336"/>
      <c r="E24" s="1336"/>
      <c r="F24" s="1331"/>
      <c r="G24" s="1330"/>
      <c r="H24" s="1336"/>
      <c r="I24" s="1336"/>
      <c r="J24" s="1336"/>
      <c r="K24" s="1336"/>
      <c r="L24" s="1336"/>
      <c r="M24" s="1336"/>
      <c r="N24" s="1336"/>
      <c r="O24" s="1336"/>
      <c r="P24" s="1336"/>
      <c r="Q24" s="1331"/>
      <c r="R24" s="1330"/>
      <c r="S24" s="1336"/>
      <c r="T24" s="1336"/>
      <c r="U24" s="1336"/>
      <c r="V24" s="1331"/>
      <c r="W24" s="1612" t="str">
        <f t="array" ref="W24">IF(COUNTIF('申込シート①-1・２'!$D$68:$D$83,$AG$3)&lt;A24,"",INDEX('申込シート①-1・２'!$J$68:$J$83,SMALL(IF('申込シート①-1・２'!$D$68:$D$83=$AG$3,ROW($A$1:$A$16),""),A24)))</f>
        <v/>
      </c>
      <c r="X24" s="1613"/>
      <c r="Y24" s="1613"/>
      <c r="Z24" s="1613"/>
      <c r="AA24" s="1613"/>
      <c r="AB24" s="1613"/>
      <c r="AC24" s="1613" t="str">
        <f t="array" ref="AC24">IF(COUNTIF('申込シート①-1・２'!$D$68:$D$83,$AG$3)&lt;A24,"",INDEX('申込シート①-1・２'!$K$68:$K$83,SMALL(IF('申込シート①-1・２'!$D$68:$D$83=$AG$3,ROW($A$1:$A$16),""),A24)))</f>
        <v/>
      </c>
      <c r="AD24" s="1613"/>
      <c r="AE24" s="1613"/>
      <c r="AF24" s="1613"/>
      <c r="AG24" s="1616" t="s">
        <v>2491</v>
      </c>
      <c r="AH24" s="1330"/>
      <c r="AI24" s="1336"/>
      <c r="AJ24" s="1331"/>
      <c r="AK24" s="1576"/>
      <c r="AL24" s="1577"/>
      <c r="AM24" s="1577"/>
      <c r="AN24" s="1577"/>
      <c r="AO24" s="1577"/>
      <c r="AP24" s="1577"/>
      <c r="AQ24" s="1577"/>
      <c r="AR24" s="1578"/>
    </row>
    <row r="25" spans="1:44" s="66" customFormat="1" ht="13.5" customHeight="1">
      <c r="B25" s="1274"/>
      <c r="C25" s="1275"/>
      <c r="D25" s="1275"/>
      <c r="E25" s="1275"/>
      <c r="F25" s="1276"/>
      <c r="G25" s="1274"/>
      <c r="H25" s="1275"/>
      <c r="I25" s="1275"/>
      <c r="J25" s="1275"/>
      <c r="K25" s="1275"/>
      <c r="L25" s="1275"/>
      <c r="M25" s="1275"/>
      <c r="N25" s="1275"/>
      <c r="O25" s="1275"/>
      <c r="P25" s="1275"/>
      <c r="Q25" s="1276"/>
      <c r="R25" s="1274"/>
      <c r="S25" s="1275"/>
      <c r="T25" s="1275"/>
      <c r="U25" s="1275"/>
      <c r="V25" s="1276"/>
      <c r="W25" s="1614"/>
      <c r="X25" s="1615"/>
      <c r="Y25" s="1615"/>
      <c r="Z25" s="1615"/>
      <c r="AA25" s="1615"/>
      <c r="AB25" s="1615"/>
      <c r="AC25" s="1615"/>
      <c r="AD25" s="1615"/>
      <c r="AE25" s="1615"/>
      <c r="AF25" s="1615"/>
      <c r="AG25" s="1617"/>
      <c r="AH25" s="1274"/>
      <c r="AI25" s="1275"/>
      <c r="AJ25" s="1276"/>
      <c r="AK25" s="1579"/>
      <c r="AL25" s="1580"/>
      <c r="AM25" s="1580"/>
      <c r="AN25" s="1580"/>
      <c r="AO25" s="1580"/>
      <c r="AP25" s="1580"/>
      <c r="AQ25" s="1580"/>
      <c r="AR25" s="1581"/>
    </row>
    <row r="26" spans="1:44" s="66" customFormat="1" ht="14.25" customHeight="1">
      <c r="B26" s="1270" t="str">
        <f t="array" ref="B26">IF(COUNTIF('申込シート①-1・２'!$D$68:$D$83,$AG$3)&lt;A27,"",INDEX('申込シート①-1・２'!$D$68:$D$83,SMALL(IF('申込シート①-1・２'!$D$68:$D$83=$AG$3,ROW($A$1:$A$16),""),A27)))</f>
        <v/>
      </c>
      <c r="C26" s="1271"/>
      <c r="D26" s="1271"/>
      <c r="E26" s="1271"/>
      <c r="F26" s="1329"/>
      <c r="G26" s="1270" t="str">
        <f t="array" ref="G26">IF(COUNTIF('申込シート①-1・２'!$D$68:$D$83,$AG$3)&lt;A27,"",INDEX('申込シート①-1・２'!$G$68:$G$83,SMALL(IF('申込シート①-1・２'!$D$68:$D$83=$AG$3,ROW($A$1:$A$16),""),A27)))</f>
        <v/>
      </c>
      <c r="H26" s="1271"/>
      <c r="I26" s="1271"/>
      <c r="J26" s="1271"/>
      <c r="K26" s="1271"/>
      <c r="L26" s="1271"/>
      <c r="M26" s="1271"/>
      <c r="N26" s="1271"/>
      <c r="O26" s="1271"/>
      <c r="P26" s="1271"/>
      <c r="Q26" s="1329"/>
      <c r="R26" s="1270" t="str">
        <f t="array" ref="R26">IF(COUNTIF('申込シート①-1・２'!$D$68:$D$83,$AG$3)&lt;A27,"",INDEX('申込シート①-1・２'!$H$68:$H$83,SMALL(IF('申込シート①-1・２'!$D$68:$D$83=$AG$3,ROW($A$1:$A$16),""),A27)))</f>
        <v/>
      </c>
      <c r="S26" s="1271"/>
      <c r="T26" s="1271"/>
      <c r="U26" s="1271"/>
      <c r="V26" s="1329"/>
      <c r="W26" s="1282" t="str">
        <f t="array" ref="W26">IF(COUNTIF('申込シート①-1・２'!$D$68:$D$83,$AG$3)&lt;A27,"",INDEX('申込シート①-1・２'!$L$68:$L$83,SMALL(IF('申込シート①-1・２'!$D$68:$D$83=$AG$3,ROW($A$1:$A$16),""),A27)))</f>
        <v/>
      </c>
      <c r="X26" s="1283"/>
      <c r="Y26" s="1283"/>
      <c r="Z26" s="1283"/>
      <c r="AA26" s="1283"/>
      <c r="AB26" s="1283"/>
      <c r="AC26" s="1283" t="str">
        <f t="array" ref="AC26">IF(COUNTIF('申込シート①-1・２'!$D$68:$D$83,$AG$3)&lt;A27,"",INDEX('申込シート①-1・２'!$M$68:$M$83,SMALL(IF('申込シート①-1・２'!$D$68:$D$83=$AG$3,ROW($A$1:$A$16),""),A27)))</f>
        <v/>
      </c>
      <c r="AD26" s="1283"/>
      <c r="AE26" s="1283"/>
      <c r="AF26" s="1283"/>
      <c r="AG26" s="705"/>
      <c r="AH26" s="1270" t="str">
        <f t="array" ref="AH26">IF(COUNTIF('申込シート①-1・２'!$D$68:$D$83,$AG$3)&lt;A27,"",INDEX('申込シート①-1・２'!$N$68:$N$83,SMALL(IF('申込シート①-1・２'!$D$68:$D$83=$AG$3,ROW($A$1:$A$16),""),A27)))</f>
        <v/>
      </c>
      <c r="AI26" s="1271"/>
      <c r="AJ26" s="1329"/>
      <c r="AK26" s="1573"/>
      <c r="AL26" s="1574"/>
      <c r="AM26" s="1574"/>
      <c r="AN26" s="1574"/>
      <c r="AO26" s="1574"/>
      <c r="AP26" s="1574"/>
      <c r="AQ26" s="1574"/>
      <c r="AR26" s="1575"/>
    </row>
    <row r="27" spans="1:44" s="66" customFormat="1" ht="13.5" customHeight="1">
      <c r="A27" s="66">
        <v>5</v>
      </c>
      <c r="B27" s="1330"/>
      <c r="C27" s="1336"/>
      <c r="D27" s="1336"/>
      <c r="E27" s="1336"/>
      <c r="F27" s="1331"/>
      <c r="G27" s="1330"/>
      <c r="H27" s="1336"/>
      <c r="I27" s="1336"/>
      <c r="J27" s="1336"/>
      <c r="K27" s="1336"/>
      <c r="L27" s="1336"/>
      <c r="M27" s="1336"/>
      <c r="N27" s="1336"/>
      <c r="O27" s="1336"/>
      <c r="P27" s="1336"/>
      <c r="Q27" s="1331"/>
      <c r="R27" s="1330"/>
      <c r="S27" s="1336"/>
      <c r="T27" s="1336"/>
      <c r="U27" s="1336"/>
      <c r="V27" s="1331"/>
      <c r="W27" s="1612" t="str">
        <f t="array" ref="W27">IF(COUNTIF('申込シート①-1・２'!$D$68:$D$83,$AG$3)&lt;A27,"",INDEX('申込シート①-1・２'!$J$68:$J$83,SMALL(IF('申込シート①-1・２'!$D$68:$D$83=$AG$3,ROW($A$1:$A$16),""),A27)))</f>
        <v/>
      </c>
      <c r="X27" s="1613"/>
      <c r="Y27" s="1613"/>
      <c r="Z27" s="1613"/>
      <c r="AA27" s="1613"/>
      <c r="AB27" s="1613"/>
      <c r="AC27" s="1613" t="str">
        <f t="array" ref="AC27">IF(COUNTIF('申込シート①-1・２'!$D$68:$D$83,$AG$3)&lt;A27,"",INDEX('申込シート①-1・２'!$K$68:$K$83,SMALL(IF('申込シート①-1・２'!$D$68:$D$83=$AG$3,ROW($A$1:$A$16),""),A27)))</f>
        <v/>
      </c>
      <c r="AD27" s="1613"/>
      <c r="AE27" s="1613"/>
      <c r="AF27" s="1613"/>
      <c r="AG27" s="1616" t="s">
        <v>2491</v>
      </c>
      <c r="AH27" s="1330"/>
      <c r="AI27" s="1336"/>
      <c r="AJ27" s="1331"/>
      <c r="AK27" s="1576"/>
      <c r="AL27" s="1577"/>
      <c r="AM27" s="1577"/>
      <c r="AN27" s="1577"/>
      <c r="AO27" s="1577"/>
      <c r="AP27" s="1577"/>
      <c r="AQ27" s="1577"/>
      <c r="AR27" s="1578"/>
    </row>
    <row r="28" spans="1:44" s="66" customFormat="1" ht="13.5" customHeight="1">
      <c r="B28" s="1274"/>
      <c r="C28" s="1275"/>
      <c r="D28" s="1275"/>
      <c r="E28" s="1275"/>
      <c r="F28" s="1276"/>
      <c r="G28" s="1274"/>
      <c r="H28" s="1275"/>
      <c r="I28" s="1275"/>
      <c r="J28" s="1275"/>
      <c r="K28" s="1275"/>
      <c r="L28" s="1275"/>
      <c r="M28" s="1275"/>
      <c r="N28" s="1275"/>
      <c r="O28" s="1275"/>
      <c r="P28" s="1275"/>
      <c r="Q28" s="1276"/>
      <c r="R28" s="1274"/>
      <c r="S28" s="1275"/>
      <c r="T28" s="1275"/>
      <c r="U28" s="1275"/>
      <c r="V28" s="1276"/>
      <c r="W28" s="1614"/>
      <c r="X28" s="1615"/>
      <c r="Y28" s="1615"/>
      <c r="Z28" s="1615"/>
      <c r="AA28" s="1615"/>
      <c r="AB28" s="1615"/>
      <c r="AC28" s="1615"/>
      <c r="AD28" s="1615"/>
      <c r="AE28" s="1615"/>
      <c r="AF28" s="1615"/>
      <c r="AG28" s="1617"/>
      <c r="AH28" s="1274"/>
      <c r="AI28" s="1275"/>
      <c r="AJ28" s="1276"/>
      <c r="AK28" s="1579"/>
      <c r="AL28" s="1580"/>
      <c r="AM28" s="1580"/>
      <c r="AN28" s="1580"/>
      <c r="AO28" s="1580"/>
      <c r="AP28" s="1580"/>
      <c r="AQ28" s="1580"/>
      <c r="AR28" s="1581"/>
    </row>
    <row r="29" spans="1:44" s="66" customFormat="1" ht="14.25" customHeight="1">
      <c r="B29" s="1270" t="str">
        <f t="array" ref="B29">IF(COUNTIF('申込シート①-1・２'!$D$68:$D$83,$AG$3)&lt;A30,"",INDEX('申込シート①-1・２'!$D$68:$D$83,SMALL(IF('申込シート①-1・２'!$D$68:$D$83=$AG$3,ROW($A$1:$A$16),""),A30)))</f>
        <v/>
      </c>
      <c r="C29" s="1271"/>
      <c r="D29" s="1271"/>
      <c r="E29" s="1271"/>
      <c r="F29" s="1329"/>
      <c r="G29" s="1270" t="str">
        <f t="array" ref="G29">IF(COUNTIF('申込シート①-1・２'!$D$68:$D$83,$AG$3)&lt;A30,"",INDEX('申込シート①-1・２'!$G$68:$G$83,SMALL(IF('申込シート①-1・２'!$D$68:$D$83=$AG$3,ROW($A$1:$A$16),""),A30)))</f>
        <v/>
      </c>
      <c r="H29" s="1271"/>
      <c r="I29" s="1271"/>
      <c r="J29" s="1271"/>
      <c r="K29" s="1271"/>
      <c r="L29" s="1271"/>
      <c r="M29" s="1271"/>
      <c r="N29" s="1271"/>
      <c r="O29" s="1271"/>
      <c r="P29" s="1271"/>
      <c r="Q29" s="1329"/>
      <c r="R29" s="1270" t="str">
        <f t="array" ref="R29">IF(COUNTIF('申込シート①-1・２'!$D$68:$D$83,$AG$3)&lt;A30,"",INDEX('申込シート①-1・２'!$H$68:$H$83,SMALL(IF('申込シート①-1・２'!$D$68:$D$83=$AG$3,ROW($A$1:$A$16),""),A30)))</f>
        <v/>
      </c>
      <c r="S29" s="1271"/>
      <c r="T29" s="1271"/>
      <c r="U29" s="1271"/>
      <c r="V29" s="1329"/>
      <c r="W29" s="1282" t="str">
        <f t="array" ref="W29">IF(COUNTIF('申込シート①-1・２'!$D$68:$D$83,$AG$3)&lt;A30,"",INDEX('申込シート①-1・２'!$L$68:$L$83,SMALL(IF('申込シート①-1・２'!$D$68:$D$83=$AG$3,ROW($A$1:$A$16),""),A30)))</f>
        <v/>
      </c>
      <c r="X29" s="1283"/>
      <c r="Y29" s="1283"/>
      <c r="Z29" s="1283"/>
      <c r="AA29" s="1283"/>
      <c r="AB29" s="1283"/>
      <c r="AC29" s="1283" t="str">
        <f t="array" ref="AC29">IF(COUNTIF('申込シート①-1・２'!$D$68:$D$83,$AG$3)&lt;A30,"",INDEX('申込シート①-1・２'!$M$68:$M$83,SMALL(IF('申込シート①-1・２'!$D$68:$D$83=$AG$3,ROW($A$1:$A$16),""),A30)))</f>
        <v/>
      </c>
      <c r="AD29" s="1283"/>
      <c r="AE29" s="1283"/>
      <c r="AF29" s="1283"/>
      <c r="AG29" s="705"/>
      <c r="AH29" s="1270" t="str">
        <f t="array" ref="AH29">IF(COUNTIF('申込シート①-1・２'!$D$68:$D$83,$AG$3)&lt;A30,"",INDEX('申込シート①-1・２'!$N$68:$N$83,SMALL(IF('申込シート①-1・２'!$D$68:$D$83=$AG$3,ROW($A$1:$A$16),""),A30)))</f>
        <v/>
      </c>
      <c r="AI29" s="1271"/>
      <c r="AJ29" s="1329"/>
      <c r="AK29" s="1573"/>
      <c r="AL29" s="1574"/>
      <c r="AM29" s="1574"/>
      <c r="AN29" s="1574"/>
      <c r="AO29" s="1574"/>
      <c r="AP29" s="1574"/>
      <c r="AQ29" s="1574"/>
      <c r="AR29" s="1575"/>
    </row>
    <row r="30" spans="1:44" s="66" customFormat="1" ht="13.5" customHeight="1">
      <c r="A30" s="66">
        <v>6</v>
      </c>
      <c r="B30" s="1330"/>
      <c r="C30" s="1336"/>
      <c r="D30" s="1336"/>
      <c r="E30" s="1336"/>
      <c r="F30" s="1331"/>
      <c r="G30" s="1330"/>
      <c r="H30" s="1336"/>
      <c r="I30" s="1336"/>
      <c r="J30" s="1336"/>
      <c r="K30" s="1336"/>
      <c r="L30" s="1336"/>
      <c r="M30" s="1336"/>
      <c r="N30" s="1336"/>
      <c r="O30" s="1336"/>
      <c r="P30" s="1336"/>
      <c r="Q30" s="1331"/>
      <c r="R30" s="1330"/>
      <c r="S30" s="1336"/>
      <c r="T30" s="1336"/>
      <c r="U30" s="1336"/>
      <c r="V30" s="1331"/>
      <c r="W30" s="1612" t="str">
        <f t="array" ref="W30">IF(COUNTIF('申込シート①-1・２'!$D$68:$D$83,$AG$3)&lt;A30,"",INDEX('申込シート①-1・２'!$J$68:$J$83,SMALL(IF('申込シート①-1・２'!$D$68:$D$83=$AG$3,ROW($A$1:$A$16),""),A30)))</f>
        <v/>
      </c>
      <c r="X30" s="1613"/>
      <c r="Y30" s="1613"/>
      <c r="Z30" s="1613"/>
      <c r="AA30" s="1613"/>
      <c r="AB30" s="1613"/>
      <c r="AC30" s="1613" t="str">
        <f t="array" ref="AC30">IF(COUNTIF('申込シート①-1・２'!$D$68:$D$83,$AG$3)&lt;A30,"",INDEX('申込シート①-1・２'!$K$68:$K$83,SMALL(IF('申込シート①-1・２'!$D$68:$D$83=$AG$3,ROW($A$1:$A$16),""),A30)))</f>
        <v/>
      </c>
      <c r="AD30" s="1613"/>
      <c r="AE30" s="1613"/>
      <c r="AF30" s="1613"/>
      <c r="AG30" s="1616" t="s">
        <v>2491</v>
      </c>
      <c r="AH30" s="1330"/>
      <c r="AI30" s="1336"/>
      <c r="AJ30" s="1331"/>
      <c r="AK30" s="1576"/>
      <c r="AL30" s="1577"/>
      <c r="AM30" s="1577"/>
      <c r="AN30" s="1577"/>
      <c r="AO30" s="1577"/>
      <c r="AP30" s="1577"/>
      <c r="AQ30" s="1577"/>
      <c r="AR30" s="1578"/>
    </row>
    <row r="31" spans="1:44" s="66" customFormat="1" ht="13.5" customHeight="1">
      <c r="B31" s="1274"/>
      <c r="C31" s="1275"/>
      <c r="D31" s="1275"/>
      <c r="E31" s="1275"/>
      <c r="F31" s="1276"/>
      <c r="G31" s="1274"/>
      <c r="H31" s="1275"/>
      <c r="I31" s="1275"/>
      <c r="J31" s="1275"/>
      <c r="K31" s="1275"/>
      <c r="L31" s="1275"/>
      <c r="M31" s="1275"/>
      <c r="N31" s="1275"/>
      <c r="O31" s="1275"/>
      <c r="P31" s="1275"/>
      <c r="Q31" s="1276"/>
      <c r="R31" s="1274"/>
      <c r="S31" s="1275"/>
      <c r="T31" s="1275"/>
      <c r="U31" s="1275"/>
      <c r="V31" s="1276"/>
      <c r="W31" s="1614"/>
      <c r="X31" s="1615"/>
      <c r="Y31" s="1615"/>
      <c r="Z31" s="1615"/>
      <c r="AA31" s="1615"/>
      <c r="AB31" s="1615"/>
      <c r="AC31" s="1615"/>
      <c r="AD31" s="1615"/>
      <c r="AE31" s="1615"/>
      <c r="AF31" s="1615"/>
      <c r="AG31" s="1617"/>
      <c r="AH31" s="1274"/>
      <c r="AI31" s="1275"/>
      <c r="AJ31" s="1276"/>
      <c r="AK31" s="1579"/>
      <c r="AL31" s="1580"/>
      <c r="AM31" s="1580"/>
      <c r="AN31" s="1580"/>
      <c r="AO31" s="1580"/>
      <c r="AP31" s="1580"/>
      <c r="AQ31" s="1580"/>
      <c r="AR31" s="1581"/>
    </row>
    <row r="32" spans="1:44" s="66" customFormat="1" ht="14.25" customHeight="1">
      <c r="B32" s="1270" t="str">
        <f t="array" ref="B32">IF(COUNTIF('申込シート①-1・２'!$D$68:$D$83,$AG$3)&lt;A33,"",INDEX('申込シート①-1・２'!$D$68:$D$83,SMALL(IF('申込シート①-1・２'!$D$68:$D$83=$AG$3,ROW($A$1:$A$16),""),A33)))</f>
        <v/>
      </c>
      <c r="C32" s="1271"/>
      <c r="D32" s="1271"/>
      <c r="E32" s="1271"/>
      <c r="F32" s="1329"/>
      <c r="G32" s="1270" t="str">
        <f t="array" ref="G32">IF(COUNTIF('申込シート①-1・２'!$D$68:$D$83,$AG$3)&lt;A33,"",INDEX('申込シート①-1・２'!$G$68:$G$83,SMALL(IF('申込シート①-1・２'!$D$68:$D$83=$AG$3,ROW($A$1:$A$16),""),A33)))</f>
        <v/>
      </c>
      <c r="H32" s="1271"/>
      <c r="I32" s="1271"/>
      <c r="J32" s="1271"/>
      <c r="K32" s="1271"/>
      <c r="L32" s="1271"/>
      <c r="M32" s="1271"/>
      <c r="N32" s="1271"/>
      <c r="O32" s="1271"/>
      <c r="P32" s="1271"/>
      <c r="Q32" s="1329"/>
      <c r="R32" s="1270" t="str">
        <f t="array" ref="R32">IF(COUNTIF('申込シート①-1・２'!$D$68:$D$83,$AG$3)&lt;A33,"",INDEX('申込シート①-1・２'!$H$68:$H$83,SMALL(IF('申込シート①-1・２'!$D$68:$D$83=$AG$3,ROW($A$1:$A$16),""),A33)))</f>
        <v/>
      </c>
      <c r="S32" s="1271"/>
      <c r="T32" s="1271"/>
      <c r="U32" s="1271"/>
      <c r="V32" s="1329"/>
      <c r="W32" s="1282" t="str">
        <f t="array" ref="W32">IF(COUNTIF('申込シート①-1・２'!$D$68:$D$83,$AG$3)&lt;A33,"",INDEX('申込シート①-1・２'!$L$68:$L$83,SMALL(IF('申込シート①-1・２'!$D$68:$D$83=$AG$3,ROW($A$1:$A$16),""),A33)))</f>
        <v/>
      </c>
      <c r="X32" s="1283"/>
      <c r="Y32" s="1283"/>
      <c r="Z32" s="1283"/>
      <c r="AA32" s="1283"/>
      <c r="AB32" s="1283"/>
      <c r="AC32" s="1283" t="str">
        <f t="array" ref="AC32">IF(COUNTIF('申込シート①-1・２'!$D$68:$D$83,$AG$3)&lt;A33,"",INDEX('申込シート①-1・２'!$M$68:$M$83,SMALL(IF('申込シート①-1・２'!$D$68:$D$83=$AG$3,ROW($A$1:$A$16),""),A33)))</f>
        <v/>
      </c>
      <c r="AD32" s="1283"/>
      <c r="AE32" s="1283"/>
      <c r="AF32" s="1283"/>
      <c r="AG32" s="705"/>
      <c r="AH32" s="1270" t="str">
        <f t="array" ref="AH32">IF(COUNTIF('申込シート①-1・２'!$D$68:$D$83,$AG$3)&lt;A33,"",INDEX('申込シート①-1・２'!$N$68:$N$83,SMALL(IF('申込シート①-1・２'!$D$68:$D$83=$AG$3,ROW($A$1:$A$16),""),A33)))</f>
        <v/>
      </c>
      <c r="AI32" s="1271"/>
      <c r="AJ32" s="1329"/>
      <c r="AK32" s="1573"/>
      <c r="AL32" s="1574"/>
      <c r="AM32" s="1574"/>
      <c r="AN32" s="1574"/>
      <c r="AO32" s="1574"/>
      <c r="AP32" s="1574"/>
      <c r="AQ32" s="1574"/>
      <c r="AR32" s="1575"/>
    </row>
    <row r="33" spans="1:44" s="66" customFormat="1" ht="13.5" customHeight="1">
      <c r="A33" s="66">
        <v>7</v>
      </c>
      <c r="B33" s="1330"/>
      <c r="C33" s="1336"/>
      <c r="D33" s="1336"/>
      <c r="E33" s="1336"/>
      <c r="F33" s="1331"/>
      <c r="G33" s="1330"/>
      <c r="H33" s="1336"/>
      <c r="I33" s="1336"/>
      <c r="J33" s="1336"/>
      <c r="K33" s="1336"/>
      <c r="L33" s="1336"/>
      <c r="M33" s="1336"/>
      <c r="N33" s="1336"/>
      <c r="O33" s="1336"/>
      <c r="P33" s="1336"/>
      <c r="Q33" s="1331"/>
      <c r="R33" s="1330"/>
      <c r="S33" s="1336"/>
      <c r="T33" s="1336"/>
      <c r="U33" s="1336"/>
      <c r="V33" s="1331"/>
      <c r="W33" s="1612" t="str">
        <f t="array" ref="W33">IF(COUNTIF('申込シート①-1・２'!$D$68:$D$83,$AG$3)&lt;A33,"",INDEX('申込シート①-1・２'!$J$68:$J$83,SMALL(IF('申込シート①-1・２'!$D$68:$D$83=$AG$3,ROW($A$1:$A$16),""),A33)))</f>
        <v/>
      </c>
      <c r="X33" s="1613"/>
      <c r="Y33" s="1613"/>
      <c r="Z33" s="1613"/>
      <c r="AA33" s="1613"/>
      <c r="AB33" s="1613"/>
      <c r="AC33" s="1613" t="str">
        <f t="array" ref="AC33">IF(COUNTIF('申込シート①-1・２'!$D$68:$D$83,$AG$3)&lt;A33,"",INDEX('申込シート①-1・２'!$K$68:$K$83,SMALL(IF('申込シート①-1・２'!$D$68:$D$83=$AG$3,ROW($A$1:$A$16),""),A33)))</f>
        <v/>
      </c>
      <c r="AD33" s="1613"/>
      <c r="AE33" s="1613"/>
      <c r="AF33" s="1613"/>
      <c r="AG33" s="1616" t="s">
        <v>2491</v>
      </c>
      <c r="AH33" s="1330"/>
      <c r="AI33" s="1336"/>
      <c r="AJ33" s="1331"/>
      <c r="AK33" s="1576"/>
      <c r="AL33" s="1577"/>
      <c r="AM33" s="1577"/>
      <c r="AN33" s="1577"/>
      <c r="AO33" s="1577"/>
      <c r="AP33" s="1577"/>
      <c r="AQ33" s="1577"/>
      <c r="AR33" s="1578"/>
    </row>
    <row r="34" spans="1:44" s="66" customFormat="1" ht="13.5" customHeight="1">
      <c r="B34" s="1274"/>
      <c r="C34" s="1275"/>
      <c r="D34" s="1275"/>
      <c r="E34" s="1275"/>
      <c r="F34" s="1276"/>
      <c r="G34" s="1274"/>
      <c r="H34" s="1275"/>
      <c r="I34" s="1275"/>
      <c r="J34" s="1275"/>
      <c r="K34" s="1275"/>
      <c r="L34" s="1275"/>
      <c r="M34" s="1275"/>
      <c r="N34" s="1275"/>
      <c r="O34" s="1275"/>
      <c r="P34" s="1275"/>
      <c r="Q34" s="1276"/>
      <c r="R34" s="1274"/>
      <c r="S34" s="1275"/>
      <c r="T34" s="1275"/>
      <c r="U34" s="1275"/>
      <c r="V34" s="1276"/>
      <c r="W34" s="1614"/>
      <c r="X34" s="1615"/>
      <c r="Y34" s="1615"/>
      <c r="Z34" s="1615"/>
      <c r="AA34" s="1615"/>
      <c r="AB34" s="1615"/>
      <c r="AC34" s="1615"/>
      <c r="AD34" s="1615"/>
      <c r="AE34" s="1615"/>
      <c r="AF34" s="1615"/>
      <c r="AG34" s="1617"/>
      <c r="AH34" s="1274"/>
      <c r="AI34" s="1275"/>
      <c r="AJ34" s="1276"/>
      <c r="AK34" s="1579"/>
      <c r="AL34" s="1580"/>
      <c r="AM34" s="1580"/>
      <c r="AN34" s="1580"/>
      <c r="AO34" s="1580"/>
      <c r="AP34" s="1580"/>
      <c r="AQ34" s="1580"/>
      <c r="AR34" s="1581"/>
    </row>
    <row r="35" spans="1:44" s="66" customFormat="1" ht="14.25" customHeight="1">
      <c r="B35" s="1270" t="str">
        <f t="array" ref="B35">IF(COUNTIF('申込シート①-1・２'!$D$68:$D$83,$AG$3)&lt;A36,"",INDEX('申込シート①-1・２'!$D$68:$D$83,SMALL(IF('申込シート①-1・２'!$D$68:$D$83=$AG$3,ROW($A$1:$A$16),""),A36)))</f>
        <v/>
      </c>
      <c r="C35" s="1271"/>
      <c r="D35" s="1271"/>
      <c r="E35" s="1271"/>
      <c r="F35" s="1329"/>
      <c r="G35" s="1270" t="str">
        <f t="array" ref="G35">IF(COUNTIF('申込シート①-1・２'!$D$68:$D$83,$AG$3)&lt;A36,"",INDEX('申込シート①-1・２'!$G$68:$G$83,SMALL(IF('申込シート①-1・２'!$D$68:$D$83=$AG$3,ROW($A$1:$A$16),""),A36)))</f>
        <v/>
      </c>
      <c r="H35" s="1271"/>
      <c r="I35" s="1271"/>
      <c r="J35" s="1271"/>
      <c r="K35" s="1271"/>
      <c r="L35" s="1271"/>
      <c r="M35" s="1271"/>
      <c r="N35" s="1271"/>
      <c r="O35" s="1271"/>
      <c r="P35" s="1271"/>
      <c r="Q35" s="1329"/>
      <c r="R35" s="1270" t="str">
        <f t="array" ref="R35">IF(COUNTIF('申込シート①-1・２'!$D$68:$D$83,$AG$3)&lt;A36,"",INDEX('申込シート①-1・２'!$H$68:$H$83,SMALL(IF('申込シート①-1・２'!$D$68:$D$83=$AG$3,ROW($A$1:$A$16),""),A36)))</f>
        <v/>
      </c>
      <c r="S35" s="1271"/>
      <c r="T35" s="1271"/>
      <c r="U35" s="1271"/>
      <c r="V35" s="1329"/>
      <c r="W35" s="1282" t="str">
        <f t="array" ref="W35">IF(COUNTIF('申込シート①-1・２'!$D$68:$D$83,$AG$3)&lt;A36,"",INDEX('申込シート①-1・２'!$L$68:$L$83,SMALL(IF('申込シート①-1・２'!$D$68:$D$83=$AG$3,ROW($A$1:$A$16),""),A36)))</f>
        <v/>
      </c>
      <c r="X35" s="1283"/>
      <c r="Y35" s="1283"/>
      <c r="Z35" s="1283"/>
      <c r="AA35" s="1283"/>
      <c r="AB35" s="1283"/>
      <c r="AC35" s="1283" t="str">
        <f t="array" ref="AC35">IF(COUNTIF('申込シート①-1・２'!$D$68:$D$83,$AG$3)&lt;A36,"",INDEX('申込シート①-1・２'!$M$68:$M$83,SMALL(IF('申込シート①-1・２'!$D$68:$D$83=$AG$3,ROW($A$1:$A$16),""),A36)))</f>
        <v/>
      </c>
      <c r="AD35" s="1283"/>
      <c r="AE35" s="1283"/>
      <c r="AF35" s="1283"/>
      <c r="AG35" s="705"/>
      <c r="AH35" s="1270" t="str">
        <f t="array" ref="AH35">IF(COUNTIF('申込シート①-1・２'!$D$68:$D$83,$AG$3)&lt;A36,"",INDEX('申込シート①-1・２'!$N$68:$N$83,SMALL(IF('申込シート①-1・２'!$D$68:$D$83=$AG$3,ROW($A$1:$A$16),""),A36)))</f>
        <v/>
      </c>
      <c r="AI35" s="1271"/>
      <c r="AJ35" s="1329"/>
      <c r="AK35" s="1573"/>
      <c r="AL35" s="1574"/>
      <c r="AM35" s="1574"/>
      <c r="AN35" s="1574"/>
      <c r="AO35" s="1574"/>
      <c r="AP35" s="1574"/>
      <c r="AQ35" s="1574"/>
      <c r="AR35" s="1575"/>
    </row>
    <row r="36" spans="1:44" s="66" customFormat="1" ht="13.5" customHeight="1">
      <c r="A36" s="66">
        <v>8</v>
      </c>
      <c r="B36" s="1330"/>
      <c r="C36" s="1336"/>
      <c r="D36" s="1336"/>
      <c r="E36" s="1336"/>
      <c r="F36" s="1331"/>
      <c r="G36" s="1330"/>
      <c r="H36" s="1336"/>
      <c r="I36" s="1336"/>
      <c r="J36" s="1336"/>
      <c r="K36" s="1336"/>
      <c r="L36" s="1336"/>
      <c r="M36" s="1336"/>
      <c r="N36" s="1336"/>
      <c r="O36" s="1336"/>
      <c r="P36" s="1336"/>
      <c r="Q36" s="1331"/>
      <c r="R36" s="1330"/>
      <c r="S36" s="1336"/>
      <c r="T36" s="1336"/>
      <c r="U36" s="1336"/>
      <c r="V36" s="1331"/>
      <c r="W36" s="1612" t="str">
        <f t="array" ref="W36">IF(COUNTIF('申込シート①-1・２'!$D$68:$D$83,$AG$3)&lt;A36,"",INDEX('申込シート①-1・２'!$J$68:$J$83,SMALL(IF('申込シート①-1・２'!$D$68:$D$83=$AG$3,ROW($A$1:$A$16),""),A36)))</f>
        <v/>
      </c>
      <c r="X36" s="1613"/>
      <c r="Y36" s="1613"/>
      <c r="Z36" s="1613"/>
      <c r="AA36" s="1613"/>
      <c r="AB36" s="1613"/>
      <c r="AC36" s="1613" t="str">
        <f t="array" ref="AC36">IF(COUNTIF('申込シート①-1・２'!$D$68:$D$83,$AG$3)&lt;A36,"",INDEX('申込シート①-1・２'!$K$68:$K$83,SMALL(IF('申込シート①-1・２'!$D$68:$D$83=$AG$3,ROW($A$1:$A$16),""),A36)))</f>
        <v/>
      </c>
      <c r="AD36" s="1613"/>
      <c r="AE36" s="1613"/>
      <c r="AF36" s="1613"/>
      <c r="AG36" s="1616" t="s">
        <v>2491</v>
      </c>
      <c r="AH36" s="1330"/>
      <c r="AI36" s="1336"/>
      <c r="AJ36" s="1331"/>
      <c r="AK36" s="1576"/>
      <c r="AL36" s="1577"/>
      <c r="AM36" s="1577"/>
      <c r="AN36" s="1577"/>
      <c r="AO36" s="1577"/>
      <c r="AP36" s="1577"/>
      <c r="AQ36" s="1577"/>
      <c r="AR36" s="1578"/>
    </row>
    <row r="37" spans="1:44" s="66" customFormat="1" ht="13.5" customHeight="1">
      <c r="B37" s="1274"/>
      <c r="C37" s="1275"/>
      <c r="D37" s="1275"/>
      <c r="E37" s="1275"/>
      <c r="F37" s="1276"/>
      <c r="G37" s="1274"/>
      <c r="H37" s="1275"/>
      <c r="I37" s="1275"/>
      <c r="J37" s="1275"/>
      <c r="K37" s="1275"/>
      <c r="L37" s="1275"/>
      <c r="M37" s="1275"/>
      <c r="N37" s="1275"/>
      <c r="O37" s="1275"/>
      <c r="P37" s="1275"/>
      <c r="Q37" s="1276"/>
      <c r="R37" s="1274"/>
      <c r="S37" s="1275"/>
      <c r="T37" s="1275"/>
      <c r="U37" s="1275"/>
      <c r="V37" s="1276"/>
      <c r="W37" s="1614"/>
      <c r="X37" s="1615"/>
      <c r="Y37" s="1615"/>
      <c r="Z37" s="1615"/>
      <c r="AA37" s="1615"/>
      <c r="AB37" s="1615"/>
      <c r="AC37" s="1615"/>
      <c r="AD37" s="1615"/>
      <c r="AE37" s="1615"/>
      <c r="AF37" s="1615"/>
      <c r="AG37" s="1617"/>
      <c r="AH37" s="1274"/>
      <c r="AI37" s="1275"/>
      <c r="AJ37" s="1276"/>
      <c r="AK37" s="1579"/>
      <c r="AL37" s="1580"/>
      <c r="AM37" s="1580"/>
      <c r="AN37" s="1580"/>
      <c r="AO37" s="1580"/>
      <c r="AP37" s="1580"/>
      <c r="AQ37" s="1580"/>
      <c r="AR37" s="1581"/>
    </row>
    <row r="38" spans="1:44" s="66" customFormat="1" ht="14.25" customHeight="1">
      <c r="B38" s="1270" t="str">
        <f t="array" ref="B38">IF(COUNTIF('申込シート①-1・２'!$D$68:$D$83,$AG$3)&lt;A39,"",INDEX('申込シート①-1・２'!$D$68:$D$83,SMALL(IF('申込シート①-1・２'!$D$68:$D$83=$AG$3,ROW($A$1:$A$16),""),A39)))</f>
        <v/>
      </c>
      <c r="C38" s="1271"/>
      <c r="D38" s="1271"/>
      <c r="E38" s="1271"/>
      <c r="F38" s="1329"/>
      <c r="G38" s="1270" t="str">
        <f t="array" ref="G38">IF(COUNTIF('申込シート①-1・２'!$D$68:$D$83,$AG$3)&lt;A39,"",INDEX('申込シート①-1・２'!$G$68:$G$83,SMALL(IF('申込シート①-1・２'!$D$68:$D$83=$AG$3,ROW($A$1:$A$16),""),A39)))</f>
        <v/>
      </c>
      <c r="H38" s="1271"/>
      <c r="I38" s="1271"/>
      <c r="J38" s="1271"/>
      <c r="K38" s="1271"/>
      <c r="L38" s="1271"/>
      <c r="M38" s="1271"/>
      <c r="N38" s="1271"/>
      <c r="O38" s="1271"/>
      <c r="P38" s="1271"/>
      <c r="Q38" s="1329"/>
      <c r="R38" s="1270" t="str">
        <f t="array" ref="R38">IF(COUNTIF('申込シート①-1・２'!$D$68:$D$83,$AG$3)&lt;A39,"",INDEX('申込シート①-1・２'!$H$68:$H$83,SMALL(IF('申込シート①-1・２'!$D$68:$D$83=$AG$3,ROW($A$1:$A$16),""),A39)))</f>
        <v/>
      </c>
      <c r="S38" s="1271"/>
      <c r="T38" s="1271"/>
      <c r="U38" s="1271"/>
      <c r="V38" s="1329"/>
      <c r="W38" s="1282" t="str">
        <f t="array" ref="W38">IF(COUNTIF('申込シート①-1・２'!$D$68:$D$83,$AG$3)&lt;A39,"",INDEX('申込シート①-1・２'!$L$68:$L$83,SMALL(IF('申込シート①-1・２'!$D$68:$D$83=$AG$3,ROW($A$1:$A$16),""),A39)))</f>
        <v/>
      </c>
      <c r="X38" s="1283"/>
      <c r="Y38" s="1283"/>
      <c r="Z38" s="1283"/>
      <c r="AA38" s="1283"/>
      <c r="AB38" s="1283"/>
      <c r="AC38" s="1283" t="str">
        <f t="array" ref="AC38">IF(COUNTIF('申込シート①-1・２'!$D$68:$D$83,$AG$3)&lt;A39,"",INDEX('申込シート①-1・２'!$M$68:$M$83,SMALL(IF('申込シート①-1・２'!$D$68:$D$83=$AG$3,ROW($A$1:$A$16),""),A39)))</f>
        <v/>
      </c>
      <c r="AD38" s="1283"/>
      <c r="AE38" s="1283"/>
      <c r="AF38" s="1283"/>
      <c r="AG38" s="705"/>
      <c r="AH38" s="1270" t="str">
        <f t="array" ref="AH38">IF(COUNTIF('申込シート①-1・２'!$D$68:$D$83,$AG$3)&lt;A39,"",INDEX('申込シート①-1・２'!$N$68:$N$83,SMALL(IF('申込シート①-1・２'!$D$68:$D$83=$AG$3,ROW($A$1:$A$16),""),A39)))</f>
        <v/>
      </c>
      <c r="AI38" s="1271"/>
      <c r="AJ38" s="1329"/>
      <c r="AK38" s="1573"/>
      <c r="AL38" s="1574"/>
      <c r="AM38" s="1574"/>
      <c r="AN38" s="1574"/>
      <c r="AO38" s="1574"/>
      <c r="AP38" s="1574"/>
      <c r="AQ38" s="1574"/>
      <c r="AR38" s="1575"/>
    </row>
    <row r="39" spans="1:44" s="66" customFormat="1" ht="13.5" customHeight="1">
      <c r="A39" s="66">
        <v>9</v>
      </c>
      <c r="B39" s="1330"/>
      <c r="C39" s="1336"/>
      <c r="D39" s="1336"/>
      <c r="E39" s="1336"/>
      <c r="F39" s="1331"/>
      <c r="G39" s="1330"/>
      <c r="H39" s="1336"/>
      <c r="I39" s="1336"/>
      <c r="J39" s="1336"/>
      <c r="K39" s="1336"/>
      <c r="L39" s="1336"/>
      <c r="M39" s="1336"/>
      <c r="N39" s="1336"/>
      <c r="O39" s="1336"/>
      <c r="P39" s="1336"/>
      <c r="Q39" s="1331"/>
      <c r="R39" s="1330"/>
      <c r="S39" s="1336"/>
      <c r="T39" s="1336"/>
      <c r="U39" s="1336"/>
      <c r="V39" s="1331"/>
      <c r="W39" s="1612" t="str">
        <f t="array" ref="W39">IF(COUNTIF('申込シート①-1・２'!$D$68:$D$83,$AG$3)&lt;A39,"",INDEX('申込シート①-1・２'!$J$68:$J$83,SMALL(IF('申込シート①-1・２'!$D$68:$D$83=$AG$3,ROW($A$1:$A$16),""),A39)))</f>
        <v/>
      </c>
      <c r="X39" s="1613"/>
      <c r="Y39" s="1613"/>
      <c r="Z39" s="1613"/>
      <c r="AA39" s="1613"/>
      <c r="AB39" s="1613"/>
      <c r="AC39" s="1613" t="str">
        <f t="array" ref="AC39">IF(COUNTIF('申込シート①-1・２'!$D$68:$D$83,$AG$3)&lt;A39,"",INDEX('申込シート①-1・２'!$K$68:$K$83,SMALL(IF('申込シート①-1・２'!$D$68:$D$83=$AG$3,ROW($A$1:$A$16),""),A39)))</f>
        <v/>
      </c>
      <c r="AD39" s="1613"/>
      <c r="AE39" s="1613"/>
      <c r="AF39" s="1613"/>
      <c r="AG39" s="1616" t="s">
        <v>2491</v>
      </c>
      <c r="AH39" s="1330"/>
      <c r="AI39" s="1336"/>
      <c r="AJ39" s="1331"/>
      <c r="AK39" s="1576"/>
      <c r="AL39" s="1577"/>
      <c r="AM39" s="1577"/>
      <c r="AN39" s="1577"/>
      <c r="AO39" s="1577"/>
      <c r="AP39" s="1577"/>
      <c r="AQ39" s="1577"/>
      <c r="AR39" s="1578"/>
    </row>
    <row r="40" spans="1:44" s="66" customFormat="1" ht="13.5" customHeight="1">
      <c r="B40" s="1274"/>
      <c r="C40" s="1275"/>
      <c r="D40" s="1275"/>
      <c r="E40" s="1275"/>
      <c r="F40" s="1276"/>
      <c r="G40" s="1274"/>
      <c r="H40" s="1275"/>
      <c r="I40" s="1275"/>
      <c r="J40" s="1275"/>
      <c r="K40" s="1275"/>
      <c r="L40" s="1275"/>
      <c r="M40" s="1275"/>
      <c r="N40" s="1275"/>
      <c r="O40" s="1275"/>
      <c r="P40" s="1275"/>
      <c r="Q40" s="1276"/>
      <c r="R40" s="1274"/>
      <c r="S40" s="1275"/>
      <c r="T40" s="1275"/>
      <c r="U40" s="1275"/>
      <c r="V40" s="1276"/>
      <c r="W40" s="1614"/>
      <c r="X40" s="1615"/>
      <c r="Y40" s="1615"/>
      <c r="Z40" s="1615"/>
      <c r="AA40" s="1615"/>
      <c r="AB40" s="1615"/>
      <c r="AC40" s="1615"/>
      <c r="AD40" s="1615"/>
      <c r="AE40" s="1615"/>
      <c r="AF40" s="1615"/>
      <c r="AG40" s="1617"/>
      <c r="AH40" s="1274"/>
      <c r="AI40" s="1275"/>
      <c r="AJ40" s="1276"/>
      <c r="AK40" s="1579"/>
      <c r="AL40" s="1580"/>
      <c r="AM40" s="1580"/>
      <c r="AN40" s="1580"/>
      <c r="AO40" s="1580"/>
      <c r="AP40" s="1580"/>
      <c r="AQ40" s="1580"/>
      <c r="AR40" s="1581"/>
    </row>
    <row r="41" spans="1:44" s="66" customFormat="1" ht="14.25" customHeight="1">
      <c r="B41" s="1270" t="str">
        <f t="array" ref="B41">IF(COUNTIF('申込シート①-1・２'!$D$68:$D$83,$AG$3)&lt;A42,"",INDEX('申込シート①-1・２'!$D$68:$D$83,SMALL(IF('申込シート①-1・２'!$D$68:$D$83=$AG$3,ROW($A$1:$A$16),""),A42)))</f>
        <v/>
      </c>
      <c r="C41" s="1271"/>
      <c r="D41" s="1271"/>
      <c r="E41" s="1271"/>
      <c r="F41" s="1329"/>
      <c r="G41" s="1270" t="str">
        <f t="array" ref="G41">IF(COUNTIF('申込シート①-1・２'!$D$68:$D$83,$AG$3)&lt;A42,"",INDEX('申込シート①-1・２'!$G$68:$G$83,SMALL(IF('申込シート①-1・２'!$D$68:$D$83=$AG$3,ROW($A$1:$A$16),""),A42)))</f>
        <v/>
      </c>
      <c r="H41" s="1271"/>
      <c r="I41" s="1271"/>
      <c r="J41" s="1271"/>
      <c r="K41" s="1271"/>
      <c r="L41" s="1271"/>
      <c r="M41" s="1271"/>
      <c r="N41" s="1271"/>
      <c r="O41" s="1271"/>
      <c r="P41" s="1271"/>
      <c r="Q41" s="1329"/>
      <c r="R41" s="1270" t="str">
        <f t="array" ref="R41">IF(COUNTIF('申込シート①-1・２'!$D$68:$D$83,$AG$3)&lt;A42,"",INDEX('申込シート①-1・２'!$H$68:$H$83,SMALL(IF('申込シート①-1・２'!$D$68:$D$83=$AG$3,ROW($A$1:$A$16),""),A42)))</f>
        <v/>
      </c>
      <c r="S41" s="1271"/>
      <c r="T41" s="1271"/>
      <c r="U41" s="1271"/>
      <c r="V41" s="1329"/>
      <c r="W41" s="1282" t="str">
        <f t="array" ref="W41">IF(COUNTIF('申込シート①-1・２'!$D$68:$D$83,$AG$3)&lt;A42,"",INDEX('申込シート①-1・２'!$L$68:$L$83,SMALL(IF('申込シート①-1・２'!$D$68:$D$83=$AG$3,ROW($A$1:$A$16),""),A42)))</f>
        <v/>
      </c>
      <c r="X41" s="1283"/>
      <c r="Y41" s="1283"/>
      <c r="Z41" s="1283"/>
      <c r="AA41" s="1283"/>
      <c r="AB41" s="1283"/>
      <c r="AC41" s="1283" t="str">
        <f t="array" ref="AC41">IF(COUNTIF('申込シート①-1・２'!$D$68:$D$83,$AG$3)&lt;A42,"",INDEX('申込シート①-1・２'!$M$68:$M$83,SMALL(IF('申込シート①-1・２'!$D$68:$D$83=$AG$3,ROW($A$1:$A$16),""),A42)))</f>
        <v/>
      </c>
      <c r="AD41" s="1283"/>
      <c r="AE41" s="1283"/>
      <c r="AF41" s="1283"/>
      <c r="AG41" s="705"/>
      <c r="AH41" s="1270" t="str">
        <f t="array" ref="AH41">IF(COUNTIF('申込シート①-1・２'!$D$68:$D$83,$AG$3)&lt;A42,"",INDEX('申込シート①-1・２'!$N$68:$N$83,SMALL(IF('申込シート①-1・２'!$D$68:$D$83=$AG$3,ROW($A$1:$A$16),""),A42)))</f>
        <v/>
      </c>
      <c r="AI41" s="1271"/>
      <c r="AJ41" s="1329"/>
      <c r="AK41" s="1573"/>
      <c r="AL41" s="1574"/>
      <c r="AM41" s="1574"/>
      <c r="AN41" s="1574"/>
      <c r="AO41" s="1574"/>
      <c r="AP41" s="1574"/>
      <c r="AQ41" s="1574"/>
      <c r="AR41" s="1575"/>
    </row>
    <row r="42" spans="1:44" s="66" customFormat="1" ht="13.5" customHeight="1">
      <c r="A42" s="66">
        <v>10</v>
      </c>
      <c r="B42" s="1330"/>
      <c r="C42" s="1336"/>
      <c r="D42" s="1336"/>
      <c r="E42" s="1336"/>
      <c r="F42" s="1331"/>
      <c r="G42" s="1330"/>
      <c r="H42" s="1336"/>
      <c r="I42" s="1336"/>
      <c r="J42" s="1336"/>
      <c r="K42" s="1336"/>
      <c r="L42" s="1336"/>
      <c r="M42" s="1336"/>
      <c r="N42" s="1336"/>
      <c r="O42" s="1336"/>
      <c r="P42" s="1336"/>
      <c r="Q42" s="1331"/>
      <c r="R42" s="1330"/>
      <c r="S42" s="1336"/>
      <c r="T42" s="1336"/>
      <c r="U42" s="1336"/>
      <c r="V42" s="1331"/>
      <c r="W42" s="1612" t="str">
        <f t="array" ref="W42">IF(COUNTIF('申込シート①-1・２'!$D$68:$D$83,$AG$3)&lt;A42,"",INDEX('申込シート①-1・２'!$J$68:$J$83,SMALL(IF('申込シート①-1・２'!$D$68:$D$83=$AG$3,ROW($A$1:$A$16),""),A42)))</f>
        <v/>
      </c>
      <c r="X42" s="1613"/>
      <c r="Y42" s="1613"/>
      <c r="Z42" s="1613"/>
      <c r="AA42" s="1613"/>
      <c r="AB42" s="1613"/>
      <c r="AC42" s="1613" t="str">
        <f t="array" ref="AC42">IF(COUNTIF('申込シート①-1・２'!$D$68:$D$83,$AG$3)&lt;A42,"",INDEX('申込シート①-1・２'!$K$68:$K$83,SMALL(IF('申込シート①-1・２'!$D$68:$D$83=$AG$3,ROW($A$1:$A$16),""),A42)))</f>
        <v/>
      </c>
      <c r="AD42" s="1613"/>
      <c r="AE42" s="1613"/>
      <c r="AF42" s="1613"/>
      <c r="AG42" s="1616" t="s">
        <v>2491</v>
      </c>
      <c r="AH42" s="1330"/>
      <c r="AI42" s="1336"/>
      <c r="AJ42" s="1331"/>
      <c r="AK42" s="1576"/>
      <c r="AL42" s="1577"/>
      <c r="AM42" s="1577"/>
      <c r="AN42" s="1577"/>
      <c r="AO42" s="1577"/>
      <c r="AP42" s="1577"/>
      <c r="AQ42" s="1577"/>
      <c r="AR42" s="1578"/>
    </row>
    <row r="43" spans="1:44" s="66" customFormat="1" ht="13.5" customHeight="1">
      <c r="B43" s="1274"/>
      <c r="C43" s="1275"/>
      <c r="D43" s="1275"/>
      <c r="E43" s="1275"/>
      <c r="F43" s="1276"/>
      <c r="G43" s="1274"/>
      <c r="H43" s="1275"/>
      <c r="I43" s="1275"/>
      <c r="J43" s="1275"/>
      <c r="K43" s="1275"/>
      <c r="L43" s="1275"/>
      <c r="M43" s="1275"/>
      <c r="N43" s="1275"/>
      <c r="O43" s="1275"/>
      <c r="P43" s="1275"/>
      <c r="Q43" s="1276"/>
      <c r="R43" s="1274"/>
      <c r="S43" s="1275"/>
      <c r="T43" s="1275"/>
      <c r="U43" s="1275"/>
      <c r="V43" s="1276"/>
      <c r="W43" s="1614"/>
      <c r="X43" s="1615"/>
      <c r="Y43" s="1615"/>
      <c r="Z43" s="1615"/>
      <c r="AA43" s="1615"/>
      <c r="AB43" s="1615"/>
      <c r="AC43" s="1615"/>
      <c r="AD43" s="1615"/>
      <c r="AE43" s="1615"/>
      <c r="AF43" s="1615"/>
      <c r="AG43" s="1617"/>
      <c r="AH43" s="1274"/>
      <c r="AI43" s="1275"/>
      <c r="AJ43" s="1276"/>
      <c r="AK43" s="1579"/>
      <c r="AL43" s="1580"/>
      <c r="AM43" s="1580"/>
      <c r="AN43" s="1580"/>
      <c r="AO43" s="1580"/>
      <c r="AP43" s="1580"/>
      <c r="AQ43" s="1580"/>
      <c r="AR43" s="1581"/>
    </row>
    <row r="44" spans="1:44" s="66" customFormat="1" ht="14.25" customHeight="1">
      <c r="B44" s="1270" t="str">
        <f t="array" ref="B44">IF(COUNTIF('申込シート①-1・２'!$D$68:$D$83,$AG$3)&lt;A45,"",INDEX('申込シート①-1・２'!$D$68:$D$83,SMALL(IF('申込シート①-1・２'!$D$68:$D$83=$AG$3,ROW($A$1:$A$16),""),A45)))</f>
        <v/>
      </c>
      <c r="C44" s="1271"/>
      <c r="D44" s="1271"/>
      <c r="E44" s="1271"/>
      <c r="F44" s="1329"/>
      <c r="G44" s="1270" t="str">
        <f t="array" ref="G44">IF(COUNTIF('申込シート①-1・２'!$D$68:$D$83,$AG$3)&lt;A45,"",INDEX('申込シート①-1・２'!$G$68:$G$83,SMALL(IF('申込シート①-1・２'!$D$68:$D$83=$AG$3,ROW($A$1:$A$16),""),A45)))</f>
        <v/>
      </c>
      <c r="H44" s="1271"/>
      <c r="I44" s="1271"/>
      <c r="J44" s="1271"/>
      <c r="K44" s="1271"/>
      <c r="L44" s="1271"/>
      <c r="M44" s="1271"/>
      <c r="N44" s="1271"/>
      <c r="O44" s="1271"/>
      <c r="P44" s="1271"/>
      <c r="Q44" s="1329"/>
      <c r="R44" s="1270" t="str">
        <f t="array" ref="R44">IF(COUNTIF('申込シート①-1・２'!$D$68:$D$83,$AG$3)&lt;A45,"",INDEX('申込シート①-1・２'!$H$68:$H$83,SMALL(IF('申込シート①-1・２'!$D$68:$D$83=$AG$3,ROW($A$1:$A$16),""),A45)))</f>
        <v/>
      </c>
      <c r="S44" s="1271"/>
      <c r="T44" s="1271"/>
      <c r="U44" s="1271"/>
      <c r="V44" s="1329"/>
      <c r="W44" s="1282" t="str">
        <f t="array" ref="W44">IF(COUNTIF('申込シート①-1・２'!$D$68:$D$83,$AG$3)&lt;A45,"",INDEX('申込シート①-1・２'!$L$68:$L$83,SMALL(IF('申込シート①-1・２'!$D$68:$D$83=$AG$3,ROW($A$1:$A$16),""),A45)))</f>
        <v/>
      </c>
      <c r="X44" s="1283"/>
      <c r="Y44" s="1283"/>
      <c r="Z44" s="1283"/>
      <c r="AA44" s="1283"/>
      <c r="AB44" s="1283"/>
      <c r="AC44" s="1283" t="str">
        <f t="array" ref="AC44">IF(COUNTIF('申込シート①-1・２'!$D$68:$D$83,$AG$3)&lt;A45,"",INDEX('申込シート①-1・２'!$M$68:$M$83,SMALL(IF('申込シート①-1・２'!$D$68:$D$83=$AG$3,ROW($A$1:$A$16),""),A45)))</f>
        <v/>
      </c>
      <c r="AD44" s="1283"/>
      <c r="AE44" s="1283"/>
      <c r="AF44" s="1283"/>
      <c r="AG44" s="705"/>
      <c r="AH44" s="1270" t="str">
        <f t="array" ref="AH44">IF(COUNTIF('申込シート①-1・２'!$D$68:$D$83,$AG$3)&lt;A45,"",INDEX('申込シート①-1・２'!$N$68:$N$83,SMALL(IF('申込シート①-1・２'!$D$68:$D$83=$AG$3,ROW($A$1:$A$16),""),A45)))</f>
        <v/>
      </c>
      <c r="AI44" s="1271"/>
      <c r="AJ44" s="1329"/>
      <c r="AK44" s="1573"/>
      <c r="AL44" s="1574"/>
      <c r="AM44" s="1574"/>
      <c r="AN44" s="1574"/>
      <c r="AO44" s="1574"/>
      <c r="AP44" s="1574"/>
      <c r="AQ44" s="1574"/>
      <c r="AR44" s="1575"/>
    </row>
    <row r="45" spans="1:44" s="66" customFormat="1" ht="13.5" customHeight="1">
      <c r="A45" s="66">
        <v>11</v>
      </c>
      <c r="B45" s="1330"/>
      <c r="C45" s="1336"/>
      <c r="D45" s="1336"/>
      <c r="E45" s="1336"/>
      <c r="F45" s="1331"/>
      <c r="G45" s="1330"/>
      <c r="H45" s="1336"/>
      <c r="I45" s="1336"/>
      <c r="J45" s="1336"/>
      <c r="K45" s="1336"/>
      <c r="L45" s="1336"/>
      <c r="M45" s="1336"/>
      <c r="N45" s="1336"/>
      <c r="O45" s="1336"/>
      <c r="P45" s="1336"/>
      <c r="Q45" s="1331"/>
      <c r="R45" s="1330"/>
      <c r="S45" s="1336"/>
      <c r="T45" s="1336"/>
      <c r="U45" s="1336"/>
      <c r="V45" s="1331"/>
      <c r="W45" s="1612" t="str">
        <f t="array" ref="W45">IF(COUNTIF('申込シート①-1・２'!$D$68:$D$83,$AG$3)&lt;A45,"",INDEX('申込シート①-1・２'!$J$68:$J$83,SMALL(IF('申込シート①-1・２'!$D$68:$D$83=$AG$3,ROW($A$1:$A$16),""),A45)))</f>
        <v/>
      </c>
      <c r="X45" s="1613"/>
      <c r="Y45" s="1613"/>
      <c r="Z45" s="1613"/>
      <c r="AA45" s="1613"/>
      <c r="AB45" s="1613"/>
      <c r="AC45" s="1613" t="str">
        <f t="array" ref="AC45">IF(COUNTIF('申込シート①-1・２'!$D$68:$D$83,$AG$3)&lt;A45,"",INDEX('申込シート①-1・２'!$K$68:$K$83,SMALL(IF('申込シート①-1・２'!$D$68:$D$83=$AG$3,ROW($A$1:$A$16),""),A45)))</f>
        <v/>
      </c>
      <c r="AD45" s="1613"/>
      <c r="AE45" s="1613"/>
      <c r="AF45" s="1613"/>
      <c r="AG45" s="1616" t="s">
        <v>2491</v>
      </c>
      <c r="AH45" s="1330"/>
      <c r="AI45" s="1336"/>
      <c r="AJ45" s="1331"/>
      <c r="AK45" s="1576"/>
      <c r="AL45" s="1577"/>
      <c r="AM45" s="1577"/>
      <c r="AN45" s="1577"/>
      <c r="AO45" s="1577"/>
      <c r="AP45" s="1577"/>
      <c r="AQ45" s="1577"/>
      <c r="AR45" s="1578"/>
    </row>
    <row r="46" spans="1:44" s="66" customFormat="1" ht="13.5" customHeight="1">
      <c r="B46" s="1274"/>
      <c r="C46" s="1275"/>
      <c r="D46" s="1275"/>
      <c r="E46" s="1275"/>
      <c r="F46" s="1276"/>
      <c r="G46" s="1274"/>
      <c r="H46" s="1275"/>
      <c r="I46" s="1275"/>
      <c r="J46" s="1275"/>
      <c r="K46" s="1275"/>
      <c r="L46" s="1275"/>
      <c r="M46" s="1275"/>
      <c r="N46" s="1275"/>
      <c r="O46" s="1275"/>
      <c r="P46" s="1275"/>
      <c r="Q46" s="1276"/>
      <c r="R46" s="1274"/>
      <c r="S46" s="1275"/>
      <c r="T46" s="1275"/>
      <c r="U46" s="1275"/>
      <c r="V46" s="1276"/>
      <c r="W46" s="1614"/>
      <c r="X46" s="1615"/>
      <c r="Y46" s="1615"/>
      <c r="Z46" s="1615"/>
      <c r="AA46" s="1615"/>
      <c r="AB46" s="1615"/>
      <c r="AC46" s="1615"/>
      <c r="AD46" s="1615"/>
      <c r="AE46" s="1615"/>
      <c r="AF46" s="1615"/>
      <c r="AG46" s="1617"/>
      <c r="AH46" s="1274"/>
      <c r="AI46" s="1275"/>
      <c r="AJ46" s="1276"/>
      <c r="AK46" s="1579"/>
      <c r="AL46" s="1580"/>
      <c r="AM46" s="1580"/>
      <c r="AN46" s="1580"/>
      <c r="AO46" s="1580"/>
      <c r="AP46" s="1580"/>
      <c r="AQ46" s="1580"/>
      <c r="AR46" s="1581"/>
    </row>
    <row r="47" spans="1:44" s="66" customFormat="1" ht="14.25" customHeight="1">
      <c r="B47" s="1270" t="str">
        <f t="array" ref="B47">IF(COUNTIF('申込シート①-1・２'!$D$68:$D$83,$AG$3)&lt;A48,"",INDEX('申込シート①-1・２'!$D$68:$D$83,SMALL(IF('申込シート①-1・２'!$D$68:$D$83=$AG$3,ROW($A$1:$A$16),""),A48)))</f>
        <v/>
      </c>
      <c r="C47" s="1271"/>
      <c r="D47" s="1271"/>
      <c r="E47" s="1271"/>
      <c r="F47" s="1329"/>
      <c r="G47" s="1270" t="str">
        <f t="array" ref="G47">IF(COUNTIF('申込シート①-1・２'!$D$68:$D$83,$AG$3)&lt;A48,"",INDEX('申込シート①-1・２'!$G$68:$G$83,SMALL(IF('申込シート①-1・２'!$D$68:$D$83=$AG$3,ROW($A$1:$A$16),""),A48)))</f>
        <v/>
      </c>
      <c r="H47" s="1271"/>
      <c r="I47" s="1271"/>
      <c r="J47" s="1271"/>
      <c r="K47" s="1271"/>
      <c r="L47" s="1271"/>
      <c r="M47" s="1271"/>
      <c r="N47" s="1271"/>
      <c r="O47" s="1271"/>
      <c r="P47" s="1271"/>
      <c r="Q47" s="1329"/>
      <c r="R47" s="1270" t="str">
        <f t="array" ref="R47">IF(COUNTIF('申込シート①-1・２'!$D$68:$D$83,$AG$3)&lt;A48,"",INDEX('申込シート①-1・２'!$H$68:$H$83,SMALL(IF('申込シート①-1・２'!$D$68:$D$83=$AG$3,ROW($A$1:$A$16),""),A48)))</f>
        <v/>
      </c>
      <c r="S47" s="1271"/>
      <c r="T47" s="1271"/>
      <c r="U47" s="1271"/>
      <c r="V47" s="1329"/>
      <c r="W47" s="1282" t="str">
        <f t="array" ref="W47">IF(COUNTIF('申込シート①-1・２'!$D$68:$D$83,$AG$3)&lt;A48,"",INDEX('申込シート①-1・２'!$L$68:$L$83,SMALL(IF('申込シート①-1・２'!$D$68:$D$83=$AG$3,ROW($A$1:$A$16),""),A48)))</f>
        <v/>
      </c>
      <c r="X47" s="1283"/>
      <c r="Y47" s="1283"/>
      <c r="Z47" s="1283"/>
      <c r="AA47" s="1283"/>
      <c r="AB47" s="1283"/>
      <c r="AC47" s="1283" t="str">
        <f t="array" ref="AC47">IF(COUNTIF('申込シート①-1・２'!$D$68:$D$83,$AG$3)&lt;A48,"",INDEX('申込シート①-1・２'!$M$68:$M$83,SMALL(IF('申込シート①-1・２'!$D$68:$D$83=$AG$3,ROW($A$1:$A$16),""),A48)))</f>
        <v/>
      </c>
      <c r="AD47" s="1283"/>
      <c r="AE47" s="1283"/>
      <c r="AF47" s="1283"/>
      <c r="AG47" s="705"/>
      <c r="AH47" s="1270" t="str">
        <f t="array" ref="AH47">IF(COUNTIF('申込シート①-1・２'!$D$68:$D$83,$AG$3)&lt;A48,"",INDEX('申込シート①-1・２'!$N$68:$N$83,SMALL(IF('申込シート①-1・２'!$D$68:$D$83=$AG$3,ROW($A$1:$A$16),""),A48)))</f>
        <v/>
      </c>
      <c r="AI47" s="1271"/>
      <c r="AJ47" s="1329"/>
      <c r="AK47" s="1573"/>
      <c r="AL47" s="1574"/>
      <c r="AM47" s="1574"/>
      <c r="AN47" s="1574"/>
      <c r="AO47" s="1574"/>
      <c r="AP47" s="1574"/>
      <c r="AQ47" s="1574"/>
      <c r="AR47" s="1575"/>
    </row>
    <row r="48" spans="1:44" s="66" customFormat="1" ht="13.5" customHeight="1">
      <c r="A48" s="66">
        <v>12</v>
      </c>
      <c r="B48" s="1330"/>
      <c r="C48" s="1336"/>
      <c r="D48" s="1336"/>
      <c r="E48" s="1336"/>
      <c r="F48" s="1331"/>
      <c r="G48" s="1330"/>
      <c r="H48" s="1336"/>
      <c r="I48" s="1336"/>
      <c r="J48" s="1336"/>
      <c r="K48" s="1336"/>
      <c r="L48" s="1336"/>
      <c r="M48" s="1336"/>
      <c r="N48" s="1336"/>
      <c r="O48" s="1336"/>
      <c r="P48" s="1336"/>
      <c r="Q48" s="1331"/>
      <c r="R48" s="1330"/>
      <c r="S48" s="1336"/>
      <c r="T48" s="1336"/>
      <c r="U48" s="1336"/>
      <c r="V48" s="1331"/>
      <c r="W48" s="1612" t="str">
        <f t="array" ref="W48">IF(COUNTIF('申込シート①-1・２'!$D$68:$D$83,$AG$3)&lt;A48,"",INDEX('申込シート①-1・２'!$J$68:$J$83,SMALL(IF('申込シート①-1・２'!$D$68:$D$83=$AG$3,ROW($A$1:$A$16),""),A48)))</f>
        <v/>
      </c>
      <c r="X48" s="1613"/>
      <c r="Y48" s="1613"/>
      <c r="Z48" s="1613"/>
      <c r="AA48" s="1613"/>
      <c r="AB48" s="1613"/>
      <c r="AC48" s="1613" t="str">
        <f t="array" ref="AC48">IF(COUNTIF('申込シート①-1・２'!$D$68:$D$83,$AG$3)&lt;A48,"",INDEX('申込シート①-1・２'!$K$68:$K$83,SMALL(IF('申込シート①-1・２'!$D$68:$D$83=$AG$3,ROW($A$1:$A$16),""),A48)))</f>
        <v/>
      </c>
      <c r="AD48" s="1613"/>
      <c r="AE48" s="1613"/>
      <c r="AF48" s="1613"/>
      <c r="AG48" s="1616" t="s">
        <v>2491</v>
      </c>
      <c r="AH48" s="1330"/>
      <c r="AI48" s="1336"/>
      <c r="AJ48" s="1331"/>
      <c r="AK48" s="1576"/>
      <c r="AL48" s="1577"/>
      <c r="AM48" s="1577"/>
      <c r="AN48" s="1577"/>
      <c r="AO48" s="1577"/>
      <c r="AP48" s="1577"/>
      <c r="AQ48" s="1577"/>
      <c r="AR48" s="1578"/>
    </row>
    <row r="49" spans="1:44" s="66" customFormat="1" ht="13.5" customHeight="1">
      <c r="B49" s="1274"/>
      <c r="C49" s="1275"/>
      <c r="D49" s="1275"/>
      <c r="E49" s="1275"/>
      <c r="F49" s="1276"/>
      <c r="G49" s="1274"/>
      <c r="H49" s="1275"/>
      <c r="I49" s="1275"/>
      <c r="J49" s="1275"/>
      <c r="K49" s="1275"/>
      <c r="L49" s="1275"/>
      <c r="M49" s="1275"/>
      <c r="N49" s="1275"/>
      <c r="O49" s="1275"/>
      <c r="P49" s="1275"/>
      <c r="Q49" s="1276"/>
      <c r="R49" s="1274"/>
      <c r="S49" s="1275"/>
      <c r="T49" s="1275"/>
      <c r="U49" s="1275"/>
      <c r="V49" s="1276"/>
      <c r="W49" s="1614"/>
      <c r="X49" s="1615"/>
      <c r="Y49" s="1615"/>
      <c r="Z49" s="1615"/>
      <c r="AA49" s="1615"/>
      <c r="AB49" s="1615"/>
      <c r="AC49" s="1615"/>
      <c r="AD49" s="1615"/>
      <c r="AE49" s="1615"/>
      <c r="AF49" s="1615"/>
      <c r="AG49" s="1617"/>
      <c r="AH49" s="1274"/>
      <c r="AI49" s="1275"/>
      <c r="AJ49" s="1276"/>
      <c r="AK49" s="1579"/>
      <c r="AL49" s="1580"/>
      <c r="AM49" s="1580"/>
      <c r="AN49" s="1580"/>
      <c r="AO49" s="1580"/>
      <c r="AP49" s="1580"/>
      <c r="AQ49" s="1580"/>
      <c r="AR49" s="1581"/>
    </row>
    <row r="50" spans="1:44" s="66" customFormat="1" ht="14.25" customHeight="1">
      <c r="B50" s="1270" t="str">
        <f t="array" ref="B50">IF(COUNTIF('申込シート①-1・２'!$D$68:$D$83,$AG$3)&lt;A51,"",INDEX('申込シート①-1・２'!$D$68:$D$83,SMALL(IF('申込シート①-1・２'!$D$68:$D$83=$AG$3,ROW($A$1:$A$16),""),A51)))</f>
        <v/>
      </c>
      <c r="C50" s="1271"/>
      <c r="D50" s="1271"/>
      <c r="E50" s="1271"/>
      <c r="F50" s="1329"/>
      <c r="G50" s="1270" t="str">
        <f t="array" ref="G50">IF(COUNTIF('申込シート①-1・２'!$D$68:$D$83,$AG$3)&lt;A51,"",INDEX('申込シート①-1・２'!$G$68:$G$83,SMALL(IF('申込シート①-1・２'!$D$68:$D$83=$AG$3,ROW($A$1:$A$16),""),A51)))</f>
        <v/>
      </c>
      <c r="H50" s="1271"/>
      <c r="I50" s="1271"/>
      <c r="J50" s="1271"/>
      <c r="K50" s="1271"/>
      <c r="L50" s="1271"/>
      <c r="M50" s="1271"/>
      <c r="N50" s="1271"/>
      <c r="O50" s="1271"/>
      <c r="P50" s="1271"/>
      <c r="Q50" s="1329"/>
      <c r="R50" s="1270" t="str">
        <f t="array" ref="R50">IF(COUNTIF('申込シート①-1・２'!$D$68:$D$83,$AG$3)&lt;A51,"",INDEX('申込シート①-1・２'!$H$68:$H$83,SMALL(IF('申込シート①-1・２'!$D$68:$D$83=$AG$3,ROW($A$1:$A$16),""),A51)))</f>
        <v/>
      </c>
      <c r="S50" s="1271"/>
      <c r="T50" s="1271"/>
      <c r="U50" s="1271"/>
      <c r="V50" s="1329"/>
      <c r="W50" s="1282" t="str">
        <f t="array" ref="W50">IF(COUNTIF('申込シート①-1・２'!$D$68:$D$83,$AG$3)&lt;A51,"",INDEX('申込シート①-1・２'!$L$68:$L$83,SMALL(IF('申込シート①-1・２'!$D$68:$D$83=$AG$3,ROW($A$1:$A$16),""),A51)))</f>
        <v/>
      </c>
      <c r="X50" s="1283"/>
      <c r="Y50" s="1283"/>
      <c r="Z50" s="1283"/>
      <c r="AA50" s="1283"/>
      <c r="AB50" s="1283"/>
      <c r="AC50" s="1283" t="str">
        <f t="array" ref="AC50">IF(COUNTIF('申込シート①-1・２'!$D$68:$D$83,$AG$3)&lt;A51,"",INDEX('申込シート①-1・２'!$M$68:$M$83,SMALL(IF('申込シート①-1・２'!$D$68:$D$83=$AG$3,ROW($A$1:$A$16),""),A51)))</f>
        <v/>
      </c>
      <c r="AD50" s="1283"/>
      <c r="AE50" s="1283"/>
      <c r="AF50" s="1283"/>
      <c r="AG50" s="705"/>
      <c r="AH50" s="1270" t="str">
        <f t="array" ref="AH50">IF(COUNTIF('申込シート①-1・２'!$D$68:$D$83,$AG$3)&lt;A51,"",INDEX('申込シート①-1・２'!$N$68:$N$83,SMALL(IF('申込シート①-1・２'!$D$68:$D$83=$AG$3,ROW($A$1:$A$16),""),A51)))</f>
        <v/>
      </c>
      <c r="AI50" s="1271"/>
      <c r="AJ50" s="1329"/>
      <c r="AK50" s="1573"/>
      <c r="AL50" s="1574"/>
      <c r="AM50" s="1574"/>
      <c r="AN50" s="1574"/>
      <c r="AO50" s="1574"/>
      <c r="AP50" s="1574"/>
      <c r="AQ50" s="1574"/>
      <c r="AR50" s="1575"/>
    </row>
    <row r="51" spans="1:44" s="66" customFormat="1" ht="13.5" customHeight="1">
      <c r="A51" s="66">
        <v>13</v>
      </c>
      <c r="B51" s="1330"/>
      <c r="C51" s="1336"/>
      <c r="D51" s="1336"/>
      <c r="E51" s="1336"/>
      <c r="F51" s="1331"/>
      <c r="G51" s="1330"/>
      <c r="H51" s="1336"/>
      <c r="I51" s="1336"/>
      <c r="J51" s="1336"/>
      <c r="K51" s="1336"/>
      <c r="L51" s="1336"/>
      <c r="M51" s="1336"/>
      <c r="N51" s="1336"/>
      <c r="O51" s="1336"/>
      <c r="P51" s="1336"/>
      <c r="Q51" s="1331"/>
      <c r="R51" s="1330"/>
      <c r="S51" s="1336"/>
      <c r="T51" s="1336"/>
      <c r="U51" s="1336"/>
      <c r="V51" s="1331"/>
      <c r="W51" s="1612" t="str">
        <f t="array" ref="W51">IF(COUNTIF('申込シート①-1・２'!$D$68:$D$83,$AG$3)&lt;A51,"",INDEX('申込シート①-1・２'!$J$68:$J$83,SMALL(IF('申込シート①-1・２'!$D$68:$D$83=$AG$3,ROW($A$1:$A$16),""),A51)))</f>
        <v/>
      </c>
      <c r="X51" s="1613"/>
      <c r="Y51" s="1613"/>
      <c r="Z51" s="1613"/>
      <c r="AA51" s="1613"/>
      <c r="AB51" s="1613"/>
      <c r="AC51" s="1613" t="str">
        <f t="array" ref="AC51">IF(COUNTIF('申込シート①-1・２'!$D$68:$D$83,$AG$3)&lt;A51,"",INDEX('申込シート①-1・２'!$K$68:$K$83,SMALL(IF('申込シート①-1・２'!$D$68:$D$83=$AG$3,ROW($A$1:$A$16),""),A51)))</f>
        <v/>
      </c>
      <c r="AD51" s="1613"/>
      <c r="AE51" s="1613"/>
      <c r="AF51" s="1613"/>
      <c r="AG51" s="1616" t="s">
        <v>2491</v>
      </c>
      <c r="AH51" s="1330"/>
      <c r="AI51" s="1336"/>
      <c r="AJ51" s="1331"/>
      <c r="AK51" s="1576"/>
      <c r="AL51" s="1577"/>
      <c r="AM51" s="1577"/>
      <c r="AN51" s="1577"/>
      <c r="AO51" s="1577"/>
      <c r="AP51" s="1577"/>
      <c r="AQ51" s="1577"/>
      <c r="AR51" s="1578"/>
    </row>
    <row r="52" spans="1:44" s="66" customFormat="1" ht="13.5" customHeight="1">
      <c r="B52" s="1274"/>
      <c r="C52" s="1275"/>
      <c r="D52" s="1275"/>
      <c r="E52" s="1275"/>
      <c r="F52" s="1276"/>
      <c r="G52" s="1274"/>
      <c r="H52" s="1275"/>
      <c r="I52" s="1275"/>
      <c r="J52" s="1275"/>
      <c r="K52" s="1275"/>
      <c r="L52" s="1275"/>
      <c r="M52" s="1275"/>
      <c r="N52" s="1275"/>
      <c r="O52" s="1275"/>
      <c r="P52" s="1275"/>
      <c r="Q52" s="1276"/>
      <c r="R52" s="1274"/>
      <c r="S52" s="1275"/>
      <c r="T52" s="1275"/>
      <c r="U52" s="1275"/>
      <c r="V52" s="1276"/>
      <c r="W52" s="1614"/>
      <c r="X52" s="1615"/>
      <c r="Y52" s="1615"/>
      <c r="Z52" s="1615"/>
      <c r="AA52" s="1615"/>
      <c r="AB52" s="1615"/>
      <c r="AC52" s="1615"/>
      <c r="AD52" s="1615"/>
      <c r="AE52" s="1615"/>
      <c r="AF52" s="1615"/>
      <c r="AG52" s="1617"/>
      <c r="AH52" s="1274"/>
      <c r="AI52" s="1275"/>
      <c r="AJ52" s="1276"/>
      <c r="AK52" s="1579"/>
      <c r="AL52" s="1580"/>
      <c r="AM52" s="1580"/>
      <c r="AN52" s="1580"/>
      <c r="AO52" s="1580"/>
      <c r="AP52" s="1580"/>
      <c r="AQ52" s="1580"/>
      <c r="AR52" s="1581"/>
    </row>
    <row r="53" spans="1:44" s="66" customFormat="1" ht="14.25" customHeight="1">
      <c r="B53" s="1270" t="str">
        <f t="array" ref="B53">IF(COUNTIF('申込シート①-1・２'!$D$68:$D$83,$AG$3)&lt;A54,"",INDEX('申込シート①-1・２'!$D$68:$D$83,SMALL(IF('申込シート①-1・２'!$D$68:$D$83=$AG$3,ROW($A$1:$A$16),""),A54)))</f>
        <v/>
      </c>
      <c r="C53" s="1271"/>
      <c r="D53" s="1271"/>
      <c r="E53" s="1271"/>
      <c r="F53" s="1329"/>
      <c r="G53" s="1270" t="str">
        <f t="array" ref="G53">IF(COUNTIF('申込シート①-1・２'!$D$68:$D$83,$AG$3)&lt;A54,"",INDEX('申込シート①-1・２'!$G$68:$G$83,SMALL(IF('申込シート①-1・２'!$D$68:$D$83=$AG$3,ROW($A$1:$A$16),""),A54)))</f>
        <v/>
      </c>
      <c r="H53" s="1271"/>
      <c r="I53" s="1271"/>
      <c r="J53" s="1271"/>
      <c r="K53" s="1271"/>
      <c r="L53" s="1271"/>
      <c r="M53" s="1271"/>
      <c r="N53" s="1271"/>
      <c r="O53" s="1271"/>
      <c r="P53" s="1271"/>
      <c r="Q53" s="1329"/>
      <c r="R53" s="1270" t="str">
        <f t="array" ref="R53">IF(COUNTIF('申込シート①-1・２'!$D$68:$D$83,$AG$3)&lt;A54,"",INDEX('申込シート①-1・２'!$H$68:$H$83,SMALL(IF('申込シート①-1・２'!$D$68:$D$83=$AG$3,ROW($A$1:$A$16),""),A54)))</f>
        <v/>
      </c>
      <c r="S53" s="1271"/>
      <c r="T53" s="1271"/>
      <c r="U53" s="1271"/>
      <c r="V53" s="1329"/>
      <c r="W53" s="1282" t="str">
        <f t="array" ref="W53">IF(COUNTIF('申込シート①-1・２'!$D$68:$D$83,$AG$3)&lt;A54,"",INDEX('申込シート①-1・２'!$L$68:$L$83,SMALL(IF('申込シート①-1・２'!$D$68:$D$83=$AG$3,ROW($A$1:$A$16),""),A54)))</f>
        <v/>
      </c>
      <c r="X53" s="1283"/>
      <c r="Y53" s="1283"/>
      <c r="Z53" s="1283"/>
      <c r="AA53" s="1283"/>
      <c r="AB53" s="1283"/>
      <c r="AC53" s="1283" t="str">
        <f t="array" ref="AC53">IF(COUNTIF('申込シート①-1・２'!$D$68:$D$83,$AG$3)&lt;A54,"",INDEX('申込シート①-1・２'!$M$68:$M$83,SMALL(IF('申込シート①-1・２'!$D$68:$D$83=$AG$3,ROW($A$1:$A$16),""),A54)))</f>
        <v/>
      </c>
      <c r="AD53" s="1283"/>
      <c r="AE53" s="1283"/>
      <c r="AF53" s="1283"/>
      <c r="AG53" s="705"/>
      <c r="AH53" s="1270" t="str">
        <f t="array" ref="AH53">IF(COUNTIF('申込シート①-1・２'!$D$68:$D$83,$AG$3)&lt;A54,"",INDEX('申込シート①-1・２'!$N$68:$N$83,SMALL(IF('申込シート①-1・２'!$D$68:$D$83=$AG$3,ROW($A$1:$A$16),""),A54)))</f>
        <v/>
      </c>
      <c r="AI53" s="1271"/>
      <c r="AJ53" s="1329"/>
      <c r="AK53" s="1573"/>
      <c r="AL53" s="1574"/>
      <c r="AM53" s="1574"/>
      <c r="AN53" s="1574"/>
      <c r="AO53" s="1574"/>
      <c r="AP53" s="1574"/>
      <c r="AQ53" s="1574"/>
      <c r="AR53" s="1575"/>
    </row>
    <row r="54" spans="1:44" s="66" customFormat="1" ht="13.5" customHeight="1">
      <c r="A54" s="66">
        <v>14</v>
      </c>
      <c r="B54" s="1330"/>
      <c r="C54" s="1336"/>
      <c r="D54" s="1336"/>
      <c r="E54" s="1336"/>
      <c r="F54" s="1331"/>
      <c r="G54" s="1330"/>
      <c r="H54" s="1336"/>
      <c r="I54" s="1336"/>
      <c r="J54" s="1336"/>
      <c r="K54" s="1336"/>
      <c r="L54" s="1336"/>
      <c r="M54" s="1336"/>
      <c r="N54" s="1336"/>
      <c r="O54" s="1336"/>
      <c r="P54" s="1336"/>
      <c r="Q54" s="1331"/>
      <c r="R54" s="1330"/>
      <c r="S54" s="1336"/>
      <c r="T54" s="1336"/>
      <c r="U54" s="1336"/>
      <c r="V54" s="1331"/>
      <c r="W54" s="1612" t="str">
        <f t="array" ref="W54">IF(COUNTIF('申込シート①-1・２'!$D$68:$D$83,$AG$3)&lt;A54,"",INDEX('申込シート①-1・２'!$J$68:$J$83,SMALL(IF('申込シート①-1・２'!$D$68:$D$83=$AG$3,ROW($A$1:$A$16),""),A54)))</f>
        <v/>
      </c>
      <c r="X54" s="1613"/>
      <c r="Y54" s="1613"/>
      <c r="Z54" s="1613"/>
      <c r="AA54" s="1613"/>
      <c r="AB54" s="1613"/>
      <c r="AC54" s="1613" t="str">
        <f t="array" ref="AC54">IF(COUNTIF('申込シート①-1・２'!$D$68:$D$83,$AG$3)&lt;A54,"",INDEX('申込シート①-1・２'!$K$68:$K$83,SMALL(IF('申込シート①-1・２'!$D$68:$D$83=$AG$3,ROW($A$1:$A$16),""),A54)))</f>
        <v/>
      </c>
      <c r="AD54" s="1613"/>
      <c r="AE54" s="1613"/>
      <c r="AF54" s="1613"/>
      <c r="AG54" s="1616" t="s">
        <v>2491</v>
      </c>
      <c r="AH54" s="1330"/>
      <c r="AI54" s="1336"/>
      <c r="AJ54" s="1331"/>
      <c r="AK54" s="1576"/>
      <c r="AL54" s="1577"/>
      <c r="AM54" s="1577"/>
      <c r="AN54" s="1577"/>
      <c r="AO54" s="1577"/>
      <c r="AP54" s="1577"/>
      <c r="AQ54" s="1577"/>
      <c r="AR54" s="1578"/>
    </row>
    <row r="55" spans="1:44" s="66" customFormat="1" ht="13.5" customHeight="1">
      <c r="B55" s="1274"/>
      <c r="C55" s="1275"/>
      <c r="D55" s="1275"/>
      <c r="E55" s="1275"/>
      <c r="F55" s="1276"/>
      <c r="G55" s="1274"/>
      <c r="H55" s="1275"/>
      <c r="I55" s="1275"/>
      <c r="J55" s="1275"/>
      <c r="K55" s="1275"/>
      <c r="L55" s="1275"/>
      <c r="M55" s="1275"/>
      <c r="N55" s="1275"/>
      <c r="O55" s="1275"/>
      <c r="P55" s="1275"/>
      <c r="Q55" s="1276"/>
      <c r="R55" s="1274"/>
      <c r="S55" s="1275"/>
      <c r="T55" s="1275"/>
      <c r="U55" s="1275"/>
      <c r="V55" s="1276"/>
      <c r="W55" s="1614"/>
      <c r="X55" s="1615"/>
      <c r="Y55" s="1615"/>
      <c r="Z55" s="1615"/>
      <c r="AA55" s="1615"/>
      <c r="AB55" s="1615"/>
      <c r="AC55" s="1615"/>
      <c r="AD55" s="1615"/>
      <c r="AE55" s="1615"/>
      <c r="AF55" s="1615"/>
      <c r="AG55" s="1617"/>
      <c r="AH55" s="1274"/>
      <c r="AI55" s="1275"/>
      <c r="AJ55" s="1276"/>
      <c r="AK55" s="1579"/>
      <c r="AL55" s="1580"/>
      <c r="AM55" s="1580"/>
      <c r="AN55" s="1580"/>
      <c r="AO55" s="1580"/>
      <c r="AP55" s="1580"/>
      <c r="AQ55" s="1580"/>
      <c r="AR55" s="1581"/>
    </row>
    <row r="56" spans="1:44" s="66" customFormat="1" ht="14.25" customHeight="1">
      <c r="B56" s="1270" t="str">
        <f t="array" ref="B56">IF(COUNTIF('申込シート①-1・２'!$D$68:$D$83,$AG$3)&lt;A57,"",INDEX('申込シート①-1・２'!$D$68:$D$83,SMALL(IF('申込シート①-1・２'!$D$68:$D$83=$AG$3,ROW($A$1:$A$16),""),A57)))</f>
        <v/>
      </c>
      <c r="C56" s="1271"/>
      <c r="D56" s="1271"/>
      <c r="E56" s="1271"/>
      <c r="F56" s="1329"/>
      <c r="G56" s="1270" t="str">
        <f t="array" ref="G56">IF(COUNTIF('申込シート①-1・２'!$D$68:$D$83,$AG$3)&lt;A57,"",INDEX('申込シート①-1・２'!$G$68:$G$83,SMALL(IF('申込シート①-1・２'!$D$68:$D$83=$AG$3,ROW($A$1:$A$16),""),A57)))</f>
        <v/>
      </c>
      <c r="H56" s="1271"/>
      <c r="I56" s="1271"/>
      <c r="J56" s="1271"/>
      <c r="K56" s="1271"/>
      <c r="L56" s="1271"/>
      <c r="M56" s="1271"/>
      <c r="N56" s="1271"/>
      <c r="O56" s="1271"/>
      <c r="P56" s="1271"/>
      <c r="Q56" s="1329"/>
      <c r="R56" s="1270" t="str">
        <f t="array" ref="R56">IF(COUNTIF('申込シート①-1・２'!$D$68:$D$83,$AG$3)&lt;A57,"",INDEX('申込シート①-1・２'!$H$68:$H$83,SMALL(IF('申込シート①-1・２'!$D$68:$D$83=$AG$3,ROW($A$1:$A$16),""),A57)))</f>
        <v/>
      </c>
      <c r="S56" s="1271"/>
      <c r="T56" s="1271"/>
      <c r="U56" s="1271"/>
      <c r="V56" s="1329"/>
      <c r="W56" s="1282" t="str">
        <f t="array" ref="W56">IF(COUNTIF('申込シート①-1・２'!$D$68:$D$83,$AG$3)&lt;A57,"",INDEX('申込シート①-1・２'!$L$68:$L$83,SMALL(IF('申込シート①-1・２'!$D$68:$D$83=$AG$3,ROW($A$1:$A$16),""),A57)))</f>
        <v/>
      </c>
      <c r="X56" s="1283"/>
      <c r="Y56" s="1283"/>
      <c r="Z56" s="1283"/>
      <c r="AA56" s="1283"/>
      <c r="AB56" s="1283"/>
      <c r="AC56" s="1283" t="str">
        <f t="array" ref="AC56">IF(COUNTIF('申込シート①-1・２'!$D$68:$D$83,$AG$3)&lt;A57,"",INDEX('申込シート①-1・２'!$M$68:$M$83,SMALL(IF('申込シート①-1・２'!$D$68:$D$83=$AG$3,ROW($A$1:$A$16),""),A57)))</f>
        <v/>
      </c>
      <c r="AD56" s="1283"/>
      <c r="AE56" s="1283"/>
      <c r="AF56" s="1283"/>
      <c r="AG56" s="705"/>
      <c r="AH56" s="1270" t="str">
        <f t="array" ref="AH56">IF(COUNTIF('申込シート①-1・２'!$D$68:$D$83,$AG$3)&lt;A57,"",INDEX('申込シート①-1・２'!$N$68:$N$83,SMALL(IF('申込シート①-1・２'!$D$68:$D$83=$AG$3,ROW($A$1:$A$16),""),A57)))</f>
        <v/>
      </c>
      <c r="AI56" s="1271"/>
      <c r="AJ56" s="1329"/>
      <c r="AK56" s="1573"/>
      <c r="AL56" s="1574"/>
      <c r="AM56" s="1574"/>
      <c r="AN56" s="1574"/>
      <c r="AO56" s="1574"/>
      <c r="AP56" s="1574"/>
      <c r="AQ56" s="1574"/>
      <c r="AR56" s="1575"/>
    </row>
    <row r="57" spans="1:44" s="66" customFormat="1" ht="13.5" customHeight="1">
      <c r="A57" s="66">
        <v>15</v>
      </c>
      <c r="B57" s="1330"/>
      <c r="C57" s="1336"/>
      <c r="D57" s="1336"/>
      <c r="E57" s="1336"/>
      <c r="F57" s="1331"/>
      <c r="G57" s="1330"/>
      <c r="H57" s="1336"/>
      <c r="I57" s="1336"/>
      <c r="J57" s="1336"/>
      <c r="K57" s="1336"/>
      <c r="L57" s="1336"/>
      <c r="M57" s="1336"/>
      <c r="N57" s="1336"/>
      <c r="O57" s="1336"/>
      <c r="P57" s="1336"/>
      <c r="Q57" s="1331"/>
      <c r="R57" s="1330"/>
      <c r="S57" s="1336"/>
      <c r="T57" s="1336"/>
      <c r="U57" s="1336"/>
      <c r="V57" s="1331"/>
      <c r="W57" s="1612" t="str">
        <f t="array" ref="W57">IF(COUNTIF('申込シート①-1・２'!$D$68:$D$83,$AG$3)&lt;A57,"",INDEX('申込シート①-1・２'!$J$68:$J$83,SMALL(IF('申込シート①-1・２'!$D$68:$D$83=$AG$3,ROW($A$1:$A$16),""),A57)))</f>
        <v/>
      </c>
      <c r="X57" s="1613"/>
      <c r="Y57" s="1613"/>
      <c r="Z57" s="1613"/>
      <c r="AA57" s="1613"/>
      <c r="AB57" s="1613"/>
      <c r="AC57" s="1613" t="str">
        <f t="array" ref="AC57">IF(COUNTIF('申込シート①-1・２'!$D$68:$D$83,$AG$3)&lt;A57,"",INDEX('申込シート①-1・２'!$K$68:$K$83,SMALL(IF('申込シート①-1・２'!$D$68:$D$83=$AG$3,ROW($A$1:$A$16),""),A57)))</f>
        <v/>
      </c>
      <c r="AD57" s="1613"/>
      <c r="AE57" s="1613"/>
      <c r="AF57" s="1613"/>
      <c r="AG57" s="1616" t="s">
        <v>2491</v>
      </c>
      <c r="AH57" s="1330"/>
      <c r="AI57" s="1336"/>
      <c r="AJ57" s="1331"/>
      <c r="AK57" s="1576"/>
      <c r="AL57" s="1577"/>
      <c r="AM57" s="1577"/>
      <c r="AN57" s="1577"/>
      <c r="AO57" s="1577"/>
      <c r="AP57" s="1577"/>
      <c r="AQ57" s="1577"/>
      <c r="AR57" s="1578"/>
    </row>
    <row r="58" spans="1:44" s="66" customFormat="1" ht="13.5" customHeight="1">
      <c r="B58" s="1274"/>
      <c r="C58" s="1275"/>
      <c r="D58" s="1275"/>
      <c r="E58" s="1275"/>
      <c r="F58" s="1276"/>
      <c r="G58" s="1274"/>
      <c r="H58" s="1275"/>
      <c r="I58" s="1275"/>
      <c r="J58" s="1275"/>
      <c r="K58" s="1275"/>
      <c r="L58" s="1275"/>
      <c r="M58" s="1275"/>
      <c r="N58" s="1275"/>
      <c r="O58" s="1275"/>
      <c r="P58" s="1275"/>
      <c r="Q58" s="1276"/>
      <c r="R58" s="1274"/>
      <c r="S58" s="1275"/>
      <c r="T58" s="1275"/>
      <c r="U58" s="1275"/>
      <c r="V58" s="1276"/>
      <c r="W58" s="1614"/>
      <c r="X58" s="1615"/>
      <c r="Y58" s="1615"/>
      <c r="Z58" s="1615"/>
      <c r="AA58" s="1615"/>
      <c r="AB58" s="1615"/>
      <c r="AC58" s="1615"/>
      <c r="AD58" s="1615"/>
      <c r="AE58" s="1615"/>
      <c r="AF58" s="1615"/>
      <c r="AG58" s="1617"/>
      <c r="AH58" s="1274"/>
      <c r="AI58" s="1275"/>
      <c r="AJ58" s="1276"/>
      <c r="AK58" s="1579"/>
      <c r="AL58" s="1580"/>
      <c r="AM58" s="1580"/>
      <c r="AN58" s="1580"/>
      <c r="AO58" s="1580"/>
      <c r="AP58" s="1580"/>
      <c r="AQ58" s="1580"/>
      <c r="AR58" s="1581"/>
    </row>
    <row r="59" spans="1:44" s="66" customFormat="1" ht="14.25" customHeight="1">
      <c r="B59" s="1270" t="str">
        <f t="array" ref="B59">IF(COUNTIF('申込シート①-1・２'!$D$68:$D$83,$AG$3)&lt;A60,"",INDEX('申込シート①-1・２'!$D$68:$D$83,SMALL(IF('申込シート①-1・２'!$D$68:$D$83=$AG$3,ROW($A$1:$A$16),""),A60)))</f>
        <v/>
      </c>
      <c r="C59" s="1271"/>
      <c r="D59" s="1271"/>
      <c r="E59" s="1271"/>
      <c r="F59" s="1329"/>
      <c r="G59" s="1270" t="str">
        <f t="array" ref="G59">IF(COUNTIF('申込シート①-1・２'!$D$68:$D$83,$AG$3)&lt;A60,"",INDEX('申込シート①-1・２'!$G$68:$G$83,SMALL(IF('申込シート①-1・２'!$D$68:$D$83=$AG$3,ROW($A$1:$A$16),""),A60)))</f>
        <v/>
      </c>
      <c r="H59" s="1271"/>
      <c r="I59" s="1271"/>
      <c r="J59" s="1271"/>
      <c r="K59" s="1271"/>
      <c r="L59" s="1271"/>
      <c r="M59" s="1271"/>
      <c r="N59" s="1271"/>
      <c r="O59" s="1271"/>
      <c r="P59" s="1271"/>
      <c r="Q59" s="1329"/>
      <c r="R59" s="1270" t="str">
        <f t="array" ref="R59">IF(COUNTIF('申込シート①-1・２'!$D$68:$D$83,$AG$3)&lt;A60,"",INDEX('申込シート①-1・２'!$H$68:$H$83,SMALL(IF('申込シート①-1・２'!$D$68:$D$83=$AG$3,ROW($A$1:$A$16),""),A60)))</f>
        <v/>
      </c>
      <c r="S59" s="1271"/>
      <c r="T59" s="1271"/>
      <c r="U59" s="1271"/>
      <c r="V59" s="1329"/>
      <c r="W59" s="1282" t="str">
        <f t="array" ref="W59">IF(COUNTIF('申込シート①-1・２'!$D$68:$D$83,$AG$3)&lt;A60,"",INDEX('申込シート①-1・２'!$L$68:$L$83,SMALL(IF('申込シート①-1・２'!$D$68:$D$83=$AG$3,ROW($A$1:$A$16),""),A60)))</f>
        <v/>
      </c>
      <c r="X59" s="1283"/>
      <c r="Y59" s="1283"/>
      <c r="Z59" s="1283"/>
      <c r="AA59" s="1283"/>
      <c r="AB59" s="1283"/>
      <c r="AC59" s="1283" t="str">
        <f t="array" ref="AC59">IF(COUNTIF('申込シート①-1・２'!$D$68:$D$83,$AG$3)&lt;A60,"",INDEX('申込シート①-1・２'!$M$68:$M$83,SMALL(IF('申込シート①-1・２'!$D$68:$D$83=$AG$3,ROW($A$1:$A$16),""),A60)))</f>
        <v/>
      </c>
      <c r="AD59" s="1283"/>
      <c r="AE59" s="1283"/>
      <c r="AF59" s="1283"/>
      <c r="AG59" s="705"/>
      <c r="AH59" s="1270" t="str">
        <f t="array" ref="AH59">IF(COUNTIF('申込シート①-1・２'!$D$68:$D$83,$AG$3)&lt;A60,"",INDEX('申込シート①-1・２'!$N$68:$N$83,SMALL(IF('申込シート①-1・２'!$D$68:$D$83=$AG$3,ROW($A$1:$A$16),""),A60)))</f>
        <v/>
      </c>
      <c r="AI59" s="1271"/>
      <c r="AJ59" s="1329"/>
      <c r="AK59" s="1573"/>
      <c r="AL59" s="1574"/>
      <c r="AM59" s="1574"/>
      <c r="AN59" s="1574"/>
      <c r="AO59" s="1574"/>
      <c r="AP59" s="1574"/>
      <c r="AQ59" s="1574"/>
      <c r="AR59" s="1575"/>
    </row>
    <row r="60" spans="1:44" s="66" customFormat="1" ht="13.5" customHeight="1">
      <c r="A60" s="66">
        <v>16</v>
      </c>
      <c r="B60" s="1330"/>
      <c r="C60" s="1336"/>
      <c r="D60" s="1336"/>
      <c r="E60" s="1336"/>
      <c r="F60" s="1331"/>
      <c r="G60" s="1330"/>
      <c r="H60" s="1336"/>
      <c r="I60" s="1336"/>
      <c r="J60" s="1336"/>
      <c r="K60" s="1336"/>
      <c r="L60" s="1336"/>
      <c r="M60" s="1336"/>
      <c r="N60" s="1336"/>
      <c r="O60" s="1336"/>
      <c r="P60" s="1336"/>
      <c r="Q60" s="1331"/>
      <c r="R60" s="1330"/>
      <c r="S60" s="1336"/>
      <c r="T60" s="1336"/>
      <c r="U60" s="1336"/>
      <c r="V60" s="1331"/>
      <c r="W60" s="1612" t="str">
        <f t="array" ref="W60">IF(COUNTIF('申込シート①-1・２'!$D$68:$D$83,$AG$3)&lt;A60,"",INDEX('申込シート①-1・２'!$J$68:$J$83,SMALL(IF('申込シート①-1・２'!$D$68:$D$83=$AG$3,ROW($A$1:$A$16),""),A60)))</f>
        <v/>
      </c>
      <c r="X60" s="1613"/>
      <c r="Y60" s="1613"/>
      <c r="Z60" s="1613"/>
      <c r="AA60" s="1613"/>
      <c r="AB60" s="1613"/>
      <c r="AC60" s="1613" t="str">
        <f t="array" ref="AC60">IF(COUNTIF('申込シート①-1・２'!$D$68:$D$83,$AG$3)&lt;A60,"",INDEX('申込シート①-1・２'!$K$68:$K$83,SMALL(IF('申込シート①-1・２'!$D$68:$D$83=$AG$3,ROW($A$1:$A$16),""),A60)))</f>
        <v/>
      </c>
      <c r="AD60" s="1613"/>
      <c r="AE60" s="1613"/>
      <c r="AF60" s="1613"/>
      <c r="AG60" s="1616" t="s">
        <v>2491</v>
      </c>
      <c r="AH60" s="1330"/>
      <c r="AI60" s="1336"/>
      <c r="AJ60" s="1331"/>
      <c r="AK60" s="1576"/>
      <c r="AL60" s="1577"/>
      <c r="AM60" s="1577"/>
      <c r="AN60" s="1577"/>
      <c r="AO60" s="1577"/>
      <c r="AP60" s="1577"/>
      <c r="AQ60" s="1577"/>
      <c r="AR60" s="1578"/>
    </row>
    <row r="61" spans="1:44" s="66" customFormat="1" ht="13.5" customHeight="1">
      <c r="B61" s="1274"/>
      <c r="C61" s="1275"/>
      <c r="D61" s="1275"/>
      <c r="E61" s="1275"/>
      <c r="F61" s="1276"/>
      <c r="G61" s="1274"/>
      <c r="H61" s="1275"/>
      <c r="I61" s="1275"/>
      <c r="J61" s="1275"/>
      <c r="K61" s="1275"/>
      <c r="L61" s="1275"/>
      <c r="M61" s="1275"/>
      <c r="N61" s="1275"/>
      <c r="O61" s="1275"/>
      <c r="P61" s="1275"/>
      <c r="Q61" s="1276"/>
      <c r="R61" s="1274"/>
      <c r="S61" s="1275"/>
      <c r="T61" s="1275"/>
      <c r="U61" s="1275"/>
      <c r="V61" s="1276"/>
      <c r="W61" s="1614"/>
      <c r="X61" s="1615"/>
      <c r="Y61" s="1615"/>
      <c r="Z61" s="1615"/>
      <c r="AA61" s="1615"/>
      <c r="AB61" s="1615"/>
      <c r="AC61" s="1615"/>
      <c r="AD61" s="1615"/>
      <c r="AE61" s="1615"/>
      <c r="AF61" s="1615"/>
      <c r="AG61" s="1617"/>
      <c r="AH61" s="1274"/>
      <c r="AI61" s="1275"/>
      <c r="AJ61" s="1276"/>
      <c r="AK61" s="1579"/>
      <c r="AL61" s="1580"/>
      <c r="AM61" s="1580"/>
      <c r="AN61" s="1580"/>
      <c r="AO61" s="1580"/>
      <c r="AP61" s="1580"/>
      <c r="AQ61" s="1580"/>
      <c r="AR61" s="1581"/>
    </row>
    <row r="62" spans="1:44" ht="13.5" customHeight="1">
      <c r="B62" s="27"/>
      <c r="C62" s="27"/>
      <c r="D62" s="27"/>
      <c r="E62" s="27"/>
      <c r="F62" s="27"/>
      <c r="G62" s="27"/>
      <c r="H62" s="27"/>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124"/>
      <c r="AL62" s="124"/>
      <c r="AM62" s="124"/>
      <c r="AN62" s="124"/>
      <c r="AO62" s="124"/>
      <c r="AP62" s="124"/>
      <c r="AQ62" s="124"/>
      <c r="AR62" s="124"/>
    </row>
  </sheetData>
  <sheetProtection password="CC6F" sheet="1" objects="1" scenarios="1"/>
  <mergeCells count="195">
    <mergeCell ref="R56:V58"/>
    <mergeCell ref="W56:AB56"/>
    <mergeCell ref="AC56:AF56"/>
    <mergeCell ref="AH56:AJ58"/>
    <mergeCell ref="W57:AB58"/>
    <mergeCell ref="AH47:AJ49"/>
    <mergeCell ref="W48:AB49"/>
    <mergeCell ref="AC48:AF49"/>
    <mergeCell ref="B59:F61"/>
    <mergeCell ref="G59:Q61"/>
    <mergeCell ref="R59:V61"/>
    <mergeCell ref="W59:AB59"/>
    <mergeCell ref="AC59:AF59"/>
    <mergeCell ref="AH53:AJ55"/>
    <mergeCell ref="W54:AB55"/>
    <mergeCell ref="AC54:AF55"/>
    <mergeCell ref="B56:F58"/>
    <mergeCell ref="G56:Q58"/>
    <mergeCell ref="AG60:AG61"/>
    <mergeCell ref="AG57:AG58"/>
    <mergeCell ref="AH59:AJ61"/>
    <mergeCell ref="W60:AB61"/>
    <mergeCell ref="AC60:AF61"/>
    <mergeCell ref="AC57:AF58"/>
    <mergeCell ref="AH44:AJ46"/>
    <mergeCell ref="W45:AB46"/>
    <mergeCell ref="AC45:AF46"/>
    <mergeCell ref="B53:F55"/>
    <mergeCell ref="G53:Q55"/>
    <mergeCell ref="R53:V55"/>
    <mergeCell ref="W53:AB53"/>
    <mergeCell ref="AC53:AF53"/>
    <mergeCell ref="AH41:AJ43"/>
    <mergeCell ref="W42:AB43"/>
    <mergeCell ref="AC42:AF43"/>
    <mergeCell ref="B44:F46"/>
    <mergeCell ref="G44:Q46"/>
    <mergeCell ref="B50:F52"/>
    <mergeCell ref="G50:Q52"/>
    <mergeCell ref="R50:V52"/>
    <mergeCell ref="W50:AB50"/>
    <mergeCell ref="AC50:AF50"/>
    <mergeCell ref="AH50:AJ52"/>
    <mergeCell ref="W51:AB52"/>
    <mergeCell ref="AC51:AF52"/>
    <mergeCell ref="B47:F49"/>
    <mergeCell ref="G47:Q49"/>
    <mergeCell ref="R47:V49"/>
    <mergeCell ref="W47:AB47"/>
    <mergeCell ref="AC47:AF47"/>
    <mergeCell ref="W36:AB37"/>
    <mergeCell ref="AC36:AF37"/>
    <mergeCell ref="B38:F40"/>
    <mergeCell ref="G38:Q40"/>
    <mergeCell ref="R38:V40"/>
    <mergeCell ref="R44:V46"/>
    <mergeCell ref="W44:AB44"/>
    <mergeCell ref="AC44:AF44"/>
    <mergeCell ref="W38:AB38"/>
    <mergeCell ref="AC38:AF38"/>
    <mergeCell ref="W39:AB40"/>
    <mergeCell ref="AC39:AF40"/>
    <mergeCell ref="B41:F43"/>
    <mergeCell ref="G41:Q43"/>
    <mergeCell ref="R41:V43"/>
    <mergeCell ref="W41:AB41"/>
    <mergeCell ref="AC41:AF41"/>
    <mergeCell ref="B35:F37"/>
    <mergeCell ref="G35:Q37"/>
    <mergeCell ref="R35:V37"/>
    <mergeCell ref="W35:AB35"/>
    <mergeCell ref="AC35:AF35"/>
    <mergeCell ref="AH29:AJ31"/>
    <mergeCell ref="W30:AB31"/>
    <mergeCell ref="AC30:AF31"/>
    <mergeCell ref="B32:F34"/>
    <mergeCell ref="G32:Q34"/>
    <mergeCell ref="R32:V34"/>
    <mergeCell ref="W32:AB32"/>
    <mergeCell ref="AC32:AF32"/>
    <mergeCell ref="AH32:AJ34"/>
    <mergeCell ref="W33:AB34"/>
    <mergeCell ref="B29:F31"/>
    <mergeCell ref="G29:Q31"/>
    <mergeCell ref="R29:V31"/>
    <mergeCell ref="W29:AB29"/>
    <mergeCell ref="AC29:AF29"/>
    <mergeCell ref="AH17:AJ19"/>
    <mergeCell ref="W18:AB19"/>
    <mergeCell ref="AC18:AF19"/>
    <mergeCell ref="B20:F22"/>
    <mergeCell ref="G20:Q22"/>
    <mergeCell ref="R20:V22"/>
    <mergeCell ref="W20:AB20"/>
    <mergeCell ref="AC20:AF20"/>
    <mergeCell ref="AH20:AJ22"/>
    <mergeCell ref="W21:AB22"/>
    <mergeCell ref="AK50:AR52"/>
    <mergeCell ref="AC21:AF22"/>
    <mergeCell ref="B23:F25"/>
    <mergeCell ref="G23:Q25"/>
    <mergeCell ref="R23:V25"/>
    <mergeCell ref="AK53:AR55"/>
    <mergeCell ref="AG54:AG55"/>
    <mergeCell ref="AG33:AG34"/>
    <mergeCell ref="AG36:AG37"/>
    <mergeCell ref="AG39:AG40"/>
    <mergeCell ref="AG42:AG43"/>
    <mergeCell ref="AG45:AG46"/>
    <mergeCell ref="AG48:AG49"/>
    <mergeCell ref="AH35:AJ37"/>
    <mergeCell ref="AH38:AJ40"/>
    <mergeCell ref="AH23:AJ25"/>
    <mergeCell ref="W24:AB25"/>
    <mergeCell ref="AC24:AF25"/>
    <mergeCell ref="B26:F28"/>
    <mergeCell ref="G26:Q28"/>
    <mergeCell ref="R26:V28"/>
    <mergeCell ref="W26:AB26"/>
    <mergeCell ref="AC26:AF26"/>
    <mergeCell ref="AH26:AJ28"/>
    <mergeCell ref="W15:AB16"/>
    <mergeCell ref="AC15:AF16"/>
    <mergeCell ref="W23:AB23"/>
    <mergeCell ref="AC23:AF23"/>
    <mergeCell ref="AC27:AF28"/>
    <mergeCell ref="AC33:AF34"/>
    <mergeCell ref="B17:F19"/>
    <mergeCell ref="G17:Q19"/>
    <mergeCell ref="R17:V19"/>
    <mergeCell ref="W17:AB17"/>
    <mergeCell ref="AC17:AF17"/>
    <mergeCell ref="W27:AB28"/>
    <mergeCell ref="AK56:AR58"/>
    <mergeCell ref="AK59:AR61"/>
    <mergeCell ref="B14:F16"/>
    <mergeCell ref="G14:Q16"/>
    <mergeCell ref="R14:V16"/>
    <mergeCell ref="W14:AB14"/>
    <mergeCell ref="AC14:AF14"/>
    <mergeCell ref="AH14:AJ16"/>
    <mergeCell ref="AK32:AR34"/>
    <mergeCell ref="AK35:AR37"/>
    <mergeCell ref="AK38:AR40"/>
    <mergeCell ref="AK41:AR43"/>
    <mergeCell ref="AK44:AR46"/>
    <mergeCell ref="AK47:AR49"/>
    <mergeCell ref="AK14:AR16"/>
    <mergeCell ref="AK17:AR19"/>
    <mergeCell ref="AK20:AR22"/>
    <mergeCell ref="AK23:AR25"/>
    <mergeCell ref="AK26:AR28"/>
    <mergeCell ref="AK29:AR31"/>
    <mergeCell ref="AG24:AG25"/>
    <mergeCell ref="AG27:AG28"/>
    <mergeCell ref="AG30:AG31"/>
    <mergeCell ref="AG51:AG52"/>
    <mergeCell ref="I10:X10"/>
    <mergeCell ref="Y10:Z10"/>
    <mergeCell ref="AA10:AF10"/>
    <mergeCell ref="AG10:AP10"/>
    <mergeCell ref="AQ10:AR10"/>
    <mergeCell ref="B12:F13"/>
    <mergeCell ref="G12:Q12"/>
    <mergeCell ref="R12:V13"/>
    <mergeCell ref="W12:AG12"/>
    <mergeCell ref="AH12:AJ13"/>
    <mergeCell ref="AK12:AR12"/>
    <mergeCell ref="G13:Q13"/>
    <mergeCell ref="W13:AG13"/>
    <mergeCell ref="AK13:AR13"/>
    <mergeCell ref="C1:F1"/>
    <mergeCell ref="B3:H3"/>
    <mergeCell ref="I3:W3"/>
    <mergeCell ref="B4:H4"/>
    <mergeCell ref="I4:Z4"/>
    <mergeCell ref="AA4:AF4"/>
    <mergeCell ref="AG15:AG16"/>
    <mergeCell ref="AG18:AG19"/>
    <mergeCell ref="AG21:AG22"/>
    <mergeCell ref="AG4:AR4"/>
    <mergeCell ref="B2:AQ2"/>
    <mergeCell ref="B5:H5"/>
    <mergeCell ref="I5:AF5"/>
    <mergeCell ref="AG5:AR5"/>
    <mergeCell ref="B6:H8"/>
    <mergeCell ref="I6:Z6"/>
    <mergeCell ref="AA6:AF6"/>
    <mergeCell ref="AG6:AR6"/>
    <mergeCell ref="I7:AF8"/>
    <mergeCell ref="AG7:AR7"/>
    <mergeCell ref="AG8:AR8"/>
    <mergeCell ref="B9:H9"/>
    <mergeCell ref="I9:AR9"/>
    <mergeCell ref="B10:H10"/>
  </mergeCells>
  <phoneticPr fontId="4"/>
  <printOptions horizontalCentered="1"/>
  <pageMargins left="0.39370078740157483" right="0.19685039370078741" top="0.59055118110236227" bottom="0.39370078740157483" header="0.51181102362204722" footer="0.51181102362204722"/>
  <pageSetup paperSize="9" scale="95" orientation="portrait" r:id="rId1"/>
  <headerFooter alignWithMargins="0"/>
  <drawing r:id="rId2"/>
</worksheet>
</file>

<file path=xl/worksheets/sheet21.xml><?xml version="1.0" encoding="utf-8"?>
<worksheet xmlns="http://schemas.openxmlformats.org/spreadsheetml/2006/main" xmlns:r="http://schemas.openxmlformats.org/officeDocument/2006/relationships">
  <sheetPr>
    <pageSetUpPr fitToPage="1"/>
  </sheetPr>
  <dimension ref="A1:AS62"/>
  <sheetViews>
    <sheetView showGridLines="0" showZeros="0" zoomScaleNormal="100" workbookViewId="0"/>
  </sheetViews>
  <sheetFormatPr defaultRowHeight="16.5" customHeight="1"/>
  <cols>
    <col min="1" max="1" width="2.875" style="21" customWidth="1"/>
    <col min="2" max="4" width="2.5" style="21" customWidth="1"/>
    <col min="5" max="5" width="3" style="21" customWidth="1"/>
    <col min="6" max="8" width="2.5" style="21" customWidth="1"/>
    <col min="9" max="19" width="1.25" style="21" customWidth="1"/>
    <col min="20" max="20" width="1" style="21" customWidth="1"/>
    <col min="21" max="21" width="1.25" style="21" customWidth="1"/>
    <col min="22" max="22" width="0.625" style="21" customWidth="1"/>
    <col min="23" max="24" width="1.25" style="21" customWidth="1"/>
    <col min="25" max="35" width="2.5" style="21" customWidth="1"/>
    <col min="36" max="36" width="0.875" style="21" customWidth="1"/>
    <col min="37" max="40" width="2.5" style="21" customWidth="1"/>
    <col min="41" max="41" width="1.75" style="21" customWidth="1"/>
    <col min="42" max="42" width="2" style="21" customWidth="1"/>
    <col min="43" max="43" width="1.75" style="21" customWidth="1"/>
    <col min="44" max="44" width="13.625" style="21" customWidth="1"/>
    <col min="45" max="45" width="1.625" style="21" customWidth="1"/>
    <col min="46" max="49" width="3" style="21" customWidth="1"/>
    <col min="50" max="16384" width="9" style="21"/>
  </cols>
  <sheetData>
    <row r="1" spans="1:45" s="66" customFormat="1" ht="16.5" customHeight="1">
      <c r="B1" s="63"/>
      <c r="C1" s="1639" t="s">
        <v>858</v>
      </c>
      <c r="D1" s="1440"/>
      <c r="E1" s="1440"/>
      <c r="F1" s="1441"/>
      <c r="G1" s="64"/>
      <c r="H1" s="65"/>
      <c r="AK1" s="67" t="s">
        <v>800</v>
      </c>
      <c r="AL1" s="67"/>
      <c r="AM1" s="67"/>
      <c r="AN1" s="67"/>
      <c r="AO1" s="67"/>
      <c r="AP1" s="67"/>
      <c r="AQ1" s="67"/>
      <c r="AR1" s="67"/>
    </row>
    <row r="2" spans="1:45" ht="26.25" customHeight="1">
      <c r="A2" s="66"/>
      <c r="B2" s="1611" t="s">
        <v>1416</v>
      </c>
      <c r="C2" s="1611"/>
      <c r="D2" s="1611"/>
      <c r="E2" s="1611"/>
      <c r="F2" s="1611"/>
      <c r="G2" s="1611"/>
      <c r="H2" s="1611"/>
      <c r="I2" s="1611"/>
      <c r="J2" s="1611"/>
      <c r="K2" s="1611"/>
      <c r="L2" s="1611"/>
      <c r="M2" s="1611"/>
      <c r="N2" s="1611"/>
      <c r="O2" s="1611"/>
      <c r="P2" s="1611"/>
      <c r="Q2" s="1611"/>
      <c r="R2" s="1611"/>
      <c r="S2" s="1611"/>
      <c r="T2" s="1611"/>
      <c r="U2" s="1611"/>
      <c r="V2" s="1611"/>
      <c r="W2" s="1611"/>
      <c r="X2" s="1611"/>
      <c r="Y2" s="1611"/>
      <c r="Z2" s="1611"/>
      <c r="AA2" s="1611"/>
      <c r="AB2" s="1611"/>
      <c r="AC2" s="1611"/>
      <c r="AD2" s="1611"/>
      <c r="AE2" s="1611"/>
      <c r="AF2" s="1611"/>
      <c r="AG2" s="1611"/>
      <c r="AH2" s="1611"/>
      <c r="AI2" s="1611"/>
      <c r="AJ2" s="1611"/>
      <c r="AK2" s="1611"/>
      <c r="AL2" s="1611"/>
      <c r="AM2" s="1611"/>
      <c r="AN2" s="1611"/>
      <c r="AO2" s="1611"/>
      <c r="AP2" s="1611"/>
      <c r="AQ2" s="1611"/>
      <c r="AR2" s="458" t="s">
        <v>2507</v>
      </c>
      <c r="AS2" s="457"/>
    </row>
    <row r="3" spans="1:45" ht="16.5" customHeight="1">
      <c r="B3" s="1638" t="s">
        <v>787</v>
      </c>
      <c r="C3" s="1638"/>
      <c r="D3" s="1638"/>
      <c r="E3" s="1638"/>
      <c r="F3" s="1638"/>
      <c r="G3" s="1638"/>
      <c r="H3" s="1638"/>
      <c r="I3" s="1592">
        <f>農鑑⑨全体!I3</f>
        <v>0</v>
      </c>
      <c r="J3" s="1593"/>
      <c r="K3" s="1593"/>
      <c r="L3" s="1593"/>
      <c r="M3" s="1593"/>
      <c r="N3" s="1593"/>
      <c r="O3" s="1593"/>
      <c r="P3" s="1593"/>
      <c r="Q3" s="1593"/>
      <c r="R3" s="1593"/>
      <c r="S3" s="1593"/>
      <c r="T3" s="1593"/>
      <c r="U3" s="1593"/>
      <c r="V3" s="1593"/>
      <c r="W3" s="1594"/>
      <c r="X3" s="60"/>
      <c r="Y3" s="61"/>
      <c r="Z3" s="61"/>
      <c r="AA3" s="61"/>
      <c r="AB3" s="61"/>
      <c r="AC3" s="61"/>
      <c r="AD3" s="61"/>
      <c r="AE3" s="61"/>
      <c r="AF3" s="61"/>
      <c r="AG3" s="717" t="s">
        <v>550</v>
      </c>
      <c r="AH3" s="61"/>
      <c r="AI3" s="61"/>
      <c r="AJ3" s="61"/>
      <c r="AK3" s="61"/>
      <c r="AL3" s="61"/>
      <c r="AM3" s="61"/>
      <c r="AN3" s="61"/>
      <c r="AO3" s="61"/>
      <c r="AP3" s="61"/>
      <c r="AQ3" s="61"/>
      <c r="AR3" s="61"/>
    </row>
    <row r="4" spans="1:45" ht="16.5" customHeight="1">
      <c r="B4" s="1638" t="s">
        <v>813</v>
      </c>
      <c r="C4" s="1638"/>
      <c r="D4" s="1638"/>
      <c r="E4" s="1638"/>
      <c r="F4" s="1638"/>
      <c r="G4" s="1638"/>
      <c r="H4" s="1638"/>
      <c r="I4" s="1592" t="str">
        <f>農鑑⑨全体!I4</f>
        <v/>
      </c>
      <c r="J4" s="1593"/>
      <c r="K4" s="1593"/>
      <c r="L4" s="1593"/>
      <c r="M4" s="1593"/>
      <c r="N4" s="1593"/>
      <c r="O4" s="1593"/>
      <c r="P4" s="1593"/>
      <c r="Q4" s="1593"/>
      <c r="R4" s="1593"/>
      <c r="S4" s="1593"/>
      <c r="T4" s="1593"/>
      <c r="U4" s="1593"/>
      <c r="V4" s="1593"/>
      <c r="W4" s="1593"/>
      <c r="X4" s="1593"/>
      <c r="Y4" s="1593"/>
      <c r="Z4" s="1594"/>
      <c r="AA4" s="1637" t="s">
        <v>788</v>
      </c>
      <c r="AB4" s="1637"/>
      <c r="AC4" s="1637"/>
      <c r="AD4" s="1637"/>
      <c r="AE4" s="1637"/>
      <c r="AF4" s="1637"/>
      <c r="AG4" s="1592" t="str">
        <f>農鑑⑨全体!AG4</f>
        <v/>
      </c>
      <c r="AH4" s="1593"/>
      <c r="AI4" s="1593"/>
      <c r="AJ4" s="1593"/>
      <c r="AK4" s="1593"/>
      <c r="AL4" s="1593"/>
      <c r="AM4" s="1593"/>
      <c r="AN4" s="1593"/>
      <c r="AO4" s="1593"/>
      <c r="AP4" s="1593"/>
      <c r="AQ4" s="1593"/>
      <c r="AR4" s="1594"/>
    </row>
    <row r="5" spans="1:45" ht="15" customHeight="1">
      <c r="B5" s="1290" t="s">
        <v>133</v>
      </c>
      <c r="C5" s="1291"/>
      <c r="D5" s="1291"/>
      <c r="E5" s="1291"/>
      <c r="F5" s="1291"/>
      <c r="G5" s="1291"/>
      <c r="H5" s="1292"/>
      <c r="I5" s="1592">
        <f>農鑑⑨全体!I5</f>
        <v>0</v>
      </c>
      <c r="J5" s="1593"/>
      <c r="K5" s="1593"/>
      <c r="L5" s="1593"/>
      <c r="M5" s="1593"/>
      <c r="N5" s="1593"/>
      <c r="O5" s="1593"/>
      <c r="P5" s="1593"/>
      <c r="Q5" s="1593"/>
      <c r="R5" s="1593"/>
      <c r="S5" s="1593"/>
      <c r="T5" s="1593"/>
      <c r="U5" s="1593"/>
      <c r="V5" s="1593"/>
      <c r="W5" s="1593"/>
      <c r="X5" s="1593"/>
      <c r="Y5" s="1593"/>
      <c r="Z5" s="1593"/>
      <c r="AA5" s="1593"/>
      <c r="AB5" s="1593"/>
      <c r="AC5" s="1593"/>
      <c r="AD5" s="1593"/>
      <c r="AE5" s="1593"/>
      <c r="AF5" s="1594"/>
      <c r="AG5" s="1621" t="s">
        <v>134</v>
      </c>
      <c r="AH5" s="1622"/>
      <c r="AI5" s="1623"/>
      <c r="AJ5" s="1623"/>
      <c r="AK5" s="1623"/>
      <c r="AL5" s="1623"/>
      <c r="AM5" s="1623"/>
      <c r="AN5" s="1623"/>
      <c r="AO5" s="1623"/>
      <c r="AP5" s="1623"/>
      <c r="AQ5" s="1623"/>
      <c r="AR5" s="1624"/>
    </row>
    <row r="6" spans="1:45" ht="16.5" customHeight="1">
      <c r="B6" s="1401" t="s">
        <v>789</v>
      </c>
      <c r="C6" s="1402"/>
      <c r="D6" s="1402"/>
      <c r="E6" s="1402"/>
      <c r="F6" s="1402"/>
      <c r="G6" s="1402"/>
      <c r="H6" s="1403"/>
      <c r="I6" s="1628" t="str">
        <f>農鑑⑨全体!I6</f>
        <v>全日制課程</v>
      </c>
      <c r="J6" s="1629"/>
      <c r="K6" s="1629"/>
      <c r="L6" s="1629"/>
      <c r="M6" s="1629"/>
      <c r="N6" s="1629"/>
      <c r="O6" s="1629"/>
      <c r="P6" s="1629"/>
      <c r="Q6" s="1629"/>
      <c r="R6" s="1629"/>
      <c r="S6" s="1629"/>
      <c r="T6" s="1629"/>
      <c r="U6" s="1629"/>
      <c r="V6" s="1629"/>
      <c r="W6" s="1629"/>
      <c r="X6" s="1629"/>
      <c r="Y6" s="1629"/>
      <c r="Z6" s="1629"/>
      <c r="AA6" s="1629"/>
      <c r="AB6" s="1629"/>
      <c r="AC6" s="1629"/>
      <c r="AD6" s="1629"/>
      <c r="AE6" s="1629"/>
      <c r="AF6" s="1636"/>
      <c r="AG6" s="1625" t="str">
        <f>農鑑⑨全体!AG6</f>
        <v/>
      </c>
      <c r="AH6" s="1626"/>
      <c r="AI6" s="1626"/>
      <c r="AJ6" s="1626"/>
      <c r="AK6" s="1626"/>
      <c r="AL6" s="1626"/>
      <c r="AM6" s="1626"/>
      <c r="AN6" s="1626"/>
      <c r="AO6" s="1626"/>
      <c r="AP6" s="1626"/>
      <c r="AQ6" s="1626"/>
      <c r="AR6" s="1627"/>
    </row>
    <row r="7" spans="1:45" ht="15" customHeight="1">
      <c r="B7" s="1401"/>
      <c r="C7" s="1402"/>
      <c r="D7" s="1402"/>
      <c r="E7" s="1402"/>
      <c r="F7" s="1402"/>
      <c r="G7" s="1402"/>
      <c r="H7" s="1403"/>
      <c r="I7" s="1264" t="str">
        <f>農鑑⑨全体!I7</f>
        <v/>
      </c>
      <c r="J7" s="1265"/>
      <c r="K7" s="1265"/>
      <c r="L7" s="1265"/>
      <c r="M7" s="1265"/>
      <c r="N7" s="1265"/>
      <c r="O7" s="1265"/>
      <c r="P7" s="1265"/>
      <c r="Q7" s="1265"/>
      <c r="R7" s="1265"/>
      <c r="S7" s="1265"/>
      <c r="T7" s="1265"/>
      <c r="U7" s="1265"/>
      <c r="V7" s="1265"/>
      <c r="W7" s="1265"/>
      <c r="X7" s="1265"/>
      <c r="Y7" s="1265"/>
      <c r="Z7" s="1265"/>
      <c r="AA7" s="1265"/>
      <c r="AB7" s="1265"/>
      <c r="AC7" s="1265"/>
      <c r="AD7" s="1265"/>
      <c r="AE7" s="1265"/>
      <c r="AF7" s="1266"/>
      <c r="AG7" s="1621" t="s">
        <v>135</v>
      </c>
      <c r="AH7" s="1622"/>
      <c r="AI7" s="1623"/>
      <c r="AJ7" s="1623"/>
      <c r="AK7" s="1623"/>
      <c r="AL7" s="1623"/>
      <c r="AM7" s="1623"/>
      <c r="AN7" s="1623"/>
      <c r="AO7" s="1623"/>
      <c r="AP7" s="1623"/>
      <c r="AQ7" s="1623"/>
      <c r="AR7" s="1624"/>
    </row>
    <row r="8" spans="1:45" ht="13.5" customHeight="1">
      <c r="B8" s="1293"/>
      <c r="C8" s="1294"/>
      <c r="D8" s="1294"/>
      <c r="E8" s="1294"/>
      <c r="F8" s="1294"/>
      <c r="G8" s="1294"/>
      <c r="H8" s="1295"/>
      <c r="I8" s="1267"/>
      <c r="J8" s="1268"/>
      <c r="K8" s="1268"/>
      <c r="L8" s="1268"/>
      <c r="M8" s="1268"/>
      <c r="N8" s="1268"/>
      <c r="O8" s="1268"/>
      <c r="P8" s="1268"/>
      <c r="Q8" s="1268"/>
      <c r="R8" s="1268"/>
      <c r="S8" s="1268"/>
      <c r="T8" s="1268"/>
      <c r="U8" s="1268"/>
      <c r="V8" s="1268"/>
      <c r="W8" s="1268"/>
      <c r="X8" s="1268"/>
      <c r="Y8" s="1268"/>
      <c r="Z8" s="1268"/>
      <c r="AA8" s="1268"/>
      <c r="AB8" s="1268"/>
      <c r="AC8" s="1268"/>
      <c r="AD8" s="1268"/>
      <c r="AE8" s="1268"/>
      <c r="AF8" s="1269"/>
      <c r="AG8" s="1625" t="str">
        <f>農鑑⑨全体!AG8</f>
        <v/>
      </c>
      <c r="AH8" s="1626"/>
      <c r="AI8" s="1626"/>
      <c r="AJ8" s="1626"/>
      <c r="AK8" s="1626"/>
      <c r="AL8" s="1626"/>
      <c r="AM8" s="1626"/>
      <c r="AN8" s="1626"/>
      <c r="AO8" s="1626"/>
      <c r="AP8" s="1626"/>
      <c r="AQ8" s="1626"/>
      <c r="AR8" s="1627"/>
    </row>
    <row r="9" spans="1:45" ht="21.75" customHeight="1">
      <c r="B9" s="1256" t="s">
        <v>815</v>
      </c>
      <c r="C9" s="1631"/>
      <c r="D9" s="1631"/>
      <c r="E9" s="1631"/>
      <c r="F9" s="1631"/>
      <c r="G9" s="1631"/>
      <c r="H9" s="1632"/>
      <c r="I9" s="1633" t="str">
        <f>農鑑⑨全体!I9</f>
        <v/>
      </c>
      <c r="J9" s="1634"/>
      <c r="K9" s="1634"/>
      <c r="L9" s="1634"/>
      <c r="M9" s="1634"/>
      <c r="N9" s="1634"/>
      <c r="O9" s="1634"/>
      <c r="P9" s="1634"/>
      <c r="Q9" s="1634"/>
      <c r="R9" s="1634"/>
      <c r="S9" s="1634"/>
      <c r="T9" s="1634"/>
      <c r="U9" s="1634"/>
      <c r="V9" s="1634"/>
      <c r="W9" s="1634"/>
      <c r="X9" s="1634"/>
      <c r="Y9" s="1634"/>
      <c r="Z9" s="1634"/>
      <c r="AA9" s="1634"/>
      <c r="AB9" s="1634"/>
      <c r="AC9" s="1634"/>
      <c r="AD9" s="1634"/>
      <c r="AE9" s="1634"/>
      <c r="AF9" s="1634"/>
      <c r="AG9" s="1634"/>
      <c r="AH9" s="1634"/>
      <c r="AI9" s="1634"/>
      <c r="AJ9" s="1634"/>
      <c r="AK9" s="1634"/>
      <c r="AL9" s="1634"/>
      <c r="AM9" s="1634"/>
      <c r="AN9" s="1634"/>
      <c r="AO9" s="1634"/>
      <c r="AP9" s="1634"/>
      <c r="AQ9" s="1634"/>
      <c r="AR9" s="1635"/>
    </row>
    <row r="10" spans="1:45" ht="22.5" customHeight="1">
      <c r="B10" s="1256" t="s">
        <v>790</v>
      </c>
      <c r="C10" s="1257"/>
      <c r="D10" s="1257"/>
      <c r="E10" s="1257"/>
      <c r="F10" s="1257"/>
      <c r="G10" s="1257"/>
      <c r="H10" s="1258"/>
      <c r="I10" s="1592" t="str">
        <f>農鑑⑨全体!I10</f>
        <v xml:space="preserve">  </v>
      </c>
      <c r="J10" s="1593"/>
      <c r="K10" s="1593"/>
      <c r="L10" s="1593"/>
      <c r="M10" s="1593"/>
      <c r="N10" s="1593"/>
      <c r="O10" s="1593"/>
      <c r="P10" s="1593"/>
      <c r="Q10" s="1593"/>
      <c r="R10" s="1593"/>
      <c r="S10" s="1593"/>
      <c r="T10" s="1593"/>
      <c r="U10" s="1593"/>
      <c r="V10" s="1593"/>
      <c r="W10" s="1593"/>
      <c r="X10" s="1593"/>
      <c r="Y10" s="1593"/>
      <c r="Z10" s="1594"/>
      <c r="AA10" s="1618" t="s">
        <v>817</v>
      </c>
      <c r="AB10" s="1619"/>
      <c r="AC10" s="1619"/>
      <c r="AD10" s="1619"/>
      <c r="AE10" s="1619"/>
      <c r="AF10" s="1620"/>
      <c r="AG10" s="1592" t="str">
        <f>農鑑⑨全体!AG10</f>
        <v xml:space="preserve">  </v>
      </c>
      <c r="AH10" s="1593"/>
      <c r="AI10" s="1593"/>
      <c r="AJ10" s="1593"/>
      <c r="AK10" s="1593"/>
      <c r="AL10" s="1593"/>
      <c r="AM10" s="1593"/>
      <c r="AN10" s="1593"/>
      <c r="AO10" s="1593"/>
      <c r="AP10" s="1593"/>
      <c r="AQ10" s="1593" t="s">
        <v>1014</v>
      </c>
      <c r="AR10" s="1594"/>
    </row>
    <row r="11" spans="1:45" ht="9.75" customHeight="1">
      <c r="B11" s="68"/>
      <c r="C11" s="28"/>
      <c r="D11" s="28"/>
      <c r="E11" s="68"/>
      <c r="F11" s="68"/>
      <c r="G11" s="68"/>
      <c r="H11" s="68"/>
      <c r="I11" s="28"/>
      <c r="J11" s="28"/>
      <c r="K11" s="28"/>
      <c r="L11" s="28"/>
      <c r="M11" s="28"/>
      <c r="N11" s="28"/>
      <c r="O11" s="28"/>
      <c r="P11" s="28"/>
      <c r="Q11" s="28"/>
      <c r="R11" s="28"/>
      <c r="S11" s="28"/>
      <c r="T11" s="28"/>
      <c r="U11" s="28"/>
      <c r="V11" s="28"/>
      <c r="W11" s="28"/>
      <c r="X11" s="28"/>
      <c r="Y11" s="68"/>
      <c r="Z11" s="68"/>
      <c r="AA11" s="68"/>
      <c r="AB11" s="68"/>
      <c r="AC11" s="68"/>
      <c r="AD11" s="68"/>
      <c r="AE11" s="68"/>
      <c r="AF11" s="68"/>
      <c r="AG11" s="28"/>
      <c r="AH11" s="28"/>
      <c r="AI11" s="28"/>
      <c r="AJ11" s="28"/>
      <c r="AK11" s="28"/>
      <c r="AL11" s="28"/>
      <c r="AM11" s="28"/>
      <c r="AN11" s="28"/>
      <c r="AO11" s="28"/>
      <c r="AP11" s="28"/>
      <c r="AQ11" s="68"/>
      <c r="AR11" s="68"/>
    </row>
    <row r="12" spans="1:45" ht="14.25" customHeight="1">
      <c r="B12" s="1290" t="s">
        <v>859</v>
      </c>
      <c r="C12" s="1291"/>
      <c r="D12" s="1291"/>
      <c r="E12" s="1291"/>
      <c r="F12" s="1292"/>
      <c r="G12" s="1290" t="s">
        <v>909</v>
      </c>
      <c r="H12" s="1291"/>
      <c r="I12" s="1291"/>
      <c r="J12" s="1291"/>
      <c r="K12" s="1291"/>
      <c r="L12" s="1291"/>
      <c r="M12" s="1291"/>
      <c r="N12" s="1291"/>
      <c r="O12" s="1291"/>
      <c r="P12" s="1291"/>
      <c r="Q12" s="1292"/>
      <c r="R12" s="1290" t="s">
        <v>1156</v>
      </c>
      <c r="S12" s="1291"/>
      <c r="T12" s="1291"/>
      <c r="U12" s="1291"/>
      <c r="V12" s="1292"/>
      <c r="W12" s="1290" t="s">
        <v>136</v>
      </c>
      <c r="X12" s="1291"/>
      <c r="Y12" s="1291"/>
      <c r="Z12" s="1291"/>
      <c r="AA12" s="1291"/>
      <c r="AB12" s="1291"/>
      <c r="AC12" s="1291"/>
      <c r="AD12" s="1291"/>
      <c r="AE12" s="1291"/>
      <c r="AF12" s="1291"/>
      <c r="AG12" s="1292"/>
      <c r="AH12" s="1290" t="s">
        <v>738</v>
      </c>
      <c r="AI12" s="1291"/>
      <c r="AJ12" s="1292"/>
      <c r="AK12" s="1290" t="s">
        <v>855</v>
      </c>
      <c r="AL12" s="1291"/>
      <c r="AM12" s="1291"/>
      <c r="AN12" s="1291"/>
      <c r="AO12" s="1291"/>
      <c r="AP12" s="1291"/>
      <c r="AQ12" s="1291"/>
      <c r="AR12" s="1292"/>
    </row>
    <row r="13" spans="1:45" ht="14.25" customHeight="1">
      <c r="B13" s="1293"/>
      <c r="C13" s="1294"/>
      <c r="D13" s="1294"/>
      <c r="E13" s="1294"/>
      <c r="F13" s="1295"/>
      <c r="G13" s="1401" t="s">
        <v>910</v>
      </c>
      <c r="H13" s="1402"/>
      <c r="I13" s="1402"/>
      <c r="J13" s="1402"/>
      <c r="K13" s="1402"/>
      <c r="L13" s="1402"/>
      <c r="M13" s="1402"/>
      <c r="N13" s="1402"/>
      <c r="O13" s="1402"/>
      <c r="P13" s="1402"/>
      <c r="Q13" s="1403"/>
      <c r="R13" s="1293"/>
      <c r="S13" s="1294"/>
      <c r="T13" s="1294"/>
      <c r="U13" s="1294"/>
      <c r="V13" s="1295"/>
      <c r="W13" s="1401" t="s">
        <v>911</v>
      </c>
      <c r="X13" s="1402"/>
      <c r="Y13" s="1402"/>
      <c r="Z13" s="1402"/>
      <c r="AA13" s="1402"/>
      <c r="AB13" s="1402"/>
      <c r="AC13" s="1402"/>
      <c r="AD13" s="1402"/>
      <c r="AE13" s="1402"/>
      <c r="AF13" s="1402"/>
      <c r="AG13" s="1403"/>
      <c r="AH13" s="1293"/>
      <c r="AI13" s="1294"/>
      <c r="AJ13" s="1295"/>
      <c r="AK13" s="1293" t="s">
        <v>1017</v>
      </c>
      <c r="AL13" s="1294"/>
      <c r="AM13" s="1294"/>
      <c r="AN13" s="1294"/>
      <c r="AO13" s="1294"/>
      <c r="AP13" s="1294"/>
      <c r="AQ13" s="1294"/>
      <c r="AR13" s="1295"/>
    </row>
    <row r="14" spans="1:45" s="66" customFormat="1" ht="14.25" customHeight="1">
      <c r="B14" s="1270" t="str">
        <f t="array" ref="B14">IF(COUNTIF('申込シート①-1・２'!$D$68:$D$83,$AG$3)&lt;A15,"",INDEX('申込シート①-1・２'!$D$68:$D$83,SMALL(IF('申込シート①-1・２'!$D$68:$D$83=$AG$3,ROW($A$1:$A$16),""),A15)))</f>
        <v/>
      </c>
      <c r="C14" s="1271"/>
      <c r="D14" s="1271"/>
      <c r="E14" s="1271"/>
      <c r="F14" s="1329"/>
      <c r="G14" s="1270" t="str">
        <f t="array" ref="G14">IF(COUNTIF('申込シート①-1・２'!$D$68:$D$83,$AG$3)&lt;A15,"",INDEX('申込シート①-1・２'!$G$68:$G$83,SMALL(IF('申込シート①-1・２'!$D$68:$D$83=$AG$3,ROW($A$1:$A$16),""),A15)))</f>
        <v/>
      </c>
      <c r="H14" s="1271"/>
      <c r="I14" s="1271"/>
      <c r="J14" s="1271"/>
      <c r="K14" s="1271"/>
      <c r="L14" s="1271"/>
      <c r="M14" s="1271"/>
      <c r="N14" s="1271"/>
      <c r="O14" s="1271"/>
      <c r="P14" s="1271"/>
      <c r="Q14" s="1329"/>
      <c r="R14" s="1270" t="str">
        <f t="array" ref="R14">IF(COUNTIF('申込シート①-1・２'!$D$68:$D$83,$AG$3)&lt;A15,"",INDEX('申込シート①-1・２'!$H$68:$H$83,SMALL(IF('申込シート①-1・２'!$D$68:$D$83=$AG$3,ROW($A$1:$A$16),""),A15)))</f>
        <v/>
      </c>
      <c r="S14" s="1271"/>
      <c r="T14" s="1271"/>
      <c r="U14" s="1271"/>
      <c r="V14" s="1329"/>
      <c r="W14" s="1282" t="str">
        <f t="array" ref="W14">IF(COUNTIF('申込シート①-1・２'!$D$68:$D$83,$AG$3)&lt;A15,"",INDEX('申込シート①-1・２'!$L$68:$L$83,SMALL(IF('申込シート①-1・２'!$D$68:$D$83=$AG$3,ROW($A$1:$A$16),""),A15)))</f>
        <v/>
      </c>
      <c r="X14" s="1283"/>
      <c r="Y14" s="1283"/>
      <c r="Z14" s="1283"/>
      <c r="AA14" s="1283"/>
      <c r="AB14" s="1283"/>
      <c r="AC14" s="1283" t="str">
        <f t="array" ref="AC14">IF(COUNTIF('申込シート①-1・２'!$D$68:$D$83,$AG$3)&lt;A15,"",INDEX('申込シート①-1・２'!$M$68:$M$83,SMALL(IF('申込シート①-1・２'!$D$68:$D$83=$AG$3,ROW($A$1:$A$16),""),A15)))</f>
        <v/>
      </c>
      <c r="AD14" s="1283"/>
      <c r="AE14" s="1283"/>
      <c r="AF14" s="1283"/>
      <c r="AG14" s="705"/>
      <c r="AH14" s="1270" t="str">
        <f t="array" ref="AH14">IF(COUNTIF('申込シート①-1・２'!$D$68:$D$83,$AG$3)&lt;A15,"",INDEX('申込シート①-1・２'!$N$68:$N$83,SMALL(IF('申込シート①-1・２'!$D$68:$D$83=$AG$3,ROW($A$1:$A$16),""),A15)))</f>
        <v/>
      </c>
      <c r="AI14" s="1271"/>
      <c r="AJ14" s="1329"/>
      <c r="AK14" s="1573"/>
      <c r="AL14" s="1574"/>
      <c r="AM14" s="1574"/>
      <c r="AN14" s="1574"/>
      <c r="AO14" s="1574"/>
      <c r="AP14" s="1574"/>
      <c r="AQ14" s="1574"/>
      <c r="AR14" s="1575"/>
    </row>
    <row r="15" spans="1:45" s="66" customFormat="1" ht="13.5" customHeight="1">
      <c r="A15" s="66">
        <v>1</v>
      </c>
      <c r="B15" s="1330"/>
      <c r="C15" s="1336"/>
      <c r="D15" s="1336"/>
      <c r="E15" s="1336"/>
      <c r="F15" s="1331"/>
      <c r="G15" s="1330"/>
      <c r="H15" s="1336"/>
      <c r="I15" s="1336"/>
      <c r="J15" s="1336"/>
      <c r="K15" s="1336"/>
      <c r="L15" s="1336"/>
      <c r="M15" s="1336"/>
      <c r="N15" s="1336"/>
      <c r="O15" s="1336"/>
      <c r="P15" s="1336"/>
      <c r="Q15" s="1331"/>
      <c r="R15" s="1330"/>
      <c r="S15" s="1336"/>
      <c r="T15" s="1336"/>
      <c r="U15" s="1336"/>
      <c r="V15" s="1331"/>
      <c r="W15" s="1612" t="str">
        <f t="array" ref="W15">IF(COUNTIF('申込シート①-1・２'!$D$68:$D$83,$AG$3)&lt;A15,"",INDEX('申込シート①-1・２'!$J$68:$J$83,SMALL(IF('申込シート①-1・２'!$D$68:$D$83=$AG$3,ROW($A$1:$A$16),""),A15)))</f>
        <v/>
      </c>
      <c r="X15" s="1613"/>
      <c r="Y15" s="1613"/>
      <c r="Z15" s="1613"/>
      <c r="AA15" s="1613"/>
      <c r="AB15" s="1613"/>
      <c r="AC15" s="1613" t="str">
        <f t="array" ref="AC15">IF(COUNTIF('申込シート①-1・２'!$D$68:$D$83,$AG$3)&lt;A15,"",INDEX('申込シート①-1・２'!$K$68:$K$83,SMALL(IF('申込シート①-1・２'!$D$68:$D$83=$AG$3,ROW($A$1:$A$16),""),A15)))</f>
        <v/>
      </c>
      <c r="AD15" s="1613"/>
      <c r="AE15" s="1613"/>
      <c r="AF15" s="1613"/>
      <c r="AG15" s="1616" t="s">
        <v>2491</v>
      </c>
      <c r="AH15" s="1330"/>
      <c r="AI15" s="1336"/>
      <c r="AJ15" s="1331"/>
      <c r="AK15" s="1576"/>
      <c r="AL15" s="1577"/>
      <c r="AM15" s="1577"/>
      <c r="AN15" s="1577"/>
      <c r="AO15" s="1577"/>
      <c r="AP15" s="1577"/>
      <c r="AQ15" s="1577"/>
      <c r="AR15" s="1578"/>
    </row>
    <row r="16" spans="1:45" s="66" customFormat="1" ht="13.5" customHeight="1">
      <c r="B16" s="1274"/>
      <c r="C16" s="1275"/>
      <c r="D16" s="1275"/>
      <c r="E16" s="1275"/>
      <c r="F16" s="1276"/>
      <c r="G16" s="1274"/>
      <c r="H16" s="1275"/>
      <c r="I16" s="1275"/>
      <c r="J16" s="1275"/>
      <c r="K16" s="1275"/>
      <c r="L16" s="1275"/>
      <c r="M16" s="1275"/>
      <c r="N16" s="1275"/>
      <c r="O16" s="1275"/>
      <c r="P16" s="1275"/>
      <c r="Q16" s="1276"/>
      <c r="R16" s="1274"/>
      <c r="S16" s="1275"/>
      <c r="T16" s="1275"/>
      <c r="U16" s="1275"/>
      <c r="V16" s="1276"/>
      <c r="W16" s="1614"/>
      <c r="X16" s="1615"/>
      <c r="Y16" s="1615"/>
      <c r="Z16" s="1615"/>
      <c r="AA16" s="1615"/>
      <c r="AB16" s="1615"/>
      <c r="AC16" s="1615"/>
      <c r="AD16" s="1615"/>
      <c r="AE16" s="1615"/>
      <c r="AF16" s="1615"/>
      <c r="AG16" s="1617"/>
      <c r="AH16" s="1274"/>
      <c r="AI16" s="1275"/>
      <c r="AJ16" s="1276"/>
      <c r="AK16" s="1579"/>
      <c r="AL16" s="1580"/>
      <c r="AM16" s="1580"/>
      <c r="AN16" s="1580"/>
      <c r="AO16" s="1580"/>
      <c r="AP16" s="1580"/>
      <c r="AQ16" s="1580"/>
      <c r="AR16" s="1581"/>
    </row>
    <row r="17" spans="1:44" s="66" customFormat="1" ht="14.25" customHeight="1">
      <c r="B17" s="1270" t="str">
        <f t="array" ref="B17">IF(COUNTIF('申込シート①-1・２'!$D$68:$D$83,$AG$3)&lt;A18,"",INDEX('申込シート①-1・２'!$D$68:$D$83,SMALL(IF('申込シート①-1・２'!$D$68:$D$83=$AG$3,ROW($A$1:$A$16),""),A18)))</f>
        <v/>
      </c>
      <c r="C17" s="1271"/>
      <c r="D17" s="1271"/>
      <c r="E17" s="1271"/>
      <c r="F17" s="1329"/>
      <c r="G17" s="1270" t="str">
        <f t="array" ref="G17">IF(COUNTIF('申込シート①-1・２'!$D$68:$D$83,$AG$3)&lt;A18,"",INDEX('申込シート①-1・２'!$G$68:$G$83,SMALL(IF('申込シート①-1・２'!$D$68:$D$83=$AG$3,ROW($A$1:$A$16),""),A18)))</f>
        <v/>
      </c>
      <c r="H17" s="1271"/>
      <c r="I17" s="1271"/>
      <c r="J17" s="1271"/>
      <c r="K17" s="1271"/>
      <c r="L17" s="1271"/>
      <c r="M17" s="1271"/>
      <c r="N17" s="1271"/>
      <c r="O17" s="1271"/>
      <c r="P17" s="1271"/>
      <c r="Q17" s="1329"/>
      <c r="R17" s="1270" t="str">
        <f t="array" ref="R17">IF(COUNTIF('申込シート①-1・２'!$D$68:$D$83,$AG$3)&lt;A18,"",INDEX('申込シート①-1・２'!$H$68:$H$83,SMALL(IF('申込シート①-1・２'!$D$68:$D$83=$AG$3,ROW($A$1:$A$16),""),A18)))</f>
        <v/>
      </c>
      <c r="S17" s="1271"/>
      <c r="T17" s="1271"/>
      <c r="U17" s="1271"/>
      <c r="V17" s="1329"/>
      <c r="W17" s="1282" t="str">
        <f t="array" ref="W17">IF(COUNTIF('申込シート①-1・２'!$D$68:$D$83,$AG$3)&lt;A18,"",INDEX('申込シート①-1・２'!$L$68:$L$83,SMALL(IF('申込シート①-1・２'!$D$68:$D$83=$AG$3,ROW($A$1:$A$16),""),A18)))</f>
        <v/>
      </c>
      <c r="X17" s="1283"/>
      <c r="Y17" s="1283"/>
      <c r="Z17" s="1283"/>
      <c r="AA17" s="1283"/>
      <c r="AB17" s="1283"/>
      <c r="AC17" s="1283" t="str">
        <f t="array" ref="AC17">IF(COUNTIF('申込シート①-1・２'!$D$68:$D$83,$AG$3)&lt;A18,"",INDEX('申込シート①-1・２'!$M$68:$M$83,SMALL(IF('申込シート①-1・２'!$D$68:$D$83=$AG$3,ROW($A$1:$A$16),""),A18)))</f>
        <v/>
      </c>
      <c r="AD17" s="1283"/>
      <c r="AE17" s="1283"/>
      <c r="AF17" s="1283"/>
      <c r="AG17" s="705"/>
      <c r="AH17" s="1270" t="str">
        <f t="array" ref="AH17">IF(COUNTIF('申込シート①-1・２'!$D$68:$D$83,$AG$3)&lt;A18,"",INDEX('申込シート①-1・２'!$N$68:$N$83,SMALL(IF('申込シート①-1・２'!$D$68:$D$83=$AG$3,ROW($A$1:$A$16),""),A18)))</f>
        <v/>
      </c>
      <c r="AI17" s="1271"/>
      <c r="AJ17" s="1329"/>
      <c r="AK17" s="1573"/>
      <c r="AL17" s="1574"/>
      <c r="AM17" s="1574"/>
      <c r="AN17" s="1574"/>
      <c r="AO17" s="1574"/>
      <c r="AP17" s="1574"/>
      <c r="AQ17" s="1574"/>
      <c r="AR17" s="1575"/>
    </row>
    <row r="18" spans="1:44" s="66" customFormat="1" ht="13.5" customHeight="1">
      <c r="A18" s="66">
        <v>2</v>
      </c>
      <c r="B18" s="1330"/>
      <c r="C18" s="1336"/>
      <c r="D18" s="1336"/>
      <c r="E18" s="1336"/>
      <c r="F18" s="1331"/>
      <c r="G18" s="1330"/>
      <c r="H18" s="1336"/>
      <c r="I18" s="1336"/>
      <c r="J18" s="1336"/>
      <c r="K18" s="1336"/>
      <c r="L18" s="1336"/>
      <c r="M18" s="1336"/>
      <c r="N18" s="1336"/>
      <c r="O18" s="1336"/>
      <c r="P18" s="1336"/>
      <c r="Q18" s="1331"/>
      <c r="R18" s="1330"/>
      <c r="S18" s="1336"/>
      <c r="T18" s="1336"/>
      <c r="U18" s="1336"/>
      <c r="V18" s="1331"/>
      <c r="W18" s="1612" t="str">
        <f t="array" ref="W18">IF(COUNTIF('申込シート①-1・２'!$D$68:$D$83,$AG$3)&lt;A18,"",INDEX('申込シート①-1・２'!$J$68:$J$83,SMALL(IF('申込シート①-1・２'!$D$68:$D$83=$AG$3,ROW($A$1:$A$16),""),A18)))</f>
        <v/>
      </c>
      <c r="X18" s="1613"/>
      <c r="Y18" s="1613"/>
      <c r="Z18" s="1613"/>
      <c r="AA18" s="1613"/>
      <c r="AB18" s="1613"/>
      <c r="AC18" s="1613" t="str">
        <f t="array" ref="AC18">IF(COUNTIF('申込シート①-1・２'!$D$68:$D$83,$AG$3)&lt;A18,"",INDEX('申込シート①-1・２'!$K$68:$K$83,SMALL(IF('申込シート①-1・２'!$D$68:$D$83=$AG$3,ROW($A$1:$A$16),""),A18)))</f>
        <v/>
      </c>
      <c r="AD18" s="1613"/>
      <c r="AE18" s="1613"/>
      <c r="AF18" s="1613"/>
      <c r="AG18" s="1616" t="s">
        <v>2491</v>
      </c>
      <c r="AH18" s="1330"/>
      <c r="AI18" s="1336"/>
      <c r="AJ18" s="1331"/>
      <c r="AK18" s="1576"/>
      <c r="AL18" s="1577"/>
      <c r="AM18" s="1577"/>
      <c r="AN18" s="1577"/>
      <c r="AO18" s="1577"/>
      <c r="AP18" s="1577"/>
      <c r="AQ18" s="1577"/>
      <c r="AR18" s="1578"/>
    </row>
    <row r="19" spans="1:44" s="66" customFormat="1" ht="13.5" customHeight="1">
      <c r="B19" s="1274"/>
      <c r="C19" s="1275"/>
      <c r="D19" s="1275"/>
      <c r="E19" s="1275"/>
      <c r="F19" s="1276"/>
      <c r="G19" s="1274"/>
      <c r="H19" s="1275"/>
      <c r="I19" s="1275"/>
      <c r="J19" s="1275"/>
      <c r="K19" s="1275"/>
      <c r="L19" s="1275"/>
      <c r="M19" s="1275"/>
      <c r="N19" s="1275"/>
      <c r="O19" s="1275"/>
      <c r="P19" s="1275"/>
      <c r="Q19" s="1276"/>
      <c r="R19" s="1274"/>
      <c r="S19" s="1275"/>
      <c r="T19" s="1275"/>
      <c r="U19" s="1275"/>
      <c r="V19" s="1276"/>
      <c r="W19" s="1614"/>
      <c r="X19" s="1615"/>
      <c r="Y19" s="1615"/>
      <c r="Z19" s="1615"/>
      <c r="AA19" s="1615"/>
      <c r="AB19" s="1615"/>
      <c r="AC19" s="1615"/>
      <c r="AD19" s="1615"/>
      <c r="AE19" s="1615"/>
      <c r="AF19" s="1615"/>
      <c r="AG19" s="1617"/>
      <c r="AH19" s="1274"/>
      <c r="AI19" s="1275"/>
      <c r="AJ19" s="1276"/>
      <c r="AK19" s="1579"/>
      <c r="AL19" s="1580"/>
      <c r="AM19" s="1580"/>
      <c r="AN19" s="1580"/>
      <c r="AO19" s="1580"/>
      <c r="AP19" s="1580"/>
      <c r="AQ19" s="1580"/>
      <c r="AR19" s="1581"/>
    </row>
    <row r="20" spans="1:44" s="66" customFormat="1" ht="14.25" customHeight="1">
      <c r="B20" s="1270" t="str">
        <f t="array" ref="B20">IF(COUNTIF('申込シート①-1・２'!$D$68:$D$83,$AG$3)&lt;A21,"",INDEX('申込シート①-1・２'!$D$68:$D$83,SMALL(IF('申込シート①-1・２'!$D$68:$D$83=$AG$3,ROW($A$1:$A$16),""),A21)))</f>
        <v/>
      </c>
      <c r="C20" s="1271"/>
      <c r="D20" s="1271"/>
      <c r="E20" s="1271"/>
      <c r="F20" s="1329"/>
      <c r="G20" s="1270" t="str">
        <f t="array" ref="G20">IF(COUNTIF('申込シート①-1・２'!$D$68:$D$83,$AG$3)&lt;A21,"",INDEX('申込シート①-1・２'!$G$68:$G$83,SMALL(IF('申込シート①-1・２'!$D$68:$D$83=$AG$3,ROW($A$1:$A$16),""),A21)))</f>
        <v/>
      </c>
      <c r="H20" s="1271"/>
      <c r="I20" s="1271"/>
      <c r="J20" s="1271"/>
      <c r="K20" s="1271"/>
      <c r="L20" s="1271"/>
      <c r="M20" s="1271"/>
      <c r="N20" s="1271"/>
      <c r="O20" s="1271"/>
      <c r="P20" s="1271"/>
      <c r="Q20" s="1329"/>
      <c r="R20" s="1270" t="str">
        <f t="array" ref="R20">IF(COUNTIF('申込シート①-1・２'!$D$68:$D$83,$AG$3)&lt;A21,"",INDEX('申込シート①-1・２'!$H$68:$H$83,SMALL(IF('申込シート①-1・２'!$D$68:$D$83=$AG$3,ROW($A$1:$A$16),""),A21)))</f>
        <v/>
      </c>
      <c r="S20" s="1271"/>
      <c r="T20" s="1271"/>
      <c r="U20" s="1271"/>
      <c r="V20" s="1329"/>
      <c r="W20" s="1282" t="str">
        <f t="array" ref="W20">IF(COUNTIF('申込シート①-1・２'!$D$68:$D$83,$AG$3)&lt;A21,"",INDEX('申込シート①-1・２'!$L$68:$L$83,SMALL(IF('申込シート①-1・２'!$D$68:$D$83=$AG$3,ROW($A$1:$A$16),""),A21)))</f>
        <v/>
      </c>
      <c r="X20" s="1283"/>
      <c r="Y20" s="1283"/>
      <c r="Z20" s="1283"/>
      <c r="AA20" s="1283"/>
      <c r="AB20" s="1283"/>
      <c r="AC20" s="1283" t="str">
        <f t="array" ref="AC20">IF(COUNTIF('申込シート①-1・２'!$D$68:$D$83,$AG$3)&lt;A21,"",INDEX('申込シート①-1・２'!$M$68:$M$83,SMALL(IF('申込シート①-1・２'!$D$68:$D$83=$AG$3,ROW($A$1:$A$16),""),A21)))</f>
        <v/>
      </c>
      <c r="AD20" s="1283"/>
      <c r="AE20" s="1283"/>
      <c r="AF20" s="1283"/>
      <c r="AG20" s="705"/>
      <c r="AH20" s="1270" t="str">
        <f t="array" ref="AH20">IF(COUNTIF('申込シート①-1・２'!$D$68:$D$83,$AG$3)&lt;A21,"",INDEX('申込シート①-1・２'!$N$68:$N$83,SMALL(IF('申込シート①-1・２'!$D$68:$D$83=$AG$3,ROW($A$1:$A$16),""),A21)))</f>
        <v/>
      </c>
      <c r="AI20" s="1271"/>
      <c r="AJ20" s="1329"/>
      <c r="AK20" s="1573"/>
      <c r="AL20" s="1574"/>
      <c r="AM20" s="1574"/>
      <c r="AN20" s="1574"/>
      <c r="AO20" s="1574"/>
      <c r="AP20" s="1574"/>
      <c r="AQ20" s="1574"/>
      <c r="AR20" s="1575"/>
    </row>
    <row r="21" spans="1:44" s="66" customFormat="1" ht="13.5" customHeight="1">
      <c r="A21" s="66">
        <v>3</v>
      </c>
      <c r="B21" s="1330"/>
      <c r="C21" s="1336"/>
      <c r="D21" s="1336"/>
      <c r="E21" s="1336"/>
      <c r="F21" s="1331"/>
      <c r="G21" s="1330"/>
      <c r="H21" s="1336"/>
      <c r="I21" s="1336"/>
      <c r="J21" s="1336"/>
      <c r="K21" s="1336"/>
      <c r="L21" s="1336"/>
      <c r="M21" s="1336"/>
      <c r="N21" s="1336"/>
      <c r="O21" s="1336"/>
      <c r="P21" s="1336"/>
      <c r="Q21" s="1331"/>
      <c r="R21" s="1330"/>
      <c r="S21" s="1336"/>
      <c r="T21" s="1336"/>
      <c r="U21" s="1336"/>
      <c r="V21" s="1331"/>
      <c r="W21" s="1612" t="str">
        <f t="array" ref="W21">IF(COUNTIF('申込シート①-1・２'!$D$68:$D$83,$AG$3)&lt;A21,"",INDEX('申込シート①-1・２'!$J$68:$J$83,SMALL(IF('申込シート①-1・２'!$D$68:$D$83=$AG$3,ROW($A$1:$A$16),""),A21)))</f>
        <v/>
      </c>
      <c r="X21" s="1613"/>
      <c r="Y21" s="1613"/>
      <c r="Z21" s="1613"/>
      <c r="AA21" s="1613"/>
      <c r="AB21" s="1613"/>
      <c r="AC21" s="1613" t="str">
        <f t="array" ref="AC21">IF(COUNTIF('申込シート①-1・２'!$D$68:$D$83,$AG$3)&lt;A21,"",INDEX('申込シート①-1・２'!$K$68:$K$83,SMALL(IF('申込シート①-1・２'!$D$68:$D$83=$AG$3,ROW($A$1:$A$16),""),A21)))</f>
        <v/>
      </c>
      <c r="AD21" s="1613"/>
      <c r="AE21" s="1613"/>
      <c r="AF21" s="1613"/>
      <c r="AG21" s="1616" t="s">
        <v>2491</v>
      </c>
      <c r="AH21" s="1330"/>
      <c r="AI21" s="1336"/>
      <c r="AJ21" s="1331"/>
      <c r="AK21" s="1576"/>
      <c r="AL21" s="1577"/>
      <c r="AM21" s="1577"/>
      <c r="AN21" s="1577"/>
      <c r="AO21" s="1577"/>
      <c r="AP21" s="1577"/>
      <c r="AQ21" s="1577"/>
      <c r="AR21" s="1578"/>
    </row>
    <row r="22" spans="1:44" s="66" customFormat="1" ht="13.5" customHeight="1">
      <c r="B22" s="1274"/>
      <c r="C22" s="1275"/>
      <c r="D22" s="1275"/>
      <c r="E22" s="1275"/>
      <c r="F22" s="1276"/>
      <c r="G22" s="1274"/>
      <c r="H22" s="1275"/>
      <c r="I22" s="1275"/>
      <c r="J22" s="1275"/>
      <c r="K22" s="1275"/>
      <c r="L22" s="1275"/>
      <c r="M22" s="1275"/>
      <c r="N22" s="1275"/>
      <c r="O22" s="1275"/>
      <c r="P22" s="1275"/>
      <c r="Q22" s="1276"/>
      <c r="R22" s="1274"/>
      <c r="S22" s="1275"/>
      <c r="T22" s="1275"/>
      <c r="U22" s="1275"/>
      <c r="V22" s="1276"/>
      <c r="W22" s="1614"/>
      <c r="X22" s="1615"/>
      <c r="Y22" s="1615"/>
      <c r="Z22" s="1615"/>
      <c r="AA22" s="1615"/>
      <c r="AB22" s="1615"/>
      <c r="AC22" s="1615"/>
      <c r="AD22" s="1615"/>
      <c r="AE22" s="1615"/>
      <c r="AF22" s="1615"/>
      <c r="AG22" s="1617"/>
      <c r="AH22" s="1274"/>
      <c r="AI22" s="1275"/>
      <c r="AJ22" s="1276"/>
      <c r="AK22" s="1579"/>
      <c r="AL22" s="1580"/>
      <c r="AM22" s="1580"/>
      <c r="AN22" s="1580"/>
      <c r="AO22" s="1580"/>
      <c r="AP22" s="1580"/>
      <c r="AQ22" s="1580"/>
      <c r="AR22" s="1581"/>
    </row>
    <row r="23" spans="1:44" s="66" customFormat="1" ht="14.25" customHeight="1">
      <c r="B23" s="1270" t="str">
        <f t="array" ref="B23">IF(COUNTIF('申込シート①-1・２'!$D$68:$D$83,$AG$3)&lt;A24,"",INDEX('申込シート①-1・２'!$D$68:$D$83,SMALL(IF('申込シート①-1・２'!$D$68:$D$83=$AG$3,ROW($A$1:$A$16),""),A24)))</f>
        <v/>
      </c>
      <c r="C23" s="1271"/>
      <c r="D23" s="1271"/>
      <c r="E23" s="1271"/>
      <c r="F23" s="1329"/>
      <c r="G23" s="1270" t="str">
        <f t="array" ref="G23">IF(COUNTIF('申込シート①-1・２'!$D$68:$D$83,$AG$3)&lt;A24,"",INDEX('申込シート①-1・２'!$G$68:$G$83,SMALL(IF('申込シート①-1・２'!$D$68:$D$83=$AG$3,ROW($A$1:$A$16),""),A24)))</f>
        <v/>
      </c>
      <c r="H23" s="1271"/>
      <c r="I23" s="1271"/>
      <c r="J23" s="1271"/>
      <c r="K23" s="1271"/>
      <c r="L23" s="1271"/>
      <c r="M23" s="1271"/>
      <c r="N23" s="1271"/>
      <c r="O23" s="1271"/>
      <c r="P23" s="1271"/>
      <c r="Q23" s="1329"/>
      <c r="R23" s="1270" t="str">
        <f t="array" ref="R23">IF(COUNTIF('申込シート①-1・２'!$D$68:$D$83,$AG$3)&lt;A24,"",INDEX('申込シート①-1・２'!$H$68:$H$83,SMALL(IF('申込シート①-1・２'!$D$68:$D$83=$AG$3,ROW($A$1:$A$16),""),A24)))</f>
        <v/>
      </c>
      <c r="S23" s="1271"/>
      <c r="T23" s="1271"/>
      <c r="U23" s="1271"/>
      <c r="V23" s="1329"/>
      <c r="W23" s="1282" t="str">
        <f t="array" ref="W23">IF(COUNTIF('申込シート①-1・２'!$D$68:$D$83,$AG$3)&lt;A24,"",INDEX('申込シート①-1・２'!$L$68:$L$83,SMALL(IF('申込シート①-1・２'!$D$68:$D$83=$AG$3,ROW($A$1:$A$16),""),A24)))</f>
        <v/>
      </c>
      <c r="X23" s="1283"/>
      <c r="Y23" s="1283"/>
      <c r="Z23" s="1283"/>
      <c r="AA23" s="1283"/>
      <c r="AB23" s="1283"/>
      <c r="AC23" s="1283" t="str">
        <f t="array" ref="AC23">IF(COUNTIF('申込シート①-1・２'!$D$68:$D$83,$AG$3)&lt;A24,"",INDEX('申込シート①-1・２'!$M$68:$M$83,SMALL(IF('申込シート①-1・２'!$D$68:$D$83=$AG$3,ROW($A$1:$A$16),""),A24)))</f>
        <v/>
      </c>
      <c r="AD23" s="1283"/>
      <c r="AE23" s="1283"/>
      <c r="AF23" s="1283"/>
      <c r="AG23" s="705"/>
      <c r="AH23" s="1270" t="str">
        <f t="array" ref="AH23">IF(COUNTIF('申込シート①-1・２'!$D$68:$D$83,$AG$3)&lt;A24,"",INDEX('申込シート①-1・２'!$N$68:$N$83,SMALL(IF('申込シート①-1・２'!$D$68:$D$83=$AG$3,ROW($A$1:$A$16),""),A24)))</f>
        <v/>
      </c>
      <c r="AI23" s="1271"/>
      <c r="AJ23" s="1329"/>
      <c r="AK23" s="1573"/>
      <c r="AL23" s="1574"/>
      <c r="AM23" s="1574"/>
      <c r="AN23" s="1574"/>
      <c r="AO23" s="1574"/>
      <c r="AP23" s="1574"/>
      <c r="AQ23" s="1574"/>
      <c r="AR23" s="1575"/>
    </row>
    <row r="24" spans="1:44" s="66" customFormat="1" ht="13.5" customHeight="1">
      <c r="A24" s="66">
        <v>4</v>
      </c>
      <c r="B24" s="1330"/>
      <c r="C24" s="1336"/>
      <c r="D24" s="1336"/>
      <c r="E24" s="1336"/>
      <c r="F24" s="1331"/>
      <c r="G24" s="1330"/>
      <c r="H24" s="1336"/>
      <c r="I24" s="1336"/>
      <c r="J24" s="1336"/>
      <c r="K24" s="1336"/>
      <c r="L24" s="1336"/>
      <c r="M24" s="1336"/>
      <c r="N24" s="1336"/>
      <c r="O24" s="1336"/>
      <c r="P24" s="1336"/>
      <c r="Q24" s="1331"/>
      <c r="R24" s="1330"/>
      <c r="S24" s="1336"/>
      <c r="T24" s="1336"/>
      <c r="U24" s="1336"/>
      <c r="V24" s="1331"/>
      <c r="W24" s="1612" t="str">
        <f t="array" ref="W24">IF(COUNTIF('申込シート①-1・２'!$D$68:$D$83,$AG$3)&lt;A24,"",INDEX('申込シート①-1・２'!$J$68:$J$83,SMALL(IF('申込シート①-1・２'!$D$68:$D$83=$AG$3,ROW($A$1:$A$16),""),A24)))</f>
        <v/>
      </c>
      <c r="X24" s="1613"/>
      <c r="Y24" s="1613"/>
      <c r="Z24" s="1613"/>
      <c r="AA24" s="1613"/>
      <c r="AB24" s="1613"/>
      <c r="AC24" s="1613" t="str">
        <f t="array" ref="AC24">IF(COUNTIF('申込シート①-1・２'!$D$68:$D$83,$AG$3)&lt;A24,"",INDEX('申込シート①-1・２'!$K$68:$K$83,SMALL(IF('申込シート①-1・２'!$D$68:$D$83=$AG$3,ROW($A$1:$A$16),""),A24)))</f>
        <v/>
      </c>
      <c r="AD24" s="1613"/>
      <c r="AE24" s="1613"/>
      <c r="AF24" s="1613"/>
      <c r="AG24" s="1616" t="s">
        <v>2491</v>
      </c>
      <c r="AH24" s="1330"/>
      <c r="AI24" s="1336"/>
      <c r="AJ24" s="1331"/>
      <c r="AK24" s="1576"/>
      <c r="AL24" s="1577"/>
      <c r="AM24" s="1577"/>
      <c r="AN24" s="1577"/>
      <c r="AO24" s="1577"/>
      <c r="AP24" s="1577"/>
      <c r="AQ24" s="1577"/>
      <c r="AR24" s="1578"/>
    </row>
    <row r="25" spans="1:44" s="66" customFormat="1" ht="13.5" customHeight="1">
      <c r="B25" s="1274"/>
      <c r="C25" s="1275"/>
      <c r="D25" s="1275"/>
      <c r="E25" s="1275"/>
      <c r="F25" s="1276"/>
      <c r="G25" s="1274"/>
      <c r="H25" s="1275"/>
      <c r="I25" s="1275"/>
      <c r="J25" s="1275"/>
      <c r="K25" s="1275"/>
      <c r="L25" s="1275"/>
      <c r="M25" s="1275"/>
      <c r="N25" s="1275"/>
      <c r="O25" s="1275"/>
      <c r="P25" s="1275"/>
      <c r="Q25" s="1276"/>
      <c r="R25" s="1274"/>
      <c r="S25" s="1275"/>
      <c r="T25" s="1275"/>
      <c r="U25" s="1275"/>
      <c r="V25" s="1276"/>
      <c r="W25" s="1614"/>
      <c r="X25" s="1615"/>
      <c r="Y25" s="1615"/>
      <c r="Z25" s="1615"/>
      <c r="AA25" s="1615"/>
      <c r="AB25" s="1615"/>
      <c r="AC25" s="1615"/>
      <c r="AD25" s="1615"/>
      <c r="AE25" s="1615"/>
      <c r="AF25" s="1615"/>
      <c r="AG25" s="1617"/>
      <c r="AH25" s="1274"/>
      <c r="AI25" s="1275"/>
      <c r="AJ25" s="1276"/>
      <c r="AK25" s="1579"/>
      <c r="AL25" s="1580"/>
      <c r="AM25" s="1580"/>
      <c r="AN25" s="1580"/>
      <c r="AO25" s="1580"/>
      <c r="AP25" s="1580"/>
      <c r="AQ25" s="1580"/>
      <c r="AR25" s="1581"/>
    </row>
    <row r="26" spans="1:44" s="66" customFormat="1" ht="14.25" customHeight="1">
      <c r="B26" s="1270" t="str">
        <f t="array" ref="B26">IF(COUNTIF('申込シート①-1・２'!$D$68:$D$83,$AG$3)&lt;A27,"",INDEX('申込シート①-1・２'!$D$68:$D$83,SMALL(IF('申込シート①-1・２'!$D$68:$D$83=$AG$3,ROW($A$1:$A$16),""),A27)))</f>
        <v/>
      </c>
      <c r="C26" s="1271"/>
      <c r="D26" s="1271"/>
      <c r="E26" s="1271"/>
      <c r="F26" s="1329"/>
      <c r="G26" s="1270" t="str">
        <f t="array" ref="G26">IF(COUNTIF('申込シート①-1・２'!$D$68:$D$83,$AG$3)&lt;A27,"",INDEX('申込シート①-1・２'!$G$68:$G$83,SMALL(IF('申込シート①-1・２'!$D$68:$D$83=$AG$3,ROW($A$1:$A$16),""),A27)))</f>
        <v/>
      </c>
      <c r="H26" s="1271"/>
      <c r="I26" s="1271"/>
      <c r="J26" s="1271"/>
      <c r="K26" s="1271"/>
      <c r="L26" s="1271"/>
      <c r="M26" s="1271"/>
      <c r="N26" s="1271"/>
      <c r="O26" s="1271"/>
      <c r="P26" s="1271"/>
      <c r="Q26" s="1329"/>
      <c r="R26" s="1270" t="str">
        <f t="array" ref="R26">IF(COUNTIF('申込シート①-1・２'!$D$68:$D$83,$AG$3)&lt;A27,"",INDEX('申込シート①-1・２'!$H$68:$H$83,SMALL(IF('申込シート①-1・２'!$D$68:$D$83=$AG$3,ROW($A$1:$A$16),""),A27)))</f>
        <v/>
      </c>
      <c r="S26" s="1271"/>
      <c r="T26" s="1271"/>
      <c r="U26" s="1271"/>
      <c r="V26" s="1329"/>
      <c r="W26" s="1282" t="str">
        <f t="array" ref="W26">IF(COUNTIF('申込シート①-1・２'!$D$68:$D$83,$AG$3)&lt;A27,"",INDEX('申込シート①-1・２'!$L$68:$L$83,SMALL(IF('申込シート①-1・２'!$D$68:$D$83=$AG$3,ROW($A$1:$A$16),""),A27)))</f>
        <v/>
      </c>
      <c r="X26" s="1283"/>
      <c r="Y26" s="1283"/>
      <c r="Z26" s="1283"/>
      <c r="AA26" s="1283"/>
      <c r="AB26" s="1283"/>
      <c r="AC26" s="1283" t="str">
        <f t="array" ref="AC26">IF(COUNTIF('申込シート①-1・２'!$D$68:$D$83,$AG$3)&lt;A27,"",INDEX('申込シート①-1・２'!$M$68:$M$83,SMALL(IF('申込シート①-1・２'!$D$68:$D$83=$AG$3,ROW($A$1:$A$16),""),A27)))</f>
        <v/>
      </c>
      <c r="AD26" s="1283"/>
      <c r="AE26" s="1283"/>
      <c r="AF26" s="1283"/>
      <c r="AG26" s="705"/>
      <c r="AH26" s="1270" t="str">
        <f t="array" ref="AH26">IF(COUNTIF('申込シート①-1・２'!$D$68:$D$83,$AG$3)&lt;A27,"",INDEX('申込シート①-1・２'!$N$68:$N$83,SMALL(IF('申込シート①-1・２'!$D$68:$D$83=$AG$3,ROW($A$1:$A$16),""),A27)))</f>
        <v/>
      </c>
      <c r="AI26" s="1271"/>
      <c r="AJ26" s="1329"/>
      <c r="AK26" s="1573"/>
      <c r="AL26" s="1574"/>
      <c r="AM26" s="1574"/>
      <c r="AN26" s="1574"/>
      <c r="AO26" s="1574"/>
      <c r="AP26" s="1574"/>
      <c r="AQ26" s="1574"/>
      <c r="AR26" s="1575"/>
    </row>
    <row r="27" spans="1:44" s="66" customFormat="1" ht="13.5" customHeight="1">
      <c r="A27" s="66">
        <v>5</v>
      </c>
      <c r="B27" s="1330"/>
      <c r="C27" s="1336"/>
      <c r="D27" s="1336"/>
      <c r="E27" s="1336"/>
      <c r="F27" s="1331"/>
      <c r="G27" s="1330"/>
      <c r="H27" s="1336"/>
      <c r="I27" s="1336"/>
      <c r="J27" s="1336"/>
      <c r="K27" s="1336"/>
      <c r="L27" s="1336"/>
      <c r="M27" s="1336"/>
      <c r="N27" s="1336"/>
      <c r="O27" s="1336"/>
      <c r="P27" s="1336"/>
      <c r="Q27" s="1331"/>
      <c r="R27" s="1330"/>
      <c r="S27" s="1336"/>
      <c r="T27" s="1336"/>
      <c r="U27" s="1336"/>
      <c r="V27" s="1331"/>
      <c r="W27" s="1612" t="str">
        <f t="array" ref="W27">IF(COUNTIF('申込シート①-1・２'!$D$68:$D$83,$AG$3)&lt;A27,"",INDEX('申込シート①-1・２'!$J$68:$J$83,SMALL(IF('申込シート①-1・２'!$D$68:$D$83=$AG$3,ROW($A$1:$A$16),""),A27)))</f>
        <v/>
      </c>
      <c r="X27" s="1613"/>
      <c r="Y27" s="1613"/>
      <c r="Z27" s="1613"/>
      <c r="AA27" s="1613"/>
      <c r="AB27" s="1613"/>
      <c r="AC27" s="1613" t="str">
        <f t="array" ref="AC27">IF(COUNTIF('申込シート①-1・２'!$D$68:$D$83,$AG$3)&lt;A27,"",INDEX('申込シート①-1・２'!$K$68:$K$83,SMALL(IF('申込シート①-1・２'!$D$68:$D$83=$AG$3,ROW($A$1:$A$16),""),A27)))</f>
        <v/>
      </c>
      <c r="AD27" s="1613"/>
      <c r="AE27" s="1613"/>
      <c r="AF27" s="1613"/>
      <c r="AG27" s="1616" t="s">
        <v>2491</v>
      </c>
      <c r="AH27" s="1330"/>
      <c r="AI27" s="1336"/>
      <c r="AJ27" s="1331"/>
      <c r="AK27" s="1576"/>
      <c r="AL27" s="1577"/>
      <c r="AM27" s="1577"/>
      <c r="AN27" s="1577"/>
      <c r="AO27" s="1577"/>
      <c r="AP27" s="1577"/>
      <c r="AQ27" s="1577"/>
      <c r="AR27" s="1578"/>
    </row>
    <row r="28" spans="1:44" s="66" customFormat="1" ht="13.5" customHeight="1">
      <c r="B28" s="1274"/>
      <c r="C28" s="1275"/>
      <c r="D28" s="1275"/>
      <c r="E28" s="1275"/>
      <c r="F28" s="1276"/>
      <c r="G28" s="1274"/>
      <c r="H28" s="1275"/>
      <c r="I28" s="1275"/>
      <c r="J28" s="1275"/>
      <c r="K28" s="1275"/>
      <c r="L28" s="1275"/>
      <c r="M28" s="1275"/>
      <c r="N28" s="1275"/>
      <c r="O28" s="1275"/>
      <c r="P28" s="1275"/>
      <c r="Q28" s="1276"/>
      <c r="R28" s="1274"/>
      <c r="S28" s="1275"/>
      <c r="T28" s="1275"/>
      <c r="U28" s="1275"/>
      <c r="V28" s="1276"/>
      <c r="W28" s="1614"/>
      <c r="X28" s="1615"/>
      <c r="Y28" s="1615"/>
      <c r="Z28" s="1615"/>
      <c r="AA28" s="1615"/>
      <c r="AB28" s="1615"/>
      <c r="AC28" s="1615"/>
      <c r="AD28" s="1615"/>
      <c r="AE28" s="1615"/>
      <c r="AF28" s="1615"/>
      <c r="AG28" s="1617"/>
      <c r="AH28" s="1274"/>
      <c r="AI28" s="1275"/>
      <c r="AJ28" s="1276"/>
      <c r="AK28" s="1579"/>
      <c r="AL28" s="1580"/>
      <c r="AM28" s="1580"/>
      <c r="AN28" s="1580"/>
      <c r="AO28" s="1580"/>
      <c r="AP28" s="1580"/>
      <c r="AQ28" s="1580"/>
      <c r="AR28" s="1581"/>
    </row>
    <row r="29" spans="1:44" s="66" customFormat="1" ht="14.25" customHeight="1">
      <c r="B29" s="1270" t="str">
        <f t="array" ref="B29">IF(COUNTIF('申込シート①-1・２'!$D$68:$D$83,$AG$3)&lt;A30,"",INDEX('申込シート①-1・２'!$D$68:$D$83,SMALL(IF('申込シート①-1・２'!$D$68:$D$83=$AG$3,ROW($A$1:$A$16),""),A30)))</f>
        <v/>
      </c>
      <c r="C29" s="1271"/>
      <c r="D29" s="1271"/>
      <c r="E29" s="1271"/>
      <c r="F29" s="1329"/>
      <c r="G29" s="1270" t="str">
        <f t="array" ref="G29">IF(COUNTIF('申込シート①-1・２'!$D$68:$D$83,$AG$3)&lt;A30,"",INDEX('申込シート①-1・２'!$G$68:$G$83,SMALL(IF('申込シート①-1・２'!$D$68:$D$83=$AG$3,ROW($A$1:$A$16),""),A30)))</f>
        <v/>
      </c>
      <c r="H29" s="1271"/>
      <c r="I29" s="1271"/>
      <c r="J29" s="1271"/>
      <c r="K29" s="1271"/>
      <c r="L29" s="1271"/>
      <c r="M29" s="1271"/>
      <c r="N29" s="1271"/>
      <c r="O29" s="1271"/>
      <c r="P29" s="1271"/>
      <c r="Q29" s="1329"/>
      <c r="R29" s="1270" t="str">
        <f t="array" ref="R29">IF(COUNTIF('申込シート①-1・２'!$D$68:$D$83,$AG$3)&lt;A30,"",INDEX('申込シート①-1・２'!$H$68:$H$83,SMALL(IF('申込シート①-1・２'!$D$68:$D$83=$AG$3,ROW($A$1:$A$16),""),A30)))</f>
        <v/>
      </c>
      <c r="S29" s="1271"/>
      <c r="T29" s="1271"/>
      <c r="U29" s="1271"/>
      <c r="V29" s="1329"/>
      <c r="W29" s="1282" t="str">
        <f t="array" ref="W29">IF(COUNTIF('申込シート①-1・２'!$D$68:$D$83,$AG$3)&lt;A30,"",INDEX('申込シート①-1・２'!$L$68:$L$83,SMALL(IF('申込シート①-1・２'!$D$68:$D$83=$AG$3,ROW($A$1:$A$16),""),A30)))</f>
        <v/>
      </c>
      <c r="X29" s="1283"/>
      <c r="Y29" s="1283"/>
      <c r="Z29" s="1283"/>
      <c r="AA29" s="1283"/>
      <c r="AB29" s="1283"/>
      <c r="AC29" s="1283" t="str">
        <f t="array" ref="AC29">IF(COUNTIF('申込シート①-1・２'!$D$68:$D$83,$AG$3)&lt;A30,"",INDEX('申込シート①-1・２'!$M$68:$M$83,SMALL(IF('申込シート①-1・２'!$D$68:$D$83=$AG$3,ROW($A$1:$A$16),""),A30)))</f>
        <v/>
      </c>
      <c r="AD29" s="1283"/>
      <c r="AE29" s="1283"/>
      <c r="AF29" s="1283"/>
      <c r="AG29" s="705"/>
      <c r="AH29" s="1270" t="str">
        <f t="array" ref="AH29">IF(COUNTIF('申込シート①-1・２'!$D$68:$D$83,$AG$3)&lt;A30,"",INDEX('申込シート①-1・２'!$N$68:$N$83,SMALL(IF('申込シート①-1・２'!$D$68:$D$83=$AG$3,ROW($A$1:$A$16),""),A30)))</f>
        <v/>
      </c>
      <c r="AI29" s="1271"/>
      <c r="AJ29" s="1329"/>
      <c r="AK29" s="1573"/>
      <c r="AL29" s="1574"/>
      <c r="AM29" s="1574"/>
      <c r="AN29" s="1574"/>
      <c r="AO29" s="1574"/>
      <c r="AP29" s="1574"/>
      <c r="AQ29" s="1574"/>
      <c r="AR29" s="1575"/>
    </row>
    <row r="30" spans="1:44" s="66" customFormat="1" ht="13.5" customHeight="1">
      <c r="A30" s="66">
        <v>6</v>
      </c>
      <c r="B30" s="1330"/>
      <c r="C30" s="1336"/>
      <c r="D30" s="1336"/>
      <c r="E30" s="1336"/>
      <c r="F30" s="1331"/>
      <c r="G30" s="1330"/>
      <c r="H30" s="1336"/>
      <c r="I30" s="1336"/>
      <c r="J30" s="1336"/>
      <c r="K30" s="1336"/>
      <c r="L30" s="1336"/>
      <c r="M30" s="1336"/>
      <c r="N30" s="1336"/>
      <c r="O30" s="1336"/>
      <c r="P30" s="1336"/>
      <c r="Q30" s="1331"/>
      <c r="R30" s="1330"/>
      <c r="S30" s="1336"/>
      <c r="T30" s="1336"/>
      <c r="U30" s="1336"/>
      <c r="V30" s="1331"/>
      <c r="W30" s="1612" t="str">
        <f t="array" ref="W30">IF(COUNTIF('申込シート①-1・２'!$D$68:$D$83,$AG$3)&lt;A30,"",INDEX('申込シート①-1・２'!$J$68:$J$83,SMALL(IF('申込シート①-1・２'!$D$68:$D$83=$AG$3,ROW($A$1:$A$16),""),A30)))</f>
        <v/>
      </c>
      <c r="X30" s="1613"/>
      <c r="Y30" s="1613"/>
      <c r="Z30" s="1613"/>
      <c r="AA30" s="1613"/>
      <c r="AB30" s="1613"/>
      <c r="AC30" s="1613" t="str">
        <f t="array" ref="AC30">IF(COUNTIF('申込シート①-1・２'!$D$68:$D$83,$AG$3)&lt;A30,"",INDEX('申込シート①-1・２'!$K$68:$K$83,SMALL(IF('申込シート①-1・２'!$D$68:$D$83=$AG$3,ROW($A$1:$A$16),""),A30)))</f>
        <v/>
      </c>
      <c r="AD30" s="1613"/>
      <c r="AE30" s="1613"/>
      <c r="AF30" s="1613"/>
      <c r="AG30" s="1616" t="s">
        <v>2491</v>
      </c>
      <c r="AH30" s="1330"/>
      <c r="AI30" s="1336"/>
      <c r="AJ30" s="1331"/>
      <c r="AK30" s="1576"/>
      <c r="AL30" s="1577"/>
      <c r="AM30" s="1577"/>
      <c r="AN30" s="1577"/>
      <c r="AO30" s="1577"/>
      <c r="AP30" s="1577"/>
      <c r="AQ30" s="1577"/>
      <c r="AR30" s="1578"/>
    </row>
    <row r="31" spans="1:44" s="66" customFormat="1" ht="13.5" customHeight="1">
      <c r="B31" s="1274"/>
      <c r="C31" s="1275"/>
      <c r="D31" s="1275"/>
      <c r="E31" s="1275"/>
      <c r="F31" s="1276"/>
      <c r="G31" s="1274"/>
      <c r="H31" s="1275"/>
      <c r="I31" s="1275"/>
      <c r="J31" s="1275"/>
      <c r="K31" s="1275"/>
      <c r="L31" s="1275"/>
      <c r="M31" s="1275"/>
      <c r="N31" s="1275"/>
      <c r="O31" s="1275"/>
      <c r="P31" s="1275"/>
      <c r="Q31" s="1276"/>
      <c r="R31" s="1274"/>
      <c r="S31" s="1275"/>
      <c r="T31" s="1275"/>
      <c r="U31" s="1275"/>
      <c r="V31" s="1276"/>
      <c r="W31" s="1614"/>
      <c r="X31" s="1615"/>
      <c r="Y31" s="1615"/>
      <c r="Z31" s="1615"/>
      <c r="AA31" s="1615"/>
      <c r="AB31" s="1615"/>
      <c r="AC31" s="1615"/>
      <c r="AD31" s="1615"/>
      <c r="AE31" s="1615"/>
      <c r="AF31" s="1615"/>
      <c r="AG31" s="1617"/>
      <c r="AH31" s="1274"/>
      <c r="AI31" s="1275"/>
      <c r="AJ31" s="1276"/>
      <c r="AK31" s="1579"/>
      <c r="AL31" s="1580"/>
      <c r="AM31" s="1580"/>
      <c r="AN31" s="1580"/>
      <c r="AO31" s="1580"/>
      <c r="AP31" s="1580"/>
      <c r="AQ31" s="1580"/>
      <c r="AR31" s="1581"/>
    </row>
    <row r="32" spans="1:44" s="66" customFormat="1" ht="14.25" customHeight="1">
      <c r="B32" s="1270" t="str">
        <f t="array" ref="B32">IF(COUNTIF('申込シート①-1・２'!$D$68:$D$83,$AG$3)&lt;A33,"",INDEX('申込シート①-1・２'!$D$68:$D$83,SMALL(IF('申込シート①-1・２'!$D$68:$D$83=$AG$3,ROW($A$1:$A$16),""),A33)))</f>
        <v/>
      </c>
      <c r="C32" s="1271"/>
      <c r="D32" s="1271"/>
      <c r="E32" s="1271"/>
      <c r="F32" s="1329"/>
      <c r="G32" s="1270" t="str">
        <f t="array" ref="G32">IF(COUNTIF('申込シート①-1・２'!$D$68:$D$83,$AG$3)&lt;A33,"",INDEX('申込シート①-1・２'!$G$68:$G$83,SMALL(IF('申込シート①-1・２'!$D$68:$D$83=$AG$3,ROW($A$1:$A$16),""),A33)))</f>
        <v/>
      </c>
      <c r="H32" s="1271"/>
      <c r="I32" s="1271"/>
      <c r="J32" s="1271"/>
      <c r="K32" s="1271"/>
      <c r="L32" s="1271"/>
      <c r="M32" s="1271"/>
      <c r="N32" s="1271"/>
      <c r="O32" s="1271"/>
      <c r="P32" s="1271"/>
      <c r="Q32" s="1329"/>
      <c r="R32" s="1270" t="str">
        <f t="array" ref="R32">IF(COUNTIF('申込シート①-1・２'!$D$68:$D$83,$AG$3)&lt;A33,"",INDEX('申込シート①-1・２'!$H$68:$H$83,SMALL(IF('申込シート①-1・２'!$D$68:$D$83=$AG$3,ROW($A$1:$A$16),""),A33)))</f>
        <v/>
      </c>
      <c r="S32" s="1271"/>
      <c r="T32" s="1271"/>
      <c r="U32" s="1271"/>
      <c r="V32" s="1329"/>
      <c r="W32" s="1282" t="str">
        <f t="array" ref="W32">IF(COUNTIF('申込シート①-1・２'!$D$68:$D$83,$AG$3)&lt;A33,"",INDEX('申込シート①-1・２'!$L$68:$L$83,SMALL(IF('申込シート①-1・２'!$D$68:$D$83=$AG$3,ROW($A$1:$A$16),""),A33)))</f>
        <v/>
      </c>
      <c r="X32" s="1283"/>
      <c r="Y32" s="1283"/>
      <c r="Z32" s="1283"/>
      <c r="AA32" s="1283"/>
      <c r="AB32" s="1283"/>
      <c r="AC32" s="1283" t="str">
        <f t="array" ref="AC32">IF(COUNTIF('申込シート①-1・２'!$D$68:$D$83,$AG$3)&lt;A33,"",INDEX('申込シート①-1・２'!$M$68:$M$83,SMALL(IF('申込シート①-1・２'!$D$68:$D$83=$AG$3,ROW($A$1:$A$16),""),A33)))</f>
        <v/>
      </c>
      <c r="AD32" s="1283"/>
      <c r="AE32" s="1283"/>
      <c r="AF32" s="1283"/>
      <c r="AG32" s="705"/>
      <c r="AH32" s="1270" t="str">
        <f t="array" ref="AH32">IF(COUNTIF('申込シート①-1・２'!$D$68:$D$83,$AG$3)&lt;A33,"",INDEX('申込シート①-1・２'!$N$68:$N$83,SMALL(IF('申込シート①-1・２'!$D$68:$D$83=$AG$3,ROW($A$1:$A$16),""),A33)))</f>
        <v/>
      </c>
      <c r="AI32" s="1271"/>
      <c r="AJ32" s="1329"/>
      <c r="AK32" s="1573"/>
      <c r="AL32" s="1574"/>
      <c r="AM32" s="1574"/>
      <c r="AN32" s="1574"/>
      <c r="AO32" s="1574"/>
      <c r="AP32" s="1574"/>
      <c r="AQ32" s="1574"/>
      <c r="AR32" s="1575"/>
    </row>
    <row r="33" spans="1:44" s="66" customFormat="1" ht="13.5" customHeight="1">
      <c r="A33" s="66">
        <v>7</v>
      </c>
      <c r="B33" s="1330"/>
      <c r="C33" s="1336"/>
      <c r="D33" s="1336"/>
      <c r="E33" s="1336"/>
      <c r="F33" s="1331"/>
      <c r="G33" s="1330"/>
      <c r="H33" s="1336"/>
      <c r="I33" s="1336"/>
      <c r="J33" s="1336"/>
      <c r="K33" s="1336"/>
      <c r="L33" s="1336"/>
      <c r="M33" s="1336"/>
      <c r="N33" s="1336"/>
      <c r="O33" s="1336"/>
      <c r="P33" s="1336"/>
      <c r="Q33" s="1331"/>
      <c r="R33" s="1330"/>
      <c r="S33" s="1336"/>
      <c r="T33" s="1336"/>
      <c r="U33" s="1336"/>
      <c r="V33" s="1331"/>
      <c r="W33" s="1612" t="str">
        <f t="array" ref="W33">IF(COUNTIF('申込シート①-1・２'!$D$68:$D$83,$AG$3)&lt;A33,"",INDEX('申込シート①-1・２'!$J$68:$J$83,SMALL(IF('申込シート①-1・２'!$D$68:$D$83=$AG$3,ROW($A$1:$A$16),""),A33)))</f>
        <v/>
      </c>
      <c r="X33" s="1613"/>
      <c r="Y33" s="1613"/>
      <c r="Z33" s="1613"/>
      <c r="AA33" s="1613"/>
      <c r="AB33" s="1613"/>
      <c r="AC33" s="1613" t="str">
        <f t="array" ref="AC33">IF(COUNTIF('申込シート①-1・２'!$D$68:$D$83,$AG$3)&lt;A33,"",INDEX('申込シート①-1・２'!$K$68:$K$83,SMALL(IF('申込シート①-1・２'!$D$68:$D$83=$AG$3,ROW($A$1:$A$16),""),A33)))</f>
        <v/>
      </c>
      <c r="AD33" s="1613"/>
      <c r="AE33" s="1613"/>
      <c r="AF33" s="1613"/>
      <c r="AG33" s="1616" t="s">
        <v>2491</v>
      </c>
      <c r="AH33" s="1330"/>
      <c r="AI33" s="1336"/>
      <c r="AJ33" s="1331"/>
      <c r="AK33" s="1576"/>
      <c r="AL33" s="1577"/>
      <c r="AM33" s="1577"/>
      <c r="AN33" s="1577"/>
      <c r="AO33" s="1577"/>
      <c r="AP33" s="1577"/>
      <c r="AQ33" s="1577"/>
      <c r="AR33" s="1578"/>
    </row>
    <row r="34" spans="1:44" s="66" customFormat="1" ht="13.5" customHeight="1">
      <c r="B34" s="1274"/>
      <c r="C34" s="1275"/>
      <c r="D34" s="1275"/>
      <c r="E34" s="1275"/>
      <c r="F34" s="1276"/>
      <c r="G34" s="1274"/>
      <c r="H34" s="1275"/>
      <c r="I34" s="1275"/>
      <c r="J34" s="1275"/>
      <c r="K34" s="1275"/>
      <c r="L34" s="1275"/>
      <c r="M34" s="1275"/>
      <c r="N34" s="1275"/>
      <c r="O34" s="1275"/>
      <c r="P34" s="1275"/>
      <c r="Q34" s="1276"/>
      <c r="R34" s="1274"/>
      <c r="S34" s="1275"/>
      <c r="T34" s="1275"/>
      <c r="U34" s="1275"/>
      <c r="V34" s="1276"/>
      <c r="W34" s="1614"/>
      <c r="X34" s="1615"/>
      <c r="Y34" s="1615"/>
      <c r="Z34" s="1615"/>
      <c r="AA34" s="1615"/>
      <c r="AB34" s="1615"/>
      <c r="AC34" s="1615"/>
      <c r="AD34" s="1615"/>
      <c r="AE34" s="1615"/>
      <c r="AF34" s="1615"/>
      <c r="AG34" s="1617"/>
      <c r="AH34" s="1274"/>
      <c r="AI34" s="1275"/>
      <c r="AJ34" s="1276"/>
      <c r="AK34" s="1579"/>
      <c r="AL34" s="1580"/>
      <c r="AM34" s="1580"/>
      <c r="AN34" s="1580"/>
      <c r="AO34" s="1580"/>
      <c r="AP34" s="1580"/>
      <c r="AQ34" s="1580"/>
      <c r="AR34" s="1581"/>
    </row>
    <row r="35" spans="1:44" s="66" customFormat="1" ht="14.25" customHeight="1">
      <c r="B35" s="1270" t="str">
        <f t="array" ref="B35">IF(COUNTIF('申込シート①-1・２'!$D$68:$D$83,$AG$3)&lt;A36,"",INDEX('申込シート①-1・２'!$D$68:$D$83,SMALL(IF('申込シート①-1・２'!$D$68:$D$83=$AG$3,ROW($A$1:$A$16),""),A36)))</f>
        <v/>
      </c>
      <c r="C35" s="1271"/>
      <c r="D35" s="1271"/>
      <c r="E35" s="1271"/>
      <c r="F35" s="1329"/>
      <c r="G35" s="1270" t="str">
        <f t="array" ref="G35">IF(COUNTIF('申込シート①-1・２'!$D$68:$D$83,$AG$3)&lt;A36,"",INDEX('申込シート①-1・２'!$G$68:$G$83,SMALL(IF('申込シート①-1・２'!$D$68:$D$83=$AG$3,ROW($A$1:$A$16),""),A36)))</f>
        <v/>
      </c>
      <c r="H35" s="1271"/>
      <c r="I35" s="1271"/>
      <c r="J35" s="1271"/>
      <c r="K35" s="1271"/>
      <c r="L35" s="1271"/>
      <c r="M35" s="1271"/>
      <c r="N35" s="1271"/>
      <c r="O35" s="1271"/>
      <c r="P35" s="1271"/>
      <c r="Q35" s="1329"/>
      <c r="R35" s="1270" t="str">
        <f t="array" ref="R35">IF(COUNTIF('申込シート①-1・２'!$D$68:$D$83,$AG$3)&lt;A36,"",INDEX('申込シート①-1・２'!$H$68:$H$83,SMALL(IF('申込シート①-1・２'!$D$68:$D$83=$AG$3,ROW($A$1:$A$16),""),A36)))</f>
        <v/>
      </c>
      <c r="S35" s="1271"/>
      <c r="T35" s="1271"/>
      <c r="U35" s="1271"/>
      <c r="V35" s="1329"/>
      <c r="W35" s="1282" t="str">
        <f t="array" ref="W35">IF(COUNTIF('申込シート①-1・２'!$D$68:$D$83,$AG$3)&lt;A36,"",INDEX('申込シート①-1・２'!$L$68:$L$83,SMALL(IF('申込シート①-1・２'!$D$68:$D$83=$AG$3,ROW($A$1:$A$16),""),A36)))</f>
        <v/>
      </c>
      <c r="X35" s="1283"/>
      <c r="Y35" s="1283"/>
      <c r="Z35" s="1283"/>
      <c r="AA35" s="1283"/>
      <c r="AB35" s="1283"/>
      <c r="AC35" s="1283" t="str">
        <f t="array" ref="AC35">IF(COUNTIF('申込シート①-1・２'!$D$68:$D$83,$AG$3)&lt;A36,"",INDEX('申込シート①-1・２'!$M$68:$M$83,SMALL(IF('申込シート①-1・２'!$D$68:$D$83=$AG$3,ROW($A$1:$A$16),""),A36)))</f>
        <v/>
      </c>
      <c r="AD35" s="1283"/>
      <c r="AE35" s="1283"/>
      <c r="AF35" s="1283"/>
      <c r="AG35" s="705"/>
      <c r="AH35" s="1270" t="str">
        <f t="array" ref="AH35">IF(COUNTIF('申込シート①-1・２'!$D$68:$D$83,$AG$3)&lt;A36,"",INDEX('申込シート①-1・２'!$N$68:$N$83,SMALL(IF('申込シート①-1・２'!$D$68:$D$83=$AG$3,ROW($A$1:$A$16),""),A36)))</f>
        <v/>
      </c>
      <c r="AI35" s="1271"/>
      <c r="AJ35" s="1329"/>
      <c r="AK35" s="1573"/>
      <c r="AL35" s="1574"/>
      <c r="AM35" s="1574"/>
      <c r="AN35" s="1574"/>
      <c r="AO35" s="1574"/>
      <c r="AP35" s="1574"/>
      <c r="AQ35" s="1574"/>
      <c r="AR35" s="1575"/>
    </row>
    <row r="36" spans="1:44" s="66" customFormat="1" ht="13.5" customHeight="1">
      <c r="A36" s="66">
        <v>8</v>
      </c>
      <c r="B36" s="1330"/>
      <c r="C36" s="1336"/>
      <c r="D36" s="1336"/>
      <c r="E36" s="1336"/>
      <c r="F36" s="1331"/>
      <c r="G36" s="1330"/>
      <c r="H36" s="1336"/>
      <c r="I36" s="1336"/>
      <c r="J36" s="1336"/>
      <c r="K36" s="1336"/>
      <c r="L36" s="1336"/>
      <c r="M36" s="1336"/>
      <c r="N36" s="1336"/>
      <c r="O36" s="1336"/>
      <c r="P36" s="1336"/>
      <c r="Q36" s="1331"/>
      <c r="R36" s="1330"/>
      <c r="S36" s="1336"/>
      <c r="T36" s="1336"/>
      <c r="U36" s="1336"/>
      <c r="V36" s="1331"/>
      <c r="W36" s="1612" t="str">
        <f t="array" ref="W36">IF(COUNTIF('申込シート①-1・２'!$D$68:$D$83,$AG$3)&lt;A36,"",INDEX('申込シート①-1・２'!$J$68:$J$83,SMALL(IF('申込シート①-1・２'!$D$68:$D$83=$AG$3,ROW($A$1:$A$16),""),A36)))</f>
        <v/>
      </c>
      <c r="X36" s="1613"/>
      <c r="Y36" s="1613"/>
      <c r="Z36" s="1613"/>
      <c r="AA36" s="1613"/>
      <c r="AB36" s="1613"/>
      <c r="AC36" s="1613" t="str">
        <f t="array" ref="AC36">IF(COUNTIF('申込シート①-1・２'!$D$68:$D$83,$AG$3)&lt;A36,"",INDEX('申込シート①-1・２'!$K$68:$K$83,SMALL(IF('申込シート①-1・２'!$D$68:$D$83=$AG$3,ROW($A$1:$A$16),""),A36)))</f>
        <v/>
      </c>
      <c r="AD36" s="1613"/>
      <c r="AE36" s="1613"/>
      <c r="AF36" s="1613"/>
      <c r="AG36" s="1616" t="s">
        <v>2491</v>
      </c>
      <c r="AH36" s="1330"/>
      <c r="AI36" s="1336"/>
      <c r="AJ36" s="1331"/>
      <c r="AK36" s="1576"/>
      <c r="AL36" s="1577"/>
      <c r="AM36" s="1577"/>
      <c r="AN36" s="1577"/>
      <c r="AO36" s="1577"/>
      <c r="AP36" s="1577"/>
      <c r="AQ36" s="1577"/>
      <c r="AR36" s="1578"/>
    </row>
    <row r="37" spans="1:44" s="66" customFormat="1" ht="13.5" customHeight="1">
      <c r="B37" s="1274"/>
      <c r="C37" s="1275"/>
      <c r="D37" s="1275"/>
      <c r="E37" s="1275"/>
      <c r="F37" s="1276"/>
      <c r="G37" s="1274"/>
      <c r="H37" s="1275"/>
      <c r="I37" s="1275"/>
      <c r="J37" s="1275"/>
      <c r="K37" s="1275"/>
      <c r="L37" s="1275"/>
      <c r="M37" s="1275"/>
      <c r="N37" s="1275"/>
      <c r="O37" s="1275"/>
      <c r="P37" s="1275"/>
      <c r="Q37" s="1276"/>
      <c r="R37" s="1274"/>
      <c r="S37" s="1275"/>
      <c r="T37" s="1275"/>
      <c r="U37" s="1275"/>
      <c r="V37" s="1276"/>
      <c r="W37" s="1614"/>
      <c r="X37" s="1615"/>
      <c r="Y37" s="1615"/>
      <c r="Z37" s="1615"/>
      <c r="AA37" s="1615"/>
      <c r="AB37" s="1615"/>
      <c r="AC37" s="1615"/>
      <c r="AD37" s="1615"/>
      <c r="AE37" s="1615"/>
      <c r="AF37" s="1615"/>
      <c r="AG37" s="1617"/>
      <c r="AH37" s="1274"/>
      <c r="AI37" s="1275"/>
      <c r="AJ37" s="1276"/>
      <c r="AK37" s="1579"/>
      <c r="AL37" s="1580"/>
      <c r="AM37" s="1580"/>
      <c r="AN37" s="1580"/>
      <c r="AO37" s="1580"/>
      <c r="AP37" s="1580"/>
      <c r="AQ37" s="1580"/>
      <c r="AR37" s="1581"/>
    </row>
    <row r="38" spans="1:44" s="66" customFormat="1" ht="14.25" customHeight="1">
      <c r="B38" s="1270" t="str">
        <f t="array" ref="B38">IF(COUNTIF('申込シート①-1・２'!$D$68:$D$83,$AG$3)&lt;A39,"",INDEX('申込シート①-1・２'!$D$68:$D$83,SMALL(IF('申込シート①-1・２'!$D$68:$D$83=$AG$3,ROW($A$1:$A$16),""),A39)))</f>
        <v/>
      </c>
      <c r="C38" s="1271"/>
      <c r="D38" s="1271"/>
      <c r="E38" s="1271"/>
      <c r="F38" s="1329"/>
      <c r="G38" s="1270" t="str">
        <f t="array" ref="G38">IF(COUNTIF('申込シート①-1・２'!$D$68:$D$83,$AG$3)&lt;A39,"",INDEX('申込シート①-1・２'!$G$68:$G$83,SMALL(IF('申込シート①-1・２'!$D$68:$D$83=$AG$3,ROW($A$1:$A$16),""),A39)))</f>
        <v/>
      </c>
      <c r="H38" s="1271"/>
      <c r="I38" s="1271"/>
      <c r="J38" s="1271"/>
      <c r="K38" s="1271"/>
      <c r="L38" s="1271"/>
      <c r="M38" s="1271"/>
      <c r="N38" s="1271"/>
      <c r="O38" s="1271"/>
      <c r="P38" s="1271"/>
      <c r="Q38" s="1329"/>
      <c r="R38" s="1270" t="str">
        <f t="array" ref="R38">IF(COUNTIF('申込シート①-1・２'!$D$68:$D$83,$AG$3)&lt;A39,"",INDEX('申込シート①-1・２'!$H$68:$H$83,SMALL(IF('申込シート①-1・２'!$D$68:$D$83=$AG$3,ROW($A$1:$A$16),""),A39)))</f>
        <v/>
      </c>
      <c r="S38" s="1271"/>
      <c r="T38" s="1271"/>
      <c r="U38" s="1271"/>
      <c r="V38" s="1329"/>
      <c r="W38" s="1282" t="str">
        <f t="array" ref="W38">IF(COUNTIF('申込シート①-1・２'!$D$68:$D$83,$AG$3)&lt;A39,"",INDEX('申込シート①-1・２'!$L$68:$L$83,SMALL(IF('申込シート①-1・２'!$D$68:$D$83=$AG$3,ROW($A$1:$A$16),""),A39)))</f>
        <v/>
      </c>
      <c r="X38" s="1283"/>
      <c r="Y38" s="1283"/>
      <c r="Z38" s="1283"/>
      <c r="AA38" s="1283"/>
      <c r="AB38" s="1283"/>
      <c r="AC38" s="1283" t="str">
        <f t="array" ref="AC38">IF(COUNTIF('申込シート①-1・２'!$D$68:$D$83,$AG$3)&lt;A39,"",INDEX('申込シート①-1・２'!$M$68:$M$83,SMALL(IF('申込シート①-1・２'!$D$68:$D$83=$AG$3,ROW($A$1:$A$16),""),A39)))</f>
        <v/>
      </c>
      <c r="AD38" s="1283"/>
      <c r="AE38" s="1283"/>
      <c r="AF38" s="1283"/>
      <c r="AG38" s="705"/>
      <c r="AH38" s="1270" t="str">
        <f t="array" ref="AH38">IF(COUNTIF('申込シート①-1・２'!$D$68:$D$83,$AG$3)&lt;A39,"",INDEX('申込シート①-1・２'!$N$68:$N$83,SMALL(IF('申込シート①-1・２'!$D$68:$D$83=$AG$3,ROW($A$1:$A$16),""),A39)))</f>
        <v/>
      </c>
      <c r="AI38" s="1271"/>
      <c r="AJ38" s="1329"/>
      <c r="AK38" s="1573"/>
      <c r="AL38" s="1574"/>
      <c r="AM38" s="1574"/>
      <c r="AN38" s="1574"/>
      <c r="AO38" s="1574"/>
      <c r="AP38" s="1574"/>
      <c r="AQ38" s="1574"/>
      <c r="AR38" s="1575"/>
    </row>
    <row r="39" spans="1:44" s="66" customFormat="1" ht="13.5" customHeight="1">
      <c r="A39" s="66">
        <v>9</v>
      </c>
      <c r="B39" s="1330"/>
      <c r="C39" s="1336"/>
      <c r="D39" s="1336"/>
      <c r="E39" s="1336"/>
      <c r="F39" s="1331"/>
      <c r="G39" s="1330"/>
      <c r="H39" s="1336"/>
      <c r="I39" s="1336"/>
      <c r="J39" s="1336"/>
      <c r="K39" s="1336"/>
      <c r="L39" s="1336"/>
      <c r="M39" s="1336"/>
      <c r="N39" s="1336"/>
      <c r="O39" s="1336"/>
      <c r="P39" s="1336"/>
      <c r="Q39" s="1331"/>
      <c r="R39" s="1330"/>
      <c r="S39" s="1336"/>
      <c r="T39" s="1336"/>
      <c r="U39" s="1336"/>
      <c r="V39" s="1331"/>
      <c r="W39" s="1612" t="str">
        <f t="array" ref="W39">IF(COUNTIF('申込シート①-1・２'!$D$68:$D$83,$AG$3)&lt;A39,"",INDEX('申込シート①-1・２'!$J$68:$J$83,SMALL(IF('申込シート①-1・２'!$D$68:$D$83=$AG$3,ROW($A$1:$A$16),""),A39)))</f>
        <v/>
      </c>
      <c r="X39" s="1613"/>
      <c r="Y39" s="1613"/>
      <c r="Z39" s="1613"/>
      <c r="AA39" s="1613"/>
      <c r="AB39" s="1613"/>
      <c r="AC39" s="1613" t="str">
        <f t="array" ref="AC39">IF(COUNTIF('申込シート①-1・２'!$D$68:$D$83,$AG$3)&lt;A39,"",INDEX('申込シート①-1・２'!$K$68:$K$83,SMALL(IF('申込シート①-1・２'!$D$68:$D$83=$AG$3,ROW($A$1:$A$16),""),A39)))</f>
        <v/>
      </c>
      <c r="AD39" s="1613"/>
      <c r="AE39" s="1613"/>
      <c r="AF39" s="1613"/>
      <c r="AG39" s="1616" t="s">
        <v>2491</v>
      </c>
      <c r="AH39" s="1330"/>
      <c r="AI39" s="1336"/>
      <c r="AJ39" s="1331"/>
      <c r="AK39" s="1576"/>
      <c r="AL39" s="1577"/>
      <c r="AM39" s="1577"/>
      <c r="AN39" s="1577"/>
      <c r="AO39" s="1577"/>
      <c r="AP39" s="1577"/>
      <c r="AQ39" s="1577"/>
      <c r="AR39" s="1578"/>
    </row>
    <row r="40" spans="1:44" s="66" customFormat="1" ht="13.5" customHeight="1">
      <c r="B40" s="1274"/>
      <c r="C40" s="1275"/>
      <c r="D40" s="1275"/>
      <c r="E40" s="1275"/>
      <c r="F40" s="1276"/>
      <c r="G40" s="1274"/>
      <c r="H40" s="1275"/>
      <c r="I40" s="1275"/>
      <c r="J40" s="1275"/>
      <c r="K40" s="1275"/>
      <c r="L40" s="1275"/>
      <c r="M40" s="1275"/>
      <c r="N40" s="1275"/>
      <c r="O40" s="1275"/>
      <c r="P40" s="1275"/>
      <c r="Q40" s="1276"/>
      <c r="R40" s="1274"/>
      <c r="S40" s="1275"/>
      <c r="T40" s="1275"/>
      <c r="U40" s="1275"/>
      <c r="V40" s="1276"/>
      <c r="W40" s="1614"/>
      <c r="X40" s="1615"/>
      <c r="Y40" s="1615"/>
      <c r="Z40" s="1615"/>
      <c r="AA40" s="1615"/>
      <c r="AB40" s="1615"/>
      <c r="AC40" s="1615"/>
      <c r="AD40" s="1615"/>
      <c r="AE40" s="1615"/>
      <c r="AF40" s="1615"/>
      <c r="AG40" s="1617"/>
      <c r="AH40" s="1274"/>
      <c r="AI40" s="1275"/>
      <c r="AJ40" s="1276"/>
      <c r="AK40" s="1579"/>
      <c r="AL40" s="1580"/>
      <c r="AM40" s="1580"/>
      <c r="AN40" s="1580"/>
      <c r="AO40" s="1580"/>
      <c r="AP40" s="1580"/>
      <c r="AQ40" s="1580"/>
      <c r="AR40" s="1581"/>
    </row>
    <row r="41" spans="1:44" s="66" customFormat="1" ht="14.25" customHeight="1">
      <c r="B41" s="1270" t="str">
        <f t="array" ref="B41">IF(COUNTIF('申込シート①-1・２'!$D$68:$D$83,$AG$3)&lt;A42,"",INDEX('申込シート①-1・２'!$D$68:$D$83,SMALL(IF('申込シート①-1・２'!$D$68:$D$83=$AG$3,ROW($A$1:$A$16),""),A42)))</f>
        <v/>
      </c>
      <c r="C41" s="1271"/>
      <c r="D41" s="1271"/>
      <c r="E41" s="1271"/>
      <c r="F41" s="1329"/>
      <c r="G41" s="1270" t="str">
        <f t="array" ref="G41">IF(COUNTIF('申込シート①-1・２'!$D$68:$D$83,$AG$3)&lt;A42,"",INDEX('申込シート①-1・２'!$G$68:$G$83,SMALL(IF('申込シート①-1・２'!$D$68:$D$83=$AG$3,ROW($A$1:$A$16),""),A42)))</f>
        <v/>
      </c>
      <c r="H41" s="1271"/>
      <c r="I41" s="1271"/>
      <c r="J41" s="1271"/>
      <c r="K41" s="1271"/>
      <c r="L41" s="1271"/>
      <c r="M41" s="1271"/>
      <c r="N41" s="1271"/>
      <c r="O41" s="1271"/>
      <c r="P41" s="1271"/>
      <c r="Q41" s="1329"/>
      <c r="R41" s="1270" t="str">
        <f t="array" ref="R41">IF(COUNTIF('申込シート①-1・２'!$D$68:$D$83,$AG$3)&lt;A42,"",INDEX('申込シート①-1・２'!$H$68:$H$83,SMALL(IF('申込シート①-1・２'!$D$68:$D$83=$AG$3,ROW($A$1:$A$16),""),A42)))</f>
        <v/>
      </c>
      <c r="S41" s="1271"/>
      <c r="T41" s="1271"/>
      <c r="U41" s="1271"/>
      <c r="V41" s="1329"/>
      <c r="W41" s="1282" t="str">
        <f t="array" ref="W41">IF(COUNTIF('申込シート①-1・２'!$D$68:$D$83,$AG$3)&lt;A42,"",INDEX('申込シート①-1・２'!$L$68:$L$83,SMALL(IF('申込シート①-1・２'!$D$68:$D$83=$AG$3,ROW($A$1:$A$16),""),A42)))</f>
        <v/>
      </c>
      <c r="X41" s="1283"/>
      <c r="Y41" s="1283"/>
      <c r="Z41" s="1283"/>
      <c r="AA41" s="1283"/>
      <c r="AB41" s="1283"/>
      <c r="AC41" s="1283" t="str">
        <f t="array" ref="AC41">IF(COUNTIF('申込シート①-1・２'!$D$68:$D$83,$AG$3)&lt;A42,"",INDEX('申込シート①-1・２'!$M$68:$M$83,SMALL(IF('申込シート①-1・２'!$D$68:$D$83=$AG$3,ROW($A$1:$A$16),""),A42)))</f>
        <v/>
      </c>
      <c r="AD41" s="1283"/>
      <c r="AE41" s="1283"/>
      <c r="AF41" s="1283"/>
      <c r="AG41" s="705"/>
      <c r="AH41" s="1270" t="str">
        <f t="array" ref="AH41">IF(COUNTIF('申込シート①-1・２'!$D$68:$D$83,$AG$3)&lt;A42,"",INDEX('申込シート①-1・２'!$N$68:$N$83,SMALL(IF('申込シート①-1・２'!$D$68:$D$83=$AG$3,ROW($A$1:$A$16),""),A42)))</f>
        <v/>
      </c>
      <c r="AI41" s="1271"/>
      <c r="AJ41" s="1329"/>
      <c r="AK41" s="1573"/>
      <c r="AL41" s="1574"/>
      <c r="AM41" s="1574"/>
      <c r="AN41" s="1574"/>
      <c r="AO41" s="1574"/>
      <c r="AP41" s="1574"/>
      <c r="AQ41" s="1574"/>
      <c r="AR41" s="1575"/>
    </row>
    <row r="42" spans="1:44" s="66" customFormat="1" ht="13.5" customHeight="1">
      <c r="A42" s="66">
        <v>10</v>
      </c>
      <c r="B42" s="1330"/>
      <c r="C42" s="1336"/>
      <c r="D42" s="1336"/>
      <c r="E42" s="1336"/>
      <c r="F42" s="1331"/>
      <c r="G42" s="1330"/>
      <c r="H42" s="1336"/>
      <c r="I42" s="1336"/>
      <c r="J42" s="1336"/>
      <c r="K42" s="1336"/>
      <c r="L42" s="1336"/>
      <c r="M42" s="1336"/>
      <c r="N42" s="1336"/>
      <c r="O42" s="1336"/>
      <c r="P42" s="1336"/>
      <c r="Q42" s="1331"/>
      <c r="R42" s="1330"/>
      <c r="S42" s="1336"/>
      <c r="T42" s="1336"/>
      <c r="U42" s="1336"/>
      <c r="V42" s="1331"/>
      <c r="W42" s="1612" t="str">
        <f t="array" ref="W42">IF(COUNTIF('申込シート①-1・２'!$D$68:$D$83,$AG$3)&lt;A42,"",INDEX('申込シート①-1・２'!$J$68:$J$83,SMALL(IF('申込シート①-1・２'!$D$68:$D$83=$AG$3,ROW($A$1:$A$16),""),A42)))</f>
        <v/>
      </c>
      <c r="X42" s="1613"/>
      <c r="Y42" s="1613"/>
      <c r="Z42" s="1613"/>
      <c r="AA42" s="1613"/>
      <c r="AB42" s="1613"/>
      <c r="AC42" s="1613" t="str">
        <f t="array" ref="AC42">IF(COUNTIF('申込シート①-1・２'!$D$68:$D$83,$AG$3)&lt;A42,"",INDEX('申込シート①-1・２'!$K$68:$K$83,SMALL(IF('申込シート①-1・２'!$D$68:$D$83=$AG$3,ROW($A$1:$A$16),""),A42)))</f>
        <v/>
      </c>
      <c r="AD42" s="1613"/>
      <c r="AE42" s="1613"/>
      <c r="AF42" s="1613"/>
      <c r="AG42" s="1616" t="s">
        <v>2491</v>
      </c>
      <c r="AH42" s="1330"/>
      <c r="AI42" s="1336"/>
      <c r="AJ42" s="1331"/>
      <c r="AK42" s="1576"/>
      <c r="AL42" s="1577"/>
      <c r="AM42" s="1577"/>
      <c r="AN42" s="1577"/>
      <c r="AO42" s="1577"/>
      <c r="AP42" s="1577"/>
      <c r="AQ42" s="1577"/>
      <c r="AR42" s="1578"/>
    </row>
    <row r="43" spans="1:44" s="66" customFormat="1" ht="13.5" customHeight="1">
      <c r="B43" s="1274"/>
      <c r="C43" s="1275"/>
      <c r="D43" s="1275"/>
      <c r="E43" s="1275"/>
      <c r="F43" s="1276"/>
      <c r="G43" s="1274"/>
      <c r="H43" s="1275"/>
      <c r="I43" s="1275"/>
      <c r="J43" s="1275"/>
      <c r="K43" s="1275"/>
      <c r="L43" s="1275"/>
      <c r="M43" s="1275"/>
      <c r="N43" s="1275"/>
      <c r="O43" s="1275"/>
      <c r="P43" s="1275"/>
      <c r="Q43" s="1276"/>
      <c r="R43" s="1274"/>
      <c r="S43" s="1275"/>
      <c r="T43" s="1275"/>
      <c r="U43" s="1275"/>
      <c r="V43" s="1276"/>
      <c r="W43" s="1614"/>
      <c r="X43" s="1615"/>
      <c r="Y43" s="1615"/>
      <c r="Z43" s="1615"/>
      <c r="AA43" s="1615"/>
      <c r="AB43" s="1615"/>
      <c r="AC43" s="1615"/>
      <c r="AD43" s="1615"/>
      <c r="AE43" s="1615"/>
      <c r="AF43" s="1615"/>
      <c r="AG43" s="1617"/>
      <c r="AH43" s="1274"/>
      <c r="AI43" s="1275"/>
      <c r="AJ43" s="1276"/>
      <c r="AK43" s="1579"/>
      <c r="AL43" s="1580"/>
      <c r="AM43" s="1580"/>
      <c r="AN43" s="1580"/>
      <c r="AO43" s="1580"/>
      <c r="AP43" s="1580"/>
      <c r="AQ43" s="1580"/>
      <c r="AR43" s="1581"/>
    </row>
    <row r="44" spans="1:44" s="66" customFormat="1" ht="14.25" customHeight="1">
      <c r="B44" s="1270" t="str">
        <f t="array" ref="B44">IF(COUNTIF('申込シート①-1・２'!$D$68:$D$83,$AG$3)&lt;A45,"",INDEX('申込シート①-1・２'!$D$68:$D$83,SMALL(IF('申込シート①-1・２'!$D$68:$D$83=$AG$3,ROW($A$1:$A$16),""),A45)))</f>
        <v/>
      </c>
      <c r="C44" s="1271"/>
      <c r="D44" s="1271"/>
      <c r="E44" s="1271"/>
      <c r="F44" s="1329"/>
      <c r="G44" s="1270" t="str">
        <f t="array" ref="G44">IF(COUNTIF('申込シート①-1・２'!$D$68:$D$83,$AG$3)&lt;A45,"",INDEX('申込シート①-1・２'!$G$68:$G$83,SMALL(IF('申込シート①-1・２'!$D$68:$D$83=$AG$3,ROW($A$1:$A$16),""),A45)))</f>
        <v/>
      </c>
      <c r="H44" s="1271"/>
      <c r="I44" s="1271"/>
      <c r="J44" s="1271"/>
      <c r="K44" s="1271"/>
      <c r="L44" s="1271"/>
      <c r="M44" s="1271"/>
      <c r="N44" s="1271"/>
      <c r="O44" s="1271"/>
      <c r="P44" s="1271"/>
      <c r="Q44" s="1329"/>
      <c r="R44" s="1270" t="str">
        <f t="array" ref="R44">IF(COUNTIF('申込シート①-1・２'!$D$68:$D$83,$AG$3)&lt;A45,"",INDEX('申込シート①-1・２'!$H$68:$H$83,SMALL(IF('申込シート①-1・２'!$D$68:$D$83=$AG$3,ROW($A$1:$A$16),""),A45)))</f>
        <v/>
      </c>
      <c r="S44" s="1271"/>
      <c r="T44" s="1271"/>
      <c r="U44" s="1271"/>
      <c r="V44" s="1329"/>
      <c r="W44" s="1282" t="str">
        <f t="array" ref="W44">IF(COUNTIF('申込シート①-1・２'!$D$68:$D$83,$AG$3)&lt;A45,"",INDEX('申込シート①-1・２'!$L$68:$L$83,SMALL(IF('申込シート①-1・２'!$D$68:$D$83=$AG$3,ROW($A$1:$A$16),""),A45)))</f>
        <v/>
      </c>
      <c r="X44" s="1283"/>
      <c r="Y44" s="1283"/>
      <c r="Z44" s="1283"/>
      <c r="AA44" s="1283"/>
      <c r="AB44" s="1283"/>
      <c r="AC44" s="1283" t="str">
        <f t="array" ref="AC44">IF(COUNTIF('申込シート①-1・２'!$D$68:$D$83,$AG$3)&lt;A45,"",INDEX('申込シート①-1・２'!$M$68:$M$83,SMALL(IF('申込シート①-1・２'!$D$68:$D$83=$AG$3,ROW($A$1:$A$16),""),A45)))</f>
        <v/>
      </c>
      <c r="AD44" s="1283"/>
      <c r="AE44" s="1283"/>
      <c r="AF44" s="1283"/>
      <c r="AG44" s="705"/>
      <c r="AH44" s="1270" t="str">
        <f t="array" ref="AH44">IF(COUNTIF('申込シート①-1・２'!$D$68:$D$83,$AG$3)&lt;A45,"",INDEX('申込シート①-1・２'!$N$68:$N$83,SMALL(IF('申込シート①-1・２'!$D$68:$D$83=$AG$3,ROW($A$1:$A$16),""),A45)))</f>
        <v/>
      </c>
      <c r="AI44" s="1271"/>
      <c r="AJ44" s="1329"/>
      <c r="AK44" s="1573"/>
      <c r="AL44" s="1574"/>
      <c r="AM44" s="1574"/>
      <c r="AN44" s="1574"/>
      <c r="AO44" s="1574"/>
      <c r="AP44" s="1574"/>
      <c r="AQ44" s="1574"/>
      <c r="AR44" s="1575"/>
    </row>
    <row r="45" spans="1:44" s="66" customFormat="1" ht="13.5" customHeight="1">
      <c r="A45" s="66">
        <v>11</v>
      </c>
      <c r="B45" s="1330"/>
      <c r="C45" s="1336"/>
      <c r="D45" s="1336"/>
      <c r="E45" s="1336"/>
      <c r="F45" s="1331"/>
      <c r="G45" s="1330"/>
      <c r="H45" s="1336"/>
      <c r="I45" s="1336"/>
      <c r="J45" s="1336"/>
      <c r="K45" s="1336"/>
      <c r="L45" s="1336"/>
      <c r="M45" s="1336"/>
      <c r="N45" s="1336"/>
      <c r="O45" s="1336"/>
      <c r="P45" s="1336"/>
      <c r="Q45" s="1331"/>
      <c r="R45" s="1330"/>
      <c r="S45" s="1336"/>
      <c r="T45" s="1336"/>
      <c r="U45" s="1336"/>
      <c r="V45" s="1331"/>
      <c r="W45" s="1612" t="str">
        <f t="array" ref="W45">IF(COUNTIF('申込シート①-1・２'!$D$68:$D$83,$AG$3)&lt;A45,"",INDEX('申込シート①-1・２'!$J$68:$J$83,SMALL(IF('申込シート①-1・２'!$D$68:$D$83=$AG$3,ROW($A$1:$A$16),""),A45)))</f>
        <v/>
      </c>
      <c r="X45" s="1613"/>
      <c r="Y45" s="1613"/>
      <c r="Z45" s="1613"/>
      <c r="AA45" s="1613"/>
      <c r="AB45" s="1613"/>
      <c r="AC45" s="1613" t="str">
        <f t="array" ref="AC45">IF(COUNTIF('申込シート①-1・２'!$D$68:$D$83,$AG$3)&lt;A45,"",INDEX('申込シート①-1・２'!$K$68:$K$83,SMALL(IF('申込シート①-1・２'!$D$68:$D$83=$AG$3,ROW($A$1:$A$16),""),A45)))</f>
        <v/>
      </c>
      <c r="AD45" s="1613"/>
      <c r="AE45" s="1613"/>
      <c r="AF45" s="1613"/>
      <c r="AG45" s="1616" t="s">
        <v>2491</v>
      </c>
      <c r="AH45" s="1330"/>
      <c r="AI45" s="1336"/>
      <c r="AJ45" s="1331"/>
      <c r="AK45" s="1576"/>
      <c r="AL45" s="1577"/>
      <c r="AM45" s="1577"/>
      <c r="AN45" s="1577"/>
      <c r="AO45" s="1577"/>
      <c r="AP45" s="1577"/>
      <c r="AQ45" s="1577"/>
      <c r="AR45" s="1578"/>
    </row>
    <row r="46" spans="1:44" s="66" customFormat="1" ht="13.5" customHeight="1">
      <c r="B46" s="1274"/>
      <c r="C46" s="1275"/>
      <c r="D46" s="1275"/>
      <c r="E46" s="1275"/>
      <c r="F46" s="1276"/>
      <c r="G46" s="1274"/>
      <c r="H46" s="1275"/>
      <c r="I46" s="1275"/>
      <c r="J46" s="1275"/>
      <c r="K46" s="1275"/>
      <c r="L46" s="1275"/>
      <c r="M46" s="1275"/>
      <c r="N46" s="1275"/>
      <c r="O46" s="1275"/>
      <c r="P46" s="1275"/>
      <c r="Q46" s="1276"/>
      <c r="R46" s="1274"/>
      <c r="S46" s="1275"/>
      <c r="T46" s="1275"/>
      <c r="U46" s="1275"/>
      <c r="V46" s="1276"/>
      <c r="W46" s="1614"/>
      <c r="X46" s="1615"/>
      <c r="Y46" s="1615"/>
      <c r="Z46" s="1615"/>
      <c r="AA46" s="1615"/>
      <c r="AB46" s="1615"/>
      <c r="AC46" s="1615"/>
      <c r="AD46" s="1615"/>
      <c r="AE46" s="1615"/>
      <c r="AF46" s="1615"/>
      <c r="AG46" s="1617"/>
      <c r="AH46" s="1274"/>
      <c r="AI46" s="1275"/>
      <c r="AJ46" s="1276"/>
      <c r="AK46" s="1579"/>
      <c r="AL46" s="1580"/>
      <c r="AM46" s="1580"/>
      <c r="AN46" s="1580"/>
      <c r="AO46" s="1580"/>
      <c r="AP46" s="1580"/>
      <c r="AQ46" s="1580"/>
      <c r="AR46" s="1581"/>
    </row>
    <row r="47" spans="1:44" s="66" customFormat="1" ht="14.25" customHeight="1">
      <c r="B47" s="1270" t="str">
        <f t="array" ref="B47">IF(COUNTIF('申込シート①-1・２'!$D$68:$D$83,$AG$3)&lt;A48,"",INDEX('申込シート①-1・２'!$D$68:$D$83,SMALL(IF('申込シート①-1・２'!$D$68:$D$83=$AG$3,ROW($A$1:$A$16),""),A48)))</f>
        <v/>
      </c>
      <c r="C47" s="1271"/>
      <c r="D47" s="1271"/>
      <c r="E47" s="1271"/>
      <c r="F47" s="1329"/>
      <c r="G47" s="1270" t="str">
        <f t="array" ref="G47">IF(COUNTIF('申込シート①-1・２'!$D$68:$D$83,$AG$3)&lt;A48,"",INDEX('申込シート①-1・２'!$G$68:$G$83,SMALL(IF('申込シート①-1・２'!$D$68:$D$83=$AG$3,ROW($A$1:$A$16),""),A48)))</f>
        <v/>
      </c>
      <c r="H47" s="1271"/>
      <c r="I47" s="1271"/>
      <c r="J47" s="1271"/>
      <c r="K47" s="1271"/>
      <c r="L47" s="1271"/>
      <c r="M47" s="1271"/>
      <c r="N47" s="1271"/>
      <c r="O47" s="1271"/>
      <c r="P47" s="1271"/>
      <c r="Q47" s="1329"/>
      <c r="R47" s="1270" t="str">
        <f t="array" ref="R47">IF(COUNTIF('申込シート①-1・２'!$D$68:$D$83,$AG$3)&lt;A48,"",INDEX('申込シート①-1・２'!$H$68:$H$83,SMALL(IF('申込シート①-1・２'!$D$68:$D$83=$AG$3,ROW($A$1:$A$16),""),A48)))</f>
        <v/>
      </c>
      <c r="S47" s="1271"/>
      <c r="T47" s="1271"/>
      <c r="U47" s="1271"/>
      <c r="V47" s="1329"/>
      <c r="W47" s="1282" t="str">
        <f t="array" ref="W47">IF(COUNTIF('申込シート①-1・２'!$D$68:$D$83,$AG$3)&lt;A48,"",INDEX('申込シート①-1・２'!$L$68:$L$83,SMALL(IF('申込シート①-1・２'!$D$68:$D$83=$AG$3,ROW($A$1:$A$16),""),A48)))</f>
        <v/>
      </c>
      <c r="X47" s="1283"/>
      <c r="Y47" s="1283"/>
      <c r="Z47" s="1283"/>
      <c r="AA47" s="1283"/>
      <c r="AB47" s="1283"/>
      <c r="AC47" s="1283" t="str">
        <f t="array" ref="AC47">IF(COUNTIF('申込シート①-1・２'!$D$68:$D$83,$AG$3)&lt;A48,"",INDEX('申込シート①-1・２'!$M$68:$M$83,SMALL(IF('申込シート①-1・２'!$D$68:$D$83=$AG$3,ROW($A$1:$A$16),""),A48)))</f>
        <v/>
      </c>
      <c r="AD47" s="1283"/>
      <c r="AE47" s="1283"/>
      <c r="AF47" s="1283"/>
      <c r="AG47" s="705"/>
      <c r="AH47" s="1270" t="str">
        <f t="array" ref="AH47">IF(COUNTIF('申込シート①-1・２'!$D$68:$D$83,$AG$3)&lt;A48,"",INDEX('申込シート①-1・２'!$N$68:$N$83,SMALL(IF('申込シート①-1・２'!$D$68:$D$83=$AG$3,ROW($A$1:$A$16),""),A48)))</f>
        <v/>
      </c>
      <c r="AI47" s="1271"/>
      <c r="AJ47" s="1329"/>
      <c r="AK47" s="1573"/>
      <c r="AL47" s="1574"/>
      <c r="AM47" s="1574"/>
      <c r="AN47" s="1574"/>
      <c r="AO47" s="1574"/>
      <c r="AP47" s="1574"/>
      <c r="AQ47" s="1574"/>
      <c r="AR47" s="1575"/>
    </row>
    <row r="48" spans="1:44" s="66" customFormat="1" ht="13.5" customHeight="1">
      <c r="A48" s="66">
        <v>12</v>
      </c>
      <c r="B48" s="1330"/>
      <c r="C48" s="1336"/>
      <c r="D48" s="1336"/>
      <c r="E48" s="1336"/>
      <c r="F48" s="1331"/>
      <c r="G48" s="1330"/>
      <c r="H48" s="1336"/>
      <c r="I48" s="1336"/>
      <c r="J48" s="1336"/>
      <c r="K48" s="1336"/>
      <c r="L48" s="1336"/>
      <c r="M48" s="1336"/>
      <c r="N48" s="1336"/>
      <c r="O48" s="1336"/>
      <c r="P48" s="1336"/>
      <c r="Q48" s="1331"/>
      <c r="R48" s="1330"/>
      <c r="S48" s="1336"/>
      <c r="T48" s="1336"/>
      <c r="U48" s="1336"/>
      <c r="V48" s="1331"/>
      <c r="W48" s="1612" t="str">
        <f t="array" ref="W48">IF(COUNTIF('申込シート①-1・２'!$D$68:$D$83,$AG$3)&lt;A48,"",INDEX('申込シート①-1・２'!$J$68:$J$83,SMALL(IF('申込シート①-1・２'!$D$68:$D$83=$AG$3,ROW($A$1:$A$16),""),A48)))</f>
        <v/>
      </c>
      <c r="X48" s="1613"/>
      <c r="Y48" s="1613"/>
      <c r="Z48" s="1613"/>
      <c r="AA48" s="1613"/>
      <c r="AB48" s="1613"/>
      <c r="AC48" s="1613" t="str">
        <f t="array" ref="AC48">IF(COUNTIF('申込シート①-1・２'!$D$68:$D$83,$AG$3)&lt;A48,"",INDEX('申込シート①-1・２'!$K$68:$K$83,SMALL(IF('申込シート①-1・２'!$D$68:$D$83=$AG$3,ROW($A$1:$A$16),""),A48)))</f>
        <v/>
      </c>
      <c r="AD48" s="1613"/>
      <c r="AE48" s="1613"/>
      <c r="AF48" s="1613"/>
      <c r="AG48" s="1616" t="s">
        <v>2491</v>
      </c>
      <c r="AH48" s="1330"/>
      <c r="AI48" s="1336"/>
      <c r="AJ48" s="1331"/>
      <c r="AK48" s="1576"/>
      <c r="AL48" s="1577"/>
      <c r="AM48" s="1577"/>
      <c r="AN48" s="1577"/>
      <c r="AO48" s="1577"/>
      <c r="AP48" s="1577"/>
      <c r="AQ48" s="1577"/>
      <c r="AR48" s="1578"/>
    </row>
    <row r="49" spans="1:44" s="66" customFormat="1" ht="13.5" customHeight="1">
      <c r="B49" s="1274"/>
      <c r="C49" s="1275"/>
      <c r="D49" s="1275"/>
      <c r="E49" s="1275"/>
      <c r="F49" s="1276"/>
      <c r="G49" s="1274"/>
      <c r="H49" s="1275"/>
      <c r="I49" s="1275"/>
      <c r="J49" s="1275"/>
      <c r="K49" s="1275"/>
      <c r="L49" s="1275"/>
      <c r="M49" s="1275"/>
      <c r="N49" s="1275"/>
      <c r="O49" s="1275"/>
      <c r="P49" s="1275"/>
      <c r="Q49" s="1276"/>
      <c r="R49" s="1274"/>
      <c r="S49" s="1275"/>
      <c r="T49" s="1275"/>
      <c r="U49" s="1275"/>
      <c r="V49" s="1276"/>
      <c r="W49" s="1614"/>
      <c r="X49" s="1615"/>
      <c r="Y49" s="1615"/>
      <c r="Z49" s="1615"/>
      <c r="AA49" s="1615"/>
      <c r="AB49" s="1615"/>
      <c r="AC49" s="1615"/>
      <c r="AD49" s="1615"/>
      <c r="AE49" s="1615"/>
      <c r="AF49" s="1615"/>
      <c r="AG49" s="1617"/>
      <c r="AH49" s="1274"/>
      <c r="AI49" s="1275"/>
      <c r="AJ49" s="1276"/>
      <c r="AK49" s="1579"/>
      <c r="AL49" s="1580"/>
      <c r="AM49" s="1580"/>
      <c r="AN49" s="1580"/>
      <c r="AO49" s="1580"/>
      <c r="AP49" s="1580"/>
      <c r="AQ49" s="1580"/>
      <c r="AR49" s="1581"/>
    </row>
    <row r="50" spans="1:44" s="66" customFormat="1" ht="14.25" customHeight="1">
      <c r="B50" s="1270" t="str">
        <f t="array" ref="B50">IF(COUNTIF('申込シート①-1・２'!$D$68:$D$83,$AG$3)&lt;A51,"",INDEX('申込シート①-1・２'!$D$68:$D$83,SMALL(IF('申込シート①-1・２'!$D$68:$D$83=$AG$3,ROW($A$1:$A$16),""),A51)))</f>
        <v/>
      </c>
      <c r="C50" s="1271"/>
      <c r="D50" s="1271"/>
      <c r="E50" s="1271"/>
      <c r="F50" s="1329"/>
      <c r="G50" s="1270" t="str">
        <f t="array" ref="G50">IF(COUNTIF('申込シート①-1・２'!$D$68:$D$83,$AG$3)&lt;A51,"",INDEX('申込シート①-1・２'!$G$68:$G$83,SMALL(IF('申込シート①-1・２'!$D$68:$D$83=$AG$3,ROW($A$1:$A$16),""),A51)))</f>
        <v/>
      </c>
      <c r="H50" s="1271"/>
      <c r="I50" s="1271"/>
      <c r="J50" s="1271"/>
      <c r="K50" s="1271"/>
      <c r="L50" s="1271"/>
      <c r="M50" s="1271"/>
      <c r="N50" s="1271"/>
      <c r="O50" s="1271"/>
      <c r="P50" s="1271"/>
      <c r="Q50" s="1329"/>
      <c r="R50" s="1270" t="str">
        <f t="array" ref="R50">IF(COUNTIF('申込シート①-1・２'!$D$68:$D$83,$AG$3)&lt;A51,"",INDEX('申込シート①-1・２'!$H$68:$H$83,SMALL(IF('申込シート①-1・２'!$D$68:$D$83=$AG$3,ROW($A$1:$A$16),""),A51)))</f>
        <v/>
      </c>
      <c r="S50" s="1271"/>
      <c r="T50" s="1271"/>
      <c r="U50" s="1271"/>
      <c r="V50" s="1329"/>
      <c r="W50" s="1282" t="str">
        <f t="array" ref="W50">IF(COUNTIF('申込シート①-1・２'!$D$68:$D$83,$AG$3)&lt;A51,"",INDEX('申込シート①-1・２'!$L$68:$L$83,SMALL(IF('申込シート①-1・２'!$D$68:$D$83=$AG$3,ROW($A$1:$A$16),""),A51)))</f>
        <v/>
      </c>
      <c r="X50" s="1283"/>
      <c r="Y50" s="1283"/>
      <c r="Z50" s="1283"/>
      <c r="AA50" s="1283"/>
      <c r="AB50" s="1283"/>
      <c r="AC50" s="1283" t="str">
        <f t="array" ref="AC50">IF(COUNTIF('申込シート①-1・２'!$D$68:$D$83,$AG$3)&lt;A51,"",INDEX('申込シート①-1・２'!$M$68:$M$83,SMALL(IF('申込シート①-1・２'!$D$68:$D$83=$AG$3,ROW($A$1:$A$16),""),A51)))</f>
        <v/>
      </c>
      <c r="AD50" s="1283"/>
      <c r="AE50" s="1283"/>
      <c r="AF50" s="1283"/>
      <c r="AG50" s="705"/>
      <c r="AH50" s="1270" t="str">
        <f t="array" ref="AH50">IF(COUNTIF('申込シート①-1・２'!$D$68:$D$83,$AG$3)&lt;A51,"",INDEX('申込シート①-1・２'!$N$68:$N$83,SMALL(IF('申込シート①-1・２'!$D$68:$D$83=$AG$3,ROW($A$1:$A$16),""),A51)))</f>
        <v/>
      </c>
      <c r="AI50" s="1271"/>
      <c r="AJ50" s="1329"/>
      <c r="AK50" s="1573"/>
      <c r="AL50" s="1574"/>
      <c r="AM50" s="1574"/>
      <c r="AN50" s="1574"/>
      <c r="AO50" s="1574"/>
      <c r="AP50" s="1574"/>
      <c r="AQ50" s="1574"/>
      <c r="AR50" s="1575"/>
    </row>
    <row r="51" spans="1:44" s="66" customFormat="1" ht="13.5" customHeight="1">
      <c r="A51" s="66">
        <v>13</v>
      </c>
      <c r="B51" s="1330"/>
      <c r="C51" s="1336"/>
      <c r="D51" s="1336"/>
      <c r="E51" s="1336"/>
      <c r="F51" s="1331"/>
      <c r="G51" s="1330"/>
      <c r="H51" s="1336"/>
      <c r="I51" s="1336"/>
      <c r="J51" s="1336"/>
      <c r="K51" s="1336"/>
      <c r="L51" s="1336"/>
      <c r="M51" s="1336"/>
      <c r="N51" s="1336"/>
      <c r="O51" s="1336"/>
      <c r="P51" s="1336"/>
      <c r="Q51" s="1331"/>
      <c r="R51" s="1330"/>
      <c r="S51" s="1336"/>
      <c r="T51" s="1336"/>
      <c r="U51" s="1336"/>
      <c r="V51" s="1331"/>
      <c r="W51" s="1612" t="str">
        <f t="array" ref="W51">IF(COUNTIF('申込シート①-1・２'!$D$68:$D$83,$AG$3)&lt;A51,"",INDEX('申込シート①-1・２'!$J$68:$J$83,SMALL(IF('申込シート①-1・２'!$D$68:$D$83=$AG$3,ROW($A$1:$A$16),""),A51)))</f>
        <v/>
      </c>
      <c r="X51" s="1613"/>
      <c r="Y51" s="1613"/>
      <c r="Z51" s="1613"/>
      <c r="AA51" s="1613"/>
      <c r="AB51" s="1613"/>
      <c r="AC51" s="1613" t="str">
        <f t="array" ref="AC51">IF(COUNTIF('申込シート①-1・２'!$D$68:$D$83,$AG$3)&lt;A51,"",INDEX('申込シート①-1・２'!$K$68:$K$83,SMALL(IF('申込シート①-1・２'!$D$68:$D$83=$AG$3,ROW($A$1:$A$16),""),A51)))</f>
        <v/>
      </c>
      <c r="AD51" s="1613"/>
      <c r="AE51" s="1613"/>
      <c r="AF51" s="1613"/>
      <c r="AG51" s="1616" t="s">
        <v>2491</v>
      </c>
      <c r="AH51" s="1330"/>
      <c r="AI51" s="1336"/>
      <c r="AJ51" s="1331"/>
      <c r="AK51" s="1576"/>
      <c r="AL51" s="1577"/>
      <c r="AM51" s="1577"/>
      <c r="AN51" s="1577"/>
      <c r="AO51" s="1577"/>
      <c r="AP51" s="1577"/>
      <c r="AQ51" s="1577"/>
      <c r="AR51" s="1578"/>
    </row>
    <row r="52" spans="1:44" s="66" customFormat="1" ht="13.5" customHeight="1">
      <c r="B52" s="1274"/>
      <c r="C52" s="1275"/>
      <c r="D52" s="1275"/>
      <c r="E52" s="1275"/>
      <c r="F52" s="1276"/>
      <c r="G52" s="1274"/>
      <c r="H52" s="1275"/>
      <c r="I52" s="1275"/>
      <c r="J52" s="1275"/>
      <c r="K52" s="1275"/>
      <c r="L52" s="1275"/>
      <c r="M52" s="1275"/>
      <c r="N52" s="1275"/>
      <c r="O52" s="1275"/>
      <c r="P52" s="1275"/>
      <c r="Q52" s="1276"/>
      <c r="R52" s="1274"/>
      <c r="S52" s="1275"/>
      <c r="T52" s="1275"/>
      <c r="U52" s="1275"/>
      <c r="V52" s="1276"/>
      <c r="W52" s="1614"/>
      <c r="X52" s="1615"/>
      <c r="Y52" s="1615"/>
      <c r="Z52" s="1615"/>
      <c r="AA52" s="1615"/>
      <c r="AB52" s="1615"/>
      <c r="AC52" s="1615"/>
      <c r="AD52" s="1615"/>
      <c r="AE52" s="1615"/>
      <c r="AF52" s="1615"/>
      <c r="AG52" s="1617"/>
      <c r="AH52" s="1274"/>
      <c r="AI52" s="1275"/>
      <c r="AJ52" s="1276"/>
      <c r="AK52" s="1579"/>
      <c r="AL52" s="1580"/>
      <c r="AM52" s="1580"/>
      <c r="AN52" s="1580"/>
      <c r="AO52" s="1580"/>
      <c r="AP52" s="1580"/>
      <c r="AQ52" s="1580"/>
      <c r="AR52" s="1581"/>
    </row>
    <row r="53" spans="1:44" s="66" customFormat="1" ht="14.25" customHeight="1">
      <c r="B53" s="1270" t="str">
        <f t="array" ref="B53">IF(COUNTIF('申込シート①-1・２'!$D$68:$D$83,$AG$3)&lt;A54,"",INDEX('申込シート①-1・２'!$D$68:$D$83,SMALL(IF('申込シート①-1・２'!$D$68:$D$83=$AG$3,ROW($A$1:$A$16),""),A54)))</f>
        <v/>
      </c>
      <c r="C53" s="1271"/>
      <c r="D53" s="1271"/>
      <c r="E53" s="1271"/>
      <c r="F53" s="1329"/>
      <c r="G53" s="1270" t="str">
        <f t="array" ref="G53">IF(COUNTIF('申込シート①-1・２'!$D$68:$D$83,$AG$3)&lt;A54,"",INDEX('申込シート①-1・２'!$G$68:$G$83,SMALL(IF('申込シート①-1・２'!$D$68:$D$83=$AG$3,ROW($A$1:$A$16),""),A54)))</f>
        <v/>
      </c>
      <c r="H53" s="1271"/>
      <c r="I53" s="1271"/>
      <c r="J53" s="1271"/>
      <c r="K53" s="1271"/>
      <c r="L53" s="1271"/>
      <c r="M53" s="1271"/>
      <c r="N53" s="1271"/>
      <c r="O53" s="1271"/>
      <c r="P53" s="1271"/>
      <c r="Q53" s="1329"/>
      <c r="R53" s="1270" t="str">
        <f t="array" ref="R53">IF(COUNTIF('申込シート①-1・２'!$D$68:$D$83,$AG$3)&lt;A54,"",INDEX('申込シート①-1・２'!$H$68:$H$83,SMALL(IF('申込シート①-1・２'!$D$68:$D$83=$AG$3,ROW($A$1:$A$16),""),A54)))</f>
        <v/>
      </c>
      <c r="S53" s="1271"/>
      <c r="T53" s="1271"/>
      <c r="U53" s="1271"/>
      <c r="V53" s="1329"/>
      <c r="W53" s="1282" t="str">
        <f t="array" ref="W53">IF(COUNTIF('申込シート①-1・２'!$D$68:$D$83,$AG$3)&lt;A54,"",INDEX('申込シート①-1・２'!$L$68:$L$83,SMALL(IF('申込シート①-1・２'!$D$68:$D$83=$AG$3,ROW($A$1:$A$16),""),A54)))</f>
        <v/>
      </c>
      <c r="X53" s="1283"/>
      <c r="Y53" s="1283"/>
      <c r="Z53" s="1283"/>
      <c r="AA53" s="1283"/>
      <c r="AB53" s="1283"/>
      <c r="AC53" s="1283" t="str">
        <f t="array" ref="AC53">IF(COUNTIF('申込シート①-1・２'!$D$68:$D$83,$AG$3)&lt;A54,"",INDEX('申込シート①-1・２'!$M$68:$M$83,SMALL(IF('申込シート①-1・２'!$D$68:$D$83=$AG$3,ROW($A$1:$A$16),""),A54)))</f>
        <v/>
      </c>
      <c r="AD53" s="1283"/>
      <c r="AE53" s="1283"/>
      <c r="AF53" s="1283"/>
      <c r="AG53" s="705"/>
      <c r="AH53" s="1270" t="str">
        <f t="array" ref="AH53">IF(COUNTIF('申込シート①-1・２'!$D$68:$D$83,$AG$3)&lt;A54,"",INDEX('申込シート①-1・２'!$N$68:$N$83,SMALL(IF('申込シート①-1・２'!$D$68:$D$83=$AG$3,ROW($A$1:$A$16),""),A54)))</f>
        <v/>
      </c>
      <c r="AI53" s="1271"/>
      <c r="AJ53" s="1329"/>
      <c r="AK53" s="1573"/>
      <c r="AL53" s="1574"/>
      <c r="AM53" s="1574"/>
      <c r="AN53" s="1574"/>
      <c r="AO53" s="1574"/>
      <c r="AP53" s="1574"/>
      <c r="AQ53" s="1574"/>
      <c r="AR53" s="1575"/>
    </row>
    <row r="54" spans="1:44" s="66" customFormat="1" ht="13.5" customHeight="1">
      <c r="A54" s="66">
        <v>14</v>
      </c>
      <c r="B54" s="1330"/>
      <c r="C54" s="1336"/>
      <c r="D54" s="1336"/>
      <c r="E54" s="1336"/>
      <c r="F54" s="1331"/>
      <c r="G54" s="1330"/>
      <c r="H54" s="1336"/>
      <c r="I54" s="1336"/>
      <c r="J54" s="1336"/>
      <c r="K54" s="1336"/>
      <c r="L54" s="1336"/>
      <c r="M54" s="1336"/>
      <c r="N54" s="1336"/>
      <c r="O54" s="1336"/>
      <c r="P54" s="1336"/>
      <c r="Q54" s="1331"/>
      <c r="R54" s="1330"/>
      <c r="S54" s="1336"/>
      <c r="T54" s="1336"/>
      <c r="U54" s="1336"/>
      <c r="V54" s="1331"/>
      <c r="W54" s="1612" t="str">
        <f t="array" ref="W54">IF(COUNTIF('申込シート①-1・２'!$D$68:$D$83,$AG$3)&lt;A54,"",INDEX('申込シート①-1・２'!$J$68:$J$83,SMALL(IF('申込シート①-1・２'!$D$68:$D$83=$AG$3,ROW($A$1:$A$16),""),A54)))</f>
        <v/>
      </c>
      <c r="X54" s="1613"/>
      <c r="Y54" s="1613"/>
      <c r="Z54" s="1613"/>
      <c r="AA54" s="1613"/>
      <c r="AB54" s="1613"/>
      <c r="AC54" s="1613" t="str">
        <f t="array" ref="AC54">IF(COUNTIF('申込シート①-1・２'!$D$68:$D$83,$AG$3)&lt;A54,"",INDEX('申込シート①-1・２'!$K$68:$K$83,SMALL(IF('申込シート①-1・２'!$D$68:$D$83=$AG$3,ROW($A$1:$A$16),""),A54)))</f>
        <v/>
      </c>
      <c r="AD54" s="1613"/>
      <c r="AE54" s="1613"/>
      <c r="AF54" s="1613"/>
      <c r="AG54" s="1616" t="s">
        <v>2491</v>
      </c>
      <c r="AH54" s="1330"/>
      <c r="AI54" s="1336"/>
      <c r="AJ54" s="1331"/>
      <c r="AK54" s="1576"/>
      <c r="AL54" s="1577"/>
      <c r="AM54" s="1577"/>
      <c r="AN54" s="1577"/>
      <c r="AO54" s="1577"/>
      <c r="AP54" s="1577"/>
      <c r="AQ54" s="1577"/>
      <c r="AR54" s="1578"/>
    </row>
    <row r="55" spans="1:44" s="66" customFormat="1" ht="13.5" customHeight="1">
      <c r="B55" s="1274"/>
      <c r="C55" s="1275"/>
      <c r="D55" s="1275"/>
      <c r="E55" s="1275"/>
      <c r="F55" s="1276"/>
      <c r="G55" s="1274"/>
      <c r="H55" s="1275"/>
      <c r="I55" s="1275"/>
      <c r="J55" s="1275"/>
      <c r="K55" s="1275"/>
      <c r="L55" s="1275"/>
      <c r="M55" s="1275"/>
      <c r="N55" s="1275"/>
      <c r="O55" s="1275"/>
      <c r="P55" s="1275"/>
      <c r="Q55" s="1276"/>
      <c r="R55" s="1274"/>
      <c r="S55" s="1275"/>
      <c r="T55" s="1275"/>
      <c r="U55" s="1275"/>
      <c r="V55" s="1276"/>
      <c r="W55" s="1614"/>
      <c r="X55" s="1615"/>
      <c r="Y55" s="1615"/>
      <c r="Z55" s="1615"/>
      <c r="AA55" s="1615"/>
      <c r="AB55" s="1615"/>
      <c r="AC55" s="1615"/>
      <c r="AD55" s="1615"/>
      <c r="AE55" s="1615"/>
      <c r="AF55" s="1615"/>
      <c r="AG55" s="1617"/>
      <c r="AH55" s="1274"/>
      <c r="AI55" s="1275"/>
      <c r="AJ55" s="1276"/>
      <c r="AK55" s="1579"/>
      <c r="AL55" s="1580"/>
      <c r="AM55" s="1580"/>
      <c r="AN55" s="1580"/>
      <c r="AO55" s="1580"/>
      <c r="AP55" s="1580"/>
      <c r="AQ55" s="1580"/>
      <c r="AR55" s="1581"/>
    </row>
    <row r="56" spans="1:44" s="66" customFormat="1" ht="14.25" customHeight="1">
      <c r="B56" s="1270" t="str">
        <f t="array" ref="B56">IF(COUNTIF('申込シート①-1・２'!$D$68:$D$83,$AG$3)&lt;A57,"",INDEX('申込シート①-1・２'!$D$68:$D$83,SMALL(IF('申込シート①-1・２'!$D$68:$D$83=$AG$3,ROW($A$1:$A$16),""),A57)))</f>
        <v/>
      </c>
      <c r="C56" s="1271"/>
      <c r="D56" s="1271"/>
      <c r="E56" s="1271"/>
      <c r="F56" s="1329"/>
      <c r="G56" s="1270" t="str">
        <f t="array" ref="G56">IF(COUNTIF('申込シート①-1・２'!$D$68:$D$83,$AG$3)&lt;A57,"",INDEX('申込シート①-1・２'!$G$68:$G$83,SMALL(IF('申込シート①-1・２'!$D$68:$D$83=$AG$3,ROW($A$1:$A$16),""),A57)))</f>
        <v/>
      </c>
      <c r="H56" s="1271"/>
      <c r="I56" s="1271"/>
      <c r="J56" s="1271"/>
      <c r="K56" s="1271"/>
      <c r="L56" s="1271"/>
      <c r="M56" s="1271"/>
      <c r="N56" s="1271"/>
      <c r="O56" s="1271"/>
      <c r="P56" s="1271"/>
      <c r="Q56" s="1329"/>
      <c r="R56" s="1270" t="str">
        <f t="array" ref="R56">IF(COUNTIF('申込シート①-1・２'!$D$68:$D$83,$AG$3)&lt;A57,"",INDEX('申込シート①-1・２'!$H$68:$H$83,SMALL(IF('申込シート①-1・２'!$D$68:$D$83=$AG$3,ROW($A$1:$A$16),""),A57)))</f>
        <v/>
      </c>
      <c r="S56" s="1271"/>
      <c r="T56" s="1271"/>
      <c r="U56" s="1271"/>
      <c r="V56" s="1329"/>
      <c r="W56" s="1282" t="str">
        <f t="array" ref="W56">IF(COUNTIF('申込シート①-1・２'!$D$68:$D$83,$AG$3)&lt;A57,"",INDEX('申込シート①-1・２'!$L$68:$L$83,SMALL(IF('申込シート①-1・２'!$D$68:$D$83=$AG$3,ROW($A$1:$A$16),""),A57)))</f>
        <v/>
      </c>
      <c r="X56" s="1283"/>
      <c r="Y56" s="1283"/>
      <c r="Z56" s="1283"/>
      <c r="AA56" s="1283"/>
      <c r="AB56" s="1283"/>
      <c r="AC56" s="1283" t="str">
        <f t="array" ref="AC56">IF(COUNTIF('申込シート①-1・２'!$D$68:$D$83,$AG$3)&lt;A57,"",INDEX('申込シート①-1・２'!$M$68:$M$83,SMALL(IF('申込シート①-1・２'!$D$68:$D$83=$AG$3,ROW($A$1:$A$16),""),A57)))</f>
        <v/>
      </c>
      <c r="AD56" s="1283"/>
      <c r="AE56" s="1283"/>
      <c r="AF56" s="1283"/>
      <c r="AG56" s="705"/>
      <c r="AH56" s="1270" t="str">
        <f t="array" ref="AH56">IF(COUNTIF('申込シート①-1・２'!$D$68:$D$83,$AG$3)&lt;A57,"",INDEX('申込シート①-1・２'!$N$68:$N$83,SMALL(IF('申込シート①-1・２'!$D$68:$D$83=$AG$3,ROW($A$1:$A$16),""),A57)))</f>
        <v/>
      </c>
      <c r="AI56" s="1271"/>
      <c r="AJ56" s="1329"/>
      <c r="AK56" s="1573"/>
      <c r="AL56" s="1574"/>
      <c r="AM56" s="1574"/>
      <c r="AN56" s="1574"/>
      <c r="AO56" s="1574"/>
      <c r="AP56" s="1574"/>
      <c r="AQ56" s="1574"/>
      <c r="AR56" s="1575"/>
    </row>
    <row r="57" spans="1:44" s="66" customFormat="1" ht="13.5" customHeight="1">
      <c r="A57" s="66">
        <v>15</v>
      </c>
      <c r="B57" s="1330"/>
      <c r="C57" s="1336"/>
      <c r="D57" s="1336"/>
      <c r="E57" s="1336"/>
      <c r="F57" s="1331"/>
      <c r="G57" s="1330"/>
      <c r="H57" s="1336"/>
      <c r="I57" s="1336"/>
      <c r="J57" s="1336"/>
      <c r="K57" s="1336"/>
      <c r="L57" s="1336"/>
      <c r="M57" s="1336"/>
      <c r="N57" s="1336"/>
      <c r="O57" s="1336"/>
      <c r="P57" s="1336"/>
      <c r="Q57" s="1331"/>
      <c r="R57" s="1330"/>
      <c r="S57" s="1336"/>
      <c r="T57" s="1336"/>
      <c r="U57" s="1336"/>
      <c r="V57" s="1331"/>
      <c r="W57" s="1612" t="str">
        <f t="array" ref="W57">IF(COUNTIF('申込シート①-1・２'!$D$68:$D$83,$AG$3)&lt;A57,"",INDEX('申込シート①-1・２'!$J$68:$J$83,SMALL(IF('申込シート①-1・２'!$D$68:$D$83=$AG$3,ROW($A$1:$A$16),""),A57)))</f>
        <v/>
      </c>
      <c r="X57" s="1613"/>
      <c r="Y57" s="1613"/>
      <c r="Z57" s="1613"/>
      <c r="AA57" s="1613"/>
      <c r="AB57" s="1613"/>
      <c r="AC57" s="1613" t="str">
        <f t="array" ref="AC57">IF(COUNTIF('申込シート①-1・２'!$D$68:$D$83,$AG$3)&lt;A57,"",INDEX('申込シート①-1・２'!$K$68:$K$83,SMALL(IF('申込シート①-1・２'!$D$68:$D$83=$AG$3,ROW($A$1:$A$16),""),A57)))</f>
        <v/>
      </c>
      <c r="AD57" s="1613"/>
      <c r="AE57" s="1613"/>
      <c r="AF57" s="1613"/>
      <c r="AG57" s="1616" t="s">
        <v>2491</v>
      </c>
      <c r="AH57" s="1330"/>
      <c r="AI57" s="1336"/>
      <c r="AJ57" s="1331"/>
      <c r="AK57" s="1576"/>
      <c r="AL57" s="1577"/>
      <c r="AM57" s="1577"/>
      <c r="AN57" s="1577"/>
      <c r="AO57" s="1577"/>
      <c r="AP57" s="1577"/>
      <c r="AQ57" s="1577"/>
      <c r="AR57" s="1578"/>
    </row>
    <row r="58" spans="1:44" s="66" customFormat="1" ht="13.5" customHeight="1">
      <c r="B58" s="1274"/>
      <c r="C58" s="1275"/>
      <c r="D58" s="1275"/>
      <c r="E58" s="1275"/>
      <c r="F58" s="1276"/>
      <c r="G58" s="1274"/>
      <c r="H58" s="1275"/>
      <c r="I58" s="1275"/>
      <c r="J58" s="1275"/>
      <c r="K58" s="1275"/>
      <c r="L58" s="1275"/>
      <c r="M58" s="1275"/>
      <c r="N58" s="1275"/>
      <c r="O58" s="1275"/>
      <c r="P58" s="1275"/>
      <c r="Q58" s="1276"/>
      <c r="R58" s="1274"/>
      <c r="S58" s="1275"/>
      <c r="T58" s="1275"/>
      <c r="U58" s="1275"/>
      <c r="V58" s="1276"/>
      <c r="W58" s="1614"/>
      <c r="X58" s="1615"/>
      <c r="Y58" s="1615"/>
      <c r="Z58" s="1615"/>
      <c r="AA58" s="1615"/>
      <c r="AB58" s="1615"/>
      <c r="AC58" s="1615"/>
      <c r="AD58" s="1615"/>
      <c r="AE58" s="1615"/>
      <c r="AF58" s="1615"/>
      <c r="AG58" s="1617"/>
      <c r="AH58" s="1274"/>
      <c r="AI58" s="1275"/>
      <c r="AJ58" s="1276"/>
      <c r="AK58" s="1579"/>
      <c r="AL58" s="1580"/>
      <c r="AM58" s="1580"/>
      <c r="AN58" s="1580"/>
      <c r="AO58" s="1580"/>
      <c r="AP58" s="1580"/>
      <c r="AQ58" s="1580"/>
      <c r="AR58" s="1581"/>
    </row>
    <row r="59" spans="1:44" s="66" customFormat="1" ht="14.25" customHeight="1">
      <c r="B59" s="1270" t="str">
        <f t="array" ref="B59">IF(COUNTIF('申込シート①-1・２'!$D$68:$D$83,$AG$3)&lt;A60,"",INDEX('申込シート①-1・２'!$D$68:$D$83,SMALL(IF('申込シート①-1・２'!$D$68:$D$83=$AG$3,ROW($A$1:$A$16),""),A60)))</f>
        <v/>
      </c>
      <c r="C59" s="1271"/>
      <c r="D59" s="1271"/>
      <c r="E59" s="1271"/>
      <c r="F59" s="1329"/>
      <c r="G59" s="1270" t="str">
        <f t="array" ref="G59">IF(COUNTIF('申込シート①-1・２'!$D$68:$D$83,$AG$3)&lt;A60,"",INDEX('申込シート①-1・２'!$G$68:$G$83,SMALL(IF('申込シート①-1・２'!$D$68:$D$83=$AG$3,ROW($A$1:$A$16),""),A60)))</f>
        <v/>
      </c>
      <c r="H59" s="1271"/>
      <c r="I59" s="1271"/>
      <c r="J59" s="1271"/>
      <c r="K59" s="1271"/>
      <c r="L59" s="1271"/>
      <c r="M59" s="1271"/>
      <c r="N59" s="1271"/>
      <c r="O59" s="1271"/>
      <c r="P59" s="1271"/>
      <c r="Q59" s="1329"/>
      <c r="R59" s="1270" t="str">
        <f t="array" ref="R59">IF(COUNTIF('申込シート①-1・２'!$D$68:$D$83,$AG$3)&lt;A60,"",INDEX('申込シート①-1・２'!$H$68:$H$83,SMALL(IF('申込シート①-1・２'!$D$68:$D$83=$AG$3,ROW($A$1:$A$16),""),A60)))</f>
        <v/>
      </c>
      <c r="S59" s="1271"/>
      <c r="T59" s="1271"/>
      <c r="U59" s="1271"/>
      <c r="V59" s="1329"/>
      <c r="W59" s="1282" t="str">
        <f t="array" ref="W59">IF(COUNTIF('申込シート①-1・２'!$D$68:$D$83,$AG$3)&lt;A60,"",INDEX('申込シート①-1・２'!$L$68:$L$83,SMALL(IF('申込シート①-1・２'!$D$68:$D$83=$AG$3,ROW($A$1:$A$16),""),A60)))</f>
        <v/>
      </c>
      <c r="X59" s="1283"/>
      <c r="Y59" s="1283"/>
      <c r="Z59" s="1283"/>
      <c r="AA59" s="1283"/>
      <c r="AB59" s="1283"/>
      <c r="AC59" s="1283" t="str">
        <f t="array" ref="AC59">IF(COUNTIF('申込シート①-1・２'!$D$68:$D$83,$AG$3)&lt;A60,"",INDEX('申込シート①-1・２'!$M$68:$M$83,SMALL(IF('申込シート①-1・２'!$D$68:$D$83=$AG$3,ROW($A$1:$A$16),""),A60)))</f>
        <v/>
      </c>
      <c r="AD59" s="1283"/>
      <c r="AE59" s="1283"/>
      <c r="AF59" s="1283"/>
      <c r="AG59" s="705"/>
      <c r="AH59" s="1270" t="str">
        <f t="array" ref="AH59">IF(COUNTIF('申込シート①-1・２'!$D$68:$D$83,$AG$3)&lt;A60,"",INDEX('申込シート①-1・２'!$N$68:$N$83,SMALL(IF('申込シート①-1・２'!$D$68:$D$83=$AG$3,ROW($A$1:$A$16),""),A60)))</f>
        <v/>
      </c>
      <c r="AI59" s="1271"/>
      <c r="AJ59" s="1329"/>
      <c r="AK59" s="1573"/>
      <c r="AL59" s="1574"/>
      <c r="AM59" s="1574"/>
      <c r="AN59" s="1574"/>
      <c r="AO59" s="1574"/>
      <c r="AP59" s="1574"/>
      <c r="AQ59" s="1574"/>
      <c r="AR59" s="1575"/>
    </row>
    <row r="60" spans="1:44" s="66" customFormat="1" ht="13.5" customHeight="1">
      <c r="A60" s="66">
        <v>16</v>
      </c>
      <c r="B60" s="1330"/>
      <c r="C60" s="1336"/>
      <c r="D60" s="1336"/>
      <c r="E60" s="1336"/>
      <c r="F60" s="1331"/>
      <c r="G60" s="1330"/>
      <c r="H60" s="1336"/>
      <c r="I60" s="1336"/>
      <c r="J60" s="1336"/>
      <c r="K60" s="1336"/>
      <c r="L60" s="1336"/>
      <c r="M60" s="1336"/>
      <c r="N60" s="1336"/>
      <c r="O60" s="1336"/>
      <c r="P60" s="1336"/>
      <c r="Q60" s="1331"/>
      <c r="R60" s="1330"/>
      <c r="S60" s="1336"/>
      <c r="T60" s="1336"/>
      <c r="U60" s="1336"/>
      <c r="V60" s="1331"/>
      <c r="W60" s="1612" t="str">
        <f t="array" ref="W60">IF(COUNTIF('申込シート①-1・２'!$D$68:$D$83,$AG$3)&lt;A60,"",INDEX('申込シート①-1・２'!$J$68:$J$83,SMALL(IF('申込シート①-1・２'!$D$68:$D$83=$AG$3,ROW($A$1:$A$16),""),A60)))</f>
        <v/>
      </c>
      <c r="X60" s="1613"/>
      <c r="Y60" s="1613"/>
      <c r="Z60" s="1613"/>
      <c r="AA60" s="1613"/>
      <c r="AB60" s="1613"/>
      <c r="AC60" s="1613" t="str">
        <f t="array" ref="AC60">IF(COUNTIF('申込シート①-1・２'!$D$68:$D$83,$AG$3)&lt;A60,"",INDEX('申込シート①-1・２'!$K$68:$K$83,SMALL(IF('申込シート①-1・２'!$D$68:$D$83=$AG$3,ROW($A$1:$A$16),""),A60)))</f>
        <v/>
      </c>
      <c r="AD60" s="1613"/>
      <c r="AE60" s="1613"/>
      <c r="AF60" s="1613"/>
      <c r="AG60" s="1616" t="s">
        <v>2491</v>
      </c>
      <c r="AH60" s="1330"/>
      <c r="AI60" s="1336"/>
      <c r="AJ60" s="1331"/>
      <c r="AK60" s="1576"/>
      <c r="AL60" s="1577"/>
      <c r="AM60" s="1577"/>
      <c r="AN60" s="1577"/>
      <c r="AO60" s="1577"/>
      <c r="AP60" s="1577"/>
      <c r="AQ60" s="1577"/>
      <c r="AR60" s="1578"/>
    </row>
    <row r="61" spans="1:44" s="66" customFormat="1" ht="13.5" customHeight="1">
      <c r="B61" s="1274"/>
      <c r="C61" s="1275"/>
      <c r="D61" s="1275"/>
      <c r="E61" s="1275"/>
      <c r="F61" s="1276"/>
      <c r="G61" s="1274"/>
      <c r="H61" s="1275"/>
      <c r="I61" s="1275"/>
      <c r="J61" s="1275"/>
      <c r="K61" s="1275"/>
      <c r="L61" s="1275"/>
      <c r="M61" s="1275"/>
      <c r="N61" s="1275"/>
      <c r="O61" s="1275"/>
      <c r="P61" s="1275"/>
      <c r="Q61" s="1276"/>
      <c r="R61" s="1274"/>
      <c r="S61" s="1275"/>
      <c r="T61" s="1275"/>
      <c r="U61" s="1275"/>
      <c r="V61" s="1276"/>
      <c r="W61" s="1614"/>
      <c r="X61" s="1615"/>
      <c r="Y61" s="1615"/>
      <c r="Z61" s="1615"/>
      <c r="AA61" s="1615"/>
      <c r="AB61" s="1615"/>
      <c r="AC61" s="1615"/>
      <c r="AD61" s="1615"/>
      <c r="AE61" s="1615"/>
      <c r="AF61" s="1615"/>
      <c r="AG61" s="1617"/>
      <c r="AH61" s="1274"/>
      <c r="AI61" s="1275"/>
      <c r="AJ61" s="1276"/>
      <c r="AK61" s="1579"/>
      <c r="AL61" s="1580"/>
      <c r="AM61" s="1580"/>
      <c r="AN61" s="1580"/>
      <c r="AO61" s="1580"/>
      <c r="AP61" s="1580"/>
      <c r="AQ61" s="1580"/>
      <c r="AR61" s="1581"/>
    </row>
    <row r="62" spans="1:44" ht="13.5" customHeight="1">
      <c r="B62" s="27"/>
      <c r="C62" s="27"/>
      <c r="D62" s="27"/>
      <c r="E62" s="27"/>
      <c r="F62" s="27"/>
      <c r="G62" s="27"/>
      <c r="H62" s="27"/>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124"/>
      <c r="AL62" s="124"/>
      <c r="AM62" s="124"/>
      <c r="AN62" s="124"/>
      <c r="AO62" s="124"/>
      <c r="AP62" s="124"/>
      <c r="AQ62" s="124"/>
      <c r="AR62" s="124"/>
    </row>
  </sheetData>
  <sheetProtection password="CC6F" sheet="1"/>
  <mergeCells count="195">
    <mergeCell ref="R56:V58"/>
    <mergeCell ref="W56:AB56"/>
    <mergeCell ref="AC56:AF56"/>
    <mergeCell ref="AH56:AJ58"/>
    <mergeCell ref="W57:AB58"/>
    <mergeCell ref="AH47:AJ49"/>
    <mergeCell ref="W48:AB49"/>
    <mergeCell ref="AC48:AF49"/>
    <mergeCell ref="B59:F61"/>
    <mergeCell ref="G59:Q61"/>
    <mergeCell ref="R59:V61"/>
    <mergeCell ref="W59:AB59"/>
    <mergeCell ref="AC59:AF59"/>
    <mergeCell ref="AH53:AJ55"/>
    <mergeCell ref="W54:AB55"/>
    <mergeCell ref="AC54:AF55"/>
    <mergeCell ref="B56:F58"/>
    <mergeCell ref="G56:Q58"/>
    <mergeCell ref="AG60:AG61"/>
    <mergeCell ref="AG57:AG58"/>
    <mergeCell ref="AH59:AJ61"/>
    <mergeCell ref="W60:AB61"/>
    <mergeCell ref="AC60:AF61"/>
    <mergeCell ref="AC57:AF58"/>
    <mergeCell ref="AH44:AJ46"/>
    <mergeCell ref="W45:AB46"/>
    <mergeCell ref="AC45:AF46"/>
    <mergeCell ref="B53:F55"/>
    <mergeCell ref="G53:Q55"/>
    <mergeCell ref="R53:V55"/>
    <mergeCell ref="W53:AB53"/>
    <mergeCell ref="AC53:AF53"/>
    <mergeCell ref="AH41:AJ43"/>
    <mergeCell ref="W42:AB43"/>
    <mergeCell ref="AC42:AF43"/>
    <mergeCell ref="B44:F46"/>
    <mergeCell ref="G44:Q46"/>
    <mergeCell ref="B50:F52"/>
    <mergeCell ref="G50:Q52"/>
    <mergeCell ref="R50:V52"/>
    <mergeCell ref="W50:AB50"/>
    <mergeCell ref="AC50:AF50"/>
    <mergeCell ref="AH50:AJ52"/>
    <mergeCell ref="W51:AB52"/>
    <mergeCell ref="AC51:AF52"/>
    <mergeCell ref="B47:F49"/>
    <mergeCell ref="G47:Q49"/>
    <mergeCell ref="R47:V49"/>
    <mergeCell ref="W47:AB47"/>
    <mergeCell ref="AC47:AF47"/>
    <mergeCell ref="W36:AB37"/>
    <mergeCell ref="AC36:AF37"/>
    <mergeCell ref="B38:F40"/>
    <mergeCell ref="G38:Q40"/>
    <mergeCell ref="R38:V40"/>
    <mergeCell ref="R44:V46"/>
    <mergeCell ref="W44:AB44"/>
    <mergeCell ref="AC44:AF44"/>
    <mergeCell ref="W38:AB38"/>
    <mergeCell ref="AC38:AF38"/>
    <mergeCell ref="W39:AB40"/>
    <mergeCell ref="AC39:AF40"/>
    <mergeCell ref="B41:F43"/>
    <mergeCell ref="G41:Q43"/>
    <mergeCell ref="R41:V43"/>
    <mergeCell ref="W41:AB41"/>
    <mergeCell ref="AC41:AF41"/>
    <mergeCell ref="B35:F37"/>
    <mergeCell ref="G35:Q37"/>
    <mergeCell ref="R35:V37"/>
    <mergeCell ref="W35:AB35"/>
    <mergeCell ref="AC35:AF35"/>
    <mergeCell ref="AH29:AJ31"/>
    <mergeCell ref="W30:AB31"/>
    <mergeCell ref="AC30:AF31"/>
    <mergeCell ref="B32:F34"/>
    <mergeCell ref="G32:Q34"/>
    <mergeCell ref="R32:V34"/>
    <mergeCell ref="W32:AB32"/>
    <mergeCell ref="AC32:AF32"/>
    <mergeCell ref="AH32:AJ34"/>
    <mergeCell ref="W33:AB34"/>
    <mergeCell ref="B29:F31"/>
    <mergeCell ref="G29:Q31"/>
    <mergeCell ref="R29:V31"/>
    <mergeCell ref="W29:AB29"/>
    <mergeCell ref="AC29:AF29"/>
    <mergeCell ref="AH17:AJ19"/>
    <mergeCell ref="W18:AB19"/>
    <mergeCell ref="AC18:AF19"/>
    <mergeCell ref="B20:F22"/>
    <mergeCell ref="G20:Q22"/>
    <mergeCell ref="R20:V22"/>
    <mergeCell ref="W20:AB20"/>
    <mergeCell ref="AC20:AF20"/>
    <mergeCell ref="AH20:AJ22"/>
    <mergeCell ref="W21:AB22"/>
    <mergeCell ref="AK50:AR52"/>
    <mergeCell ref="AC21:AF22"/>
    <mergeCell ref="B23:F25"/>
    <mergeCell ref="G23:Q25"/>
    <mergeCell ref="R23:V25"/>
    <mergeCell ref="AK53:AR55"/>
    <mergeCell ref="AG54:AG55"/>
    <mergeCell ref="AG33:AG34"/>
    <mergeCell ref="AG36:AG37"/>
    <mergeCell ref="AG39:AG40"/>
    <mergeCell ref="AG42:AG43"/>
    <mergeCell ref="AG45:AG46"/>
    <mergeCell ref="AG48:AG49"/>
    <mergeCell ref="AH35:AJ37"/>
    <mergeCell ref="AH38:AJ40"/>
    <mergeCell ref="AH23:AJ25"/>
    <mergeCell ref="W24:AB25"/>
    <mergeCell ref="AC24:AF25"/>
    <mergeCell ref="B26:F28"/>
    <mergeCell ref="G26:Q28"/>
    <mergeCell ref="R26:V28"/>
    <mergeCell ref="W26:AB26"/>
    <mergeCell ref="AC26:AF26"/>
    <mergeCell ref="AH26:AJ28"/>
    <mergeCell ref="W15:AB16"/>
    <mergeCell ref="AC15:AF16"/>
    <mergeCell ref="W23:AB23"/>
    <mergeCell ref="AC23:AF23"/>
    <mergeCell ref="AC27:AF28"/>
    <mergeCell ref="AC33:AF34"/>
    <mergeCell ref="B17:F19"/>
    <mergeCell ref="G17:Q19"/>
    <mergeCell ref="R17:V19"/>
    <mergeCell ref="W17:AB17"/>
    <mergeCell ref="AC17:AF17"/>
    <mergeCell ref="W27:AB28"/>
    <mergeCell ref="AK56:AR58"/>
    <mergeCell ref="AK59:AR61"/>
    <mergeCell ref="B14:F16"/>
    <mergeCell ref="G14:Q16"/>
    <mergeCell ref="R14:V16"/>
    <mergeCell ref="W14:AB14"/>
    <mergeCell ref="AC14:AF14"/>
    <mergeCell ref="AH14:AJ16"/>
    <mergeCell ref="AK32:AR34"/>
    <mergeCell ref="AK35:AR37"/>
    <mergeCell ref="AK38:AR40"/>
    <mergeCell ref="AK41:AR43"/>
    <mergeCell ref="AK44:AR46"/>
    <mergeCell ref="AK47:AR49"/>
    <mergeCell ref="AK14:AR16"/>
    <mergeCell ref="AK17:AR19"/>
    <mergeCell ref="AK20:AR22"/>
    <mergeCell ref="AK23:AR25"/>
    <mergeCell ref="AK26:AR28"/>
    <mergeCell ref="AK29:AR31"/>
    <mergeCell ref="AG24:AG25"/>
    <mergeCell ref="AG27:AG28"/>
    <mergeCell ref="AG30:AG31"/>
    <mergeCell ref="AG51:AG52"/>
    <mergeCell ref="I10:X10"/>
    <mergeCell ref="Y10:Z10"/>
    <mergeCell ref="AA10:AF10"/>
    <mergeCell ref="AG10:AP10"/>
    <mergeCell ref="AQ10:AR10"/>
    <mergeCell ref="B12:F13"/>
    <mergeCell ref="G12:Q12"/>
    <mergeCell ref="R12:V13"/>
    <mergeCell ref="W12:AG12"/>
    <mergeCell ref="AH12:AJ13"/>
    <mergeCell ref="AK12:AR12"/>
    <mergeCell ref="G13:Q13"/>
    <mergeCell ref="W13:AG13"/>
    <mergeCell ref="AK13:AR13"/>
    <mergeCell ref="C1:F1"/>
    <mergeCell ref="B3:H3"/>
    <mergeCell ref="I3:W3"/>
    <mergeCell ref="B4:H4"/>
    <mergeCell ref="I4:Z4"/>
    <mergeCell ref="AA4:AF4"/>
    <mergeCell ref="AG15:AG16"/>
    <mergeCell ref="AG18:AG19"/>
    <mergeCell ref="AG21:AG22"/>
    <mergeCell ref="AG4:AR4"/>
    <mergeCell ref="B2:AQ2"/>
    <mergeCell ref="B5:H5"/>
    <mergeCell ref="I5:AF5"/>
    <mergeCell ref="AG5:AR5"/>
    <mergeCell ref="B6:H8"/>
    <mergeCell ref="I6:Z6"/>
    <mergeCell ref="AA6:AF6"/>
    <mergeCell ref="AG6:AR6"/>
    <mergeCell ref="I7:AF8"/>
    <mergeCell ref="AG7:AR7"/>
    <mergeCell ref="AG8:AR8"/>
    <mergeCell ref="B9:H9"/>
    <mergeCell ref="I9:AR9"/>
    <mergeCell ref="B10:H10"/>
  </mergeCells>
  <phoneticPr fontId="4"/>
  <printOptions horizontalCentered="1"/>
  <pageMargins left="0.39370078740157483" right="0.19685039370078741" top="0.59055118110236227" bottom="0.39370078740157483" header="0.51181102362204722" footer="0.51181102362204722"/>
  <pageSetup paperSize="9" scale="95"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sheetPr codeName="Sheet21">
    <pageSetUpPr fitToPage="1"/>
  </sheetPr>
  <dimension ref="A1:AX90"/>
  <sheetViews>
    <sheetView showGridLines="0" showZeros="0" topLeftCell="B1" zoomScaleNormal="100" workbookViewId="0">
      <selection activeCell="V81" sqref="V81:AD81"/>
    </sheetView>
  </sheetViews>
  <sheetFormatPr defaultRowHeight="16.5" customHeight="1"/>
  <cols>
    <col min="1" max="1" width="2.875" style="21" hidden="1" customWidth="1"/>
    <col min="2" max="2" width="2.5" style="21" customWidth="1"/>
    <col min="3" max="3" width="4.125" style="21" customWidth="1"/>
    <col min="4" max="8" width="2.5" style="21" customWidth="1"/>
    <col min="9" max="24" width="1.25" style="21" customWidth="1"/>
    <col min="25" max="26" width="2.5" style="21" customWidth="1"/>
    <col min="27" max="27" width="4.125" style="21" customWidth="1"/>
    <col min="28" max="28" width="5.625" style="21" customWidth="1"/>
    <col min="29" max="30" width="2.5" style="21" customWidth="1"/>
    <col min="31" max="31" width="3.375" style="21" customWidth="1"/>
    <col min="32" max="32" width="2.5" style="21" hidden="1" customWidth="1"/>
    <col min="33" max="34" width="2.5" style="21" customWidth="1"/>
    <col min="35" max="35" width="1.125" style="21" customWidth="1"/>
    <col min="36" max="36" width="6.5" style="21" customWidth="1"/>
    <col min="37" max="38" width="2.5" style="21" customWidth="1"/>
    <col min="39" max="39" width="3.875" style="21" customWidth="1"/>
    <col min="40" max="40" width="3.75" style="21" customWidth="1"/>
    <col min="41" max="41" width="1.25" style="21" customWidth="1"/>
    <col min="42" max="42" width="1.375" style="21" customWidth="1"/>
    <col min="43" max="43" width="2.5" style="21" customWidth="1"/>
    <col min="44" max="44" width="8.75" style="21" customWidth="1"/>
    <col min="45" max="45" width="1.625" style="21" customWidth="1"/>
    <col min="46" max="49" width="3" style="21" customWidth="1"/>
    <col min="50" max="16384" width="9" style="21"/>
  </cols>
  <sheetData>
    <row r="1" spans="2:45" s="66" customFormat="1" ht="16.5" customHeight="1">
      <c r="B1" s="69"/>
      <c r="C1" s="1726" t="s">
        <v>1410</v>
      </c>
      <c r="D1" s="1727"/>
      <c r="E1" s="1727"/>
      <c r="F1" s="1727"/>
      <c r="G1" s="1728"/>
      <c r="AK1" s="67" t="s">
        <v>800</v>
      </c>
      <c r="AL1" s="67"/>
      <c r="AM1" s="67"/>
      <c r="AN1" s="67"/>
      <c r="AO1" s="67"/>
      <c r="AP1" s="67"/>
      <c r="AQ1" s="67"/>
      <c r="AR1" s="67"/>
    </row>
    <row r="2" spans="2:45" s="66" customFormat="1" ht="4.5" customHeight="1">
      <c r="B2" s="70"/>
      <c r="C2" s="70"/>
      <c r="D2" s="70"/>
      <c r="E2" s="70"/>
      <c r="F2" s="70"/>
      <c r="G2" s="70"/>
      <c r="AK2" s="65"/>
      <c r="AL2" s="65"/>
      <c r="AM2" s="65"/>
      <c r="AN2" s="65"/>
      <c r="AO2" s="65"/>
      <c r="AP2" s="65"/>
      <c r="AQ2" s="65"/>
      <c r="AR2" s="65"/>
    </row>
    <row r="3" spans="2:45" ht="19.5" customHeight="1">
      <c r="B3" s="1611" t="s">
        <v>1198</v>
      </c>
      <c r="C3" s="1611"/>
      <c r="D3" s="1611"/>
      <c r="E3" s="1611"/>
      <c r="F3" s="1611"/>
      <c r="G3" s="1611"/>
      <c r="H3" s="1611"/>
      <c r="I3" s="1611"/>
      <c r="J3" s="1611"/>
      <c r="K3" s="1611"/>
      <c r="L3" s="1611"/>
      <c r="M3" s="1611"/>
      <c r="N3" s="1611"/>
      <c r="O3" s="1611"/>
      <c r="P3" s="1611"/>
      <c r="Q3" s="1611"/>
      <c r="R3" s="1611"/>
      <c r="S3" s="1611"/>
      <c r="T3" s="1611"/>
      <c r="U3" s="1611"/>
      <c r="V3" s="1611"/>
      <c r="W3" s="1611"/>
      <c r="X3" s="1611"/>
      <c r="Y3" s="1611"/>
      <c r="Z3" s="1611"/>
      <c r="AA3" s="1611"/>
      <c r="AB3" s="1611"/>
      <c r="AC3" s="1611"/>
      <c r="AD3" s="1611"/>
      <c r="AE3" s="1611"/>
      <c r="AF3" s="1611"/>
      <c r="AG3" s="1611"/>
      <c r="AH3" s="1611"/>
      <c r="AI3" s="1611"/>
      <c r="AJ3" s="1611"/>
      <c r="AK3" s="1611"/>
      <c r="AL3" s="1611"/>
      <c r="AM3" s="1611"/>
      <c r="AN3" s="1611"/>
      <c r="AO3" s="1611"/>
      <c r="AP3" s="1611"/>
      <c r="AQ3" s="1611"/>
      <c r="AR3" s="458" t="s">
        <v>2507</v>
      </c>
      <c r="AS3" s="457"/>
    </row>
    <row r="4" spans="2:45" ht="4.5" customHeight="1">
      <c r="B4" s="62"/>
      <c r="C4" s="62"/>
      <c r="D4" s="62"/>
      <c r="E4" s="62"/>
      <c r="F4" s="62"/>
      <c r="G4" s="62"/>
      <c r="H4" s="62"/>
      <c r="I4" s="62"/>
      <c r="J4" s="62"/>
      <c r="K4" s="62"/>
      <c r="L4" s="62"/>
      <c r="M4" s="62"/>
      <c r="N4" s="62"/>
      <c r="O4" s="62"/>
      <c r="P4" s="62"/>
      <c r="Q4" s="62"/>
      <c r="R4" s="62"/>
      <c r="S4" s="62"/>
      <c r="T4" s="62"/>
      <c r="U4" s="62"/>
      <c r="V4" s="62"/>
      <c r="W4" s="62"/>
      <c r="X4" s="62"/>
      <c r="Y4" s="62"/>
      <c r="Z4" s="62"/>
      <c r="AA4" s="62"/>
      <c r="AB4" s="62"/>
      <c r="AC4" s="62"/>
      <c r="AD4" s="62"/>
      <c r="AE4" s="62"/>
      <c r="AF4" s="62"/>
      <c r="AG4" s="62"/>
      <c r="AH4" s="62"/>
      <c r="AI4" s="62"/>
      <c r="AJ4" s="62"/>
      <c r="AK4" s="62"/>
      <c r="AL4" s="62"/>
      <c r="AM4" s="62"/>
      <c r="AN4" s="62"/>
      <c r="AO4" s="62"/>
      <c r="AP4" s="62"/>
      <c r="AQ4" s="62"/>
      <c r="AR4" s="62"/>
      <c r="AS4" s="121"/>
    </row>
    <row r="5" spans="2:45" ht="16.5" customHeight="1">
      <c r="B5" s="1638" t="s">
        <v>787</v>
      </c>
      <c r="C5" s="1638"/>
      <c r="D5" s="1638"/>
      <c r="E5" s="1638"/>
      <c r="F5" s="1638"/>
      <c r="G5" s="1638"/>
      <c r="H5" s="1638"/>
      <c r="I5" s="1282">
        <f>'申込シート①-1・２'!B3</f>
        <v>0</v>
      </c>
      <c r="J5" s="1283"/>
      <c r="K5" s="1283"/>
      <c r="L5" s="1283"/>
      <c r="M5" s="1283"/>
      <c r="N5" s="1283"/>
      <c r="O5" s="1283"/>
      <c r="P5" s="1283"/>
      <c r="Q5" s="1283"/>
      <c r="R5" s="1283"/>
      <c r="S5" s="1283"/>
      <c r="T5" s="1283"/>
      <c r="U5" s="1283"/>
      <c r="V5" s="1283"/>
      <c r="W5" s="1317"/>
      <c r="X5" s="698"/>
      <c r="Y5" s="667"/>
      <c r="Z5" s="667"/>
      <c r="AA5" s="667"/>
      <c r="AB5" s="667"/>
      <c r="AC5" s="667"/>
      <c r="AD5" s="667"/>
      <c r="AE5" s="667"/>
      <c r="AF5" s="667"/>
      <c r="AG5" s="667"/>
      <c r="AH5" s="667"/>
      <c r="AI5" s="667"/>
      <c r="AJ5" s="667"/>
      <c r="AK5" s="667"/>
      <c r="AL5" s="667"/>
      <c r="AM5" s="667"/>
      <c r="AN5" s="667"/>
      <c r="AO5" s="667"/>
      <c r="AP5" s="667"/>
      <c r="AQ5" s="667"/>
      <c r="AR5" s="667"/>
    </row>
    <row r="6" spans="2:45" ht="16.5" customHeight="1">
      <c r="B6" s="1638" t="s">
        <v>813</v>
      </c>
      <c r="C6" s="1638"/>
      <c r="D6" s="1638"/>
      <c r="E6" s="1638"/>
      <c r="F6" s="1638"/>
      <c r="G6" s="1638"/>
      <c r="H6" s="1638"/>
      <c r="I6" s="1282" t="str">
        <f>'申込シート①-1・２'!C3</f>
        <v/>
      </c>
      <c r="J6" s="1283"/>
      <c r="K6" s="1283"/>
      <c r="L6" s="1283"/>
      <c r="M6" s="1283"/>
      <c r="N6" s="1283"/>
      <c r="O6" s="1283"/>
      <c r="P6" s="1283"/>
      <c r="Q6" s="1283"/>
      <c r="R6" s="1283"/>
      <c r="S6" s="1283"/>
      <c r="T6" s="1283"/>
      <c r="U6" s="1283"/>
      <c r="V6" s="1283"/>
      <c r="W6" s="1283"/>
      <c r="X6" s="1283"/>
      <c r="Y6" s="1283"/>
      <c r="Z6" s="1317"/>
      <c r="AA6" s="1492" t="s">
        <v>788</v>
      </c>
      <c r="AB6" s="1492"/>
      <c r="AC6" s="1492"/>
      <c r="AD6" s="1492"/>
      <c r="AE6" s="1492"/>
      <c r="AF6" s="1492"/>
      <c r="AG6" s="1282" t="str">
        <f>'申込シート①-1・２'!E3</f>
        <v/>
      </c>
      <c r="AH6" s="1283"/>
      <c r="AI6" s="1283"/>
      <c r="AJ6" s="1283"/>
      <c r="AK6" s="1283"/>
      <c r="AL6" s="1283"/>
      <c r="AM6" s="1283"/>
      <c r="AN6" s="1283"/>
      <c r="AO6" s="1283"/>
      <c r="AP6" s="1283"/>
      <c r="AQ6" s="1283"/>
      <c r="AR6" s="1317"/>
    </row>
    <row r="7" spans="2:45" ht="13.5" customHeight="1">
      <c r="B7" s="1290" t="s">
        <v>1004</v>
      </c>
      <c r="C7" s="1291"/>
      <c r="D7" s="1291"/>
      <c r="E7" s="1291"/>
      <c r="F7" s="1291"/>
      <c r="G7" s="1291"/>
      <c r="H7" s="1292"/>
      <c r="I7" s="1282">
        <f>'申込シート①-1・２'!F5</f>
        <v>0</v>
      </c>
      <c r="J7" s="1283"/>
      <c r="K7" s="1283"/>
      <c r="L7" s="1283"/>
      <c r="M7" s="1283"/>
      <c r="N7" s="1283"/>
      <c r="O7" s="1283"/>
      <c r="P7" s="1283"/>
      <c r="Q7" s="1283"/>
      <c r="R7" s="1283"/>
      <c r="S7" s="1283"/>
      <c r="T7" s="1283"/>
      <c r="U7" s="1283"/>
      <c r="V7" s="1283"/>
      <c r="W7" s="1283"/>
      <c r="X7" s="1283"/>
      <c r="Y7" s="1283"/>
      <c r="Z7" s="1283"/>
      <c r="AA7" s="1283"/>
      <c r="AB7" s="1283"/>
      <c r="AC7" s="1283"/>
      <c r="AD7" s="1283"/>
      <c r="AE7" s="1283"/>
      <c r="AF7" s="1317"/>
      <c r="AG7" s="1447" t="s">
        <v>2492</v>
      </c>
      <c r="AH7" s="1448"/>
      <c r="AI7" s="1489"/>
      <c r="AJ7" s="1489"/>
      <c r="AK7" s="1489"/>
      <c r="AL7" s="1489"/>
      <c r="AM7" s="1489"/>
      <c r="AN7" s="1489"/>
      <c r="AO7" s="1489"/>
      <c r="AP7" s="1489"/>
      <c r="AQ7" s="1489"/>
      <c r="AR7" s="1490"/>
    </row>
    <row r="8" spans="2:45" ht="13.5" customHeight="1">
      <c r="B8" s="55"/>
      <c r="C8" s="56"/>
      <c r="D8" s="56"/>
      <c r="E8" s="56"/>
      <c r="F8" s="56"/>
      <c r="G8" s="56"/>
      <c r="H8" s="57"/>
      <c r="I8" s="1270" t="str">
        <f>'申込シート①-1・２'!E5 &amp; "課程"</f>
        <v>全日制課程</v>
      </c>
      <c r="J8" s="1271"/>
      <c r="K8" s="1271"/>
      <c r="L8" s="1271"/>
      <c r="M8" s="1271"/>
      <c r="N8" s="1271"/>
      <c r="O8" s="1271"/>
      <c r="P8" s="1271"/>
      <c r="Q8" s="1271"/>
      <c r="R8" s="1271"/>
      <c r="S8" s="1271"/>
      <c r="T8" s="1271"/>
      <c r="U8" s="1271"/>
      <c r="V8" s="1271"/>
      <c r="W8" s="1271"/>
      <c r="X8" s="1271"/>
      <c r="Y8" s="1271"/>
      <c r="Z8" s="1271"/>
      <c r="AA8" s="1271"/>
      <c r="AB8" s="1271"/>
      <c r="AC8" s="1271"/>
      <c r="AD8" s="1271"/>
      <c r="AE8" s="1271"/>
      <c r="AF8" s="1329"/>
      <c r="AG8" s="1330" t="str">
        <f>'申込シート①-1・２'!L3</f>
        <v/>
      </c>
      <c r="AH8" s="1450"/>
      <c r="AI8" s="1450"/>
      <c r="AJ8" s="1450"/>
      <c r="AK8" s="1450"/>
      <c r="AL8" s="1450"/>
      <c r="AM8" s="1450"/>
      <c r="AN8" s="1450"/>
      <c r="AO8" s="1450"/>
      <c r="AP8" s="1450"/>
      <c r="AQ8" s="1450"/>
      <c r="AR8" s="1331"/>
    </row>
    <row r="9" spans="2:45" ht="1.5" customHeight="1">
      <c r="B9" s="1401" t="s">
        <v>789</v>
      </c>
      <c r="C9" s="1402"/>
      <c r="D9" s="1402"/>
      <c r="E9" s="1402"/>
      <c r="F9" s="1402"/>
      <c r="G9" s="1402"/>
      <c r="H9" s="1403"/>
      <c r="I9" s="1264" t="str">
        <f>'申込シート①-1・２'!F3</f>
        <v/>
      </c>
      <c r="J9" s="1265"/>
      <c r="K9" s="1265"/>
      <c r="L9" s="1265"/>
      <c r="M9" s="1265"/>
      <c r="N9" s="1265"/>
      <c r="O9" s="1265"/>
      <c r="P9" s="1265"/>
      <c r="Q9" s="1265"/>
      <c r="R9" s="1265"/>
      <c r="S9" s="1265"/>
      <c r="T9" s="1265"/>
      <c r="U9" s="1265"/>
      <c r="V9" s="1265"/>
      <c r="W9" s="1265"/>
      <c r="X9" s="1265"/>
      <c r="Y9" s="1265"/>
      <c r="Z9" s="1265"/>
      <c r="AA9" s="1265"/>
      <c r="AB9" s="1265"/>
      <c r="AC9" s="1265"/>
      <c r="AD9" s="1265"/>
      <c r="AE9" s="1265"/>
      <c r="AF9" s="1266"/>
      <c r="AG9" s="1274"/>
      <c r="AH9" s="1275"/>
      <c r="AI9" s="1275"/>
      <c r="AJ9" s="1275"/>
      <c r="AK9" s="1275"/>
      <c r="AL9" s="1275"/>
      <c r="AM9" s="1275"/>
      <c r="AN9" s="1275"/>
      <c r="AO9" s="1275"/>
      <c r="AP9" s="1275"/>
      <c r="AQ9" s="1275"/>
      <c r="AR9" s="1276"/>
    </row>
    <row r="10" spans="2:45" ht="13.5" customHeight="1">
      <c r="B10" s="1401"/>
      <c r="C10" s="1402"/>
      <c r="D10" s="1402"/>
      <c r="E10" s="1402"/>
      <c r="F10" s="1402"/>
      <c r="G10" s="1402"/>
      <c r="H10" s="1403"/>
      <c r="I10" s="1264"/>
      <c r="J10" s="1265"/>
      <c r="K10" s="1265"/>
      <c r="L10" s="1265"/>
      <c r="M10" s="1265"/>
      <c r="N10" s="1265"/>
      <c r="O10" s="1265"/>
      <c r="P10" s="1265"/>
      <c r="Q10" s="1265"/>
      <c r="R10" s="1265"/>
      <c r="S10" s="1265"/>
      <c r="T10" s="1265"/>
      <c r="U10" s="1265"/>
      <c r="V10" s="1265"/>
      <c r="W10" s="1265"/>
      <c r="X10" s="1265"/>
      <c r="Y10" s="1265"/>
      <c r="Z10" s="1265"/>
      <c r="AA10" s="1265"/>
      <c r="AB10" s="1265"/>
      <c r="AC10" s="1265"/>
      <c r="AD10" s="1265"/>
      <c r="AE10" s="1265"/>
      <c r="AF10" s="1266"/>
      <c r="AG10" s="1447" t="s">
        <v>2493</v>
      </c>
      <c r="AH10" s="1448"/>
      <c r="AI10" s="1489"/>
      <c r="AJ10" s="1489"/>
      <c r="AK10" s="1489"/>
      <c r="AL10" s="1489"/>
      <c r="AM10" s="1489"/>
      <c r="AN10" s="1489"/>
      <c r="AO10" s="1489"/>
      <c r="AP10" s="1489"/>
      <c r="AQ10" s="1489"/>
      <c r="AR10" s="1490"/>
    </row>
    <row r="11" spans="2:45" ht="13.5" customHeight="1">
      <c r="B11" s="1401"/>
      <c r="C11" s="1402"/>
      <c r="D11" s="1402"/>
      <c r="E11" s="1402"/>
      <c r="F11" s="1402"/>
      <c r="G11" s="1402"/>
      <c r="H11" s="1403"/>
      <c r="I11" s="1264"/>
      <c r="J11" s="1265"/>
      <c r="K11" s="1265"/>
      <c r="L11" s="1265"/>
      <c r="M11" s="1265"/>
      <c r="N11" s="1265"/>
      <c r="O11" s="1265"/>
      <c r="P11" s="1265"/>
      <c r="Q11" s="1265"/>
      <c r="R11" s="1265"/>
      <c r="S11" s="1265"/>
      <c r="T11" s="1265"/>
      <c r="U11" s="1265"/>
      <c r="V11" s="1265"/>
      <c r="W11" s="1265"/>
      <c r="X11" s="1265"/>
      <c r="Y11" s="1265"/>
      <c r="Z11" s="1265"/>
      <c r="AA11" s="1265"/>
      <c r="AB11" s="1265"/>
      <c r="AC11" s="1265"/>
      <c r="AD11" s="1265"/>
      <c r="AE11" s="1265"/>
      <c r="AF11" s="1266"/>
      <c r="AG11" s="1330" t="str">
        <f>'申込シート①-1・２'!L5</f>
        <v/>
      </c>
      <c r="AH11" s="1450"/>
      <c r="AI11" s="1450"/>
      <c r="AJ11" s="1450"/>
      <c r="AK11" s="1450"/>
      <c r="AL11" s="1450"/>
      <c r="AM11" s="1450"/>
      <c r="AN11" s="1450"/>
      <c r="AO11" s="1450"/>
      <c r="AP11" s="1450"/>
      <c r="AQ11" s="1450"/>
      <c r="AR11" s="1331"/>
    </row>
    <row r="12" spans="2:45" ht="13.5" hidden="1" customHeight="1">
      <c r="B12" s="1293"/>
      <c r="C12" s="1294"/>
      <c r="D12" s="1294"/>
      <c r="E12" s="1294"/>
      <c r="F12" s="1294"/>
      <c r="G12" s="1294"/>
      <c r="H12" s="1295"/>
      <c r="I12" s="1537"/>
      <c r="J12" s="1538"/>
      <c r="K12" s="1538"/>
      <c r="L12" s="1538"/>
      <c r="M12" s="1538"/>
      <c r="N12" s="1538"/>
      <c r="O12" s="1538"/>
      <c r="P12" s="1538"/>
      <c r="Q12" s="1538"/>
      <c r="R12" s="1538"/>
      <c r="S12" s="1538"/>
      <c r="T12" s="1538"/>
      <c r="U12" s="1538"/>
      <c r="V12" s="1538"/>
      <c r="W12" s="1538"/>
      <c r="X12" s="1538"/>
      <c r="Y12" s="1538"/>
      <c r="Z12" s="1538"/>
      <c r="AA12" s="1538"/>
      <c r="AB12" s="1538"/>
      <c r="AC12" s="1538"/>
      <c r="AD12" s="1538"/>
      <c r="AE12" s="1538"/>
      <c r="AF12" s="1539"/>
      <c r="AG12" s="1274"/>
      <c r="AH12" s="1275"/>
      <c r="AI12" s="1275"/>
      <c r="AJ12" s="1275"/>
      <c r="AK12" s="1275"/>
      <c r="AL12" s="1275"/>
      <c r="AM12" s="1275"/>
      <c r="AN12" s="1275"/>
      <c r="AO12" s="1275"/>
      <c r="AP12" s="1275"/>
      <c r="AQ12" s="1275"/>
      <c r="AR12" s="1276"/>
    </row>
    <row r="13" spans="2:45" ht="21.75" customHeight="1">
      <c r="B13" s="1256" t="s">
        <v>815</v>
      </c>
      <c r="C13" s="1631"/>
      <c r="D13" s="1631"/>
      <c r="E13" s="1631"/>
      <c r="F13" s="1631"/>
      <c r="G13" s="1631"/>
      <c r="H13" s="1632"/>
      <c r="I13" s="1582" t="str">
        <f>'申込シート①-1・２'!N3</f>
        <v/>
      </c>
      <c r="J13" s="1583"/>
      <c r="K13" s="1583"/>
      <c r="L13" s="1583"/>
      <c r="M13" s="1583"/>
      <c r="N13" s="1583"/>
      <c r="O13" s="1583"/>
      <c r="P13" s="1583"/>
      <c r="Q13" s="1583"/>
      <c r="R13" s="1583"/>
      <c r="S13" s="1583"/>
      <c r="T13" s="1583"/>
      <c r="U13" s="1583"/>
      <c r="V13" s="1583"/>
      <c r="W13" s="1583"/>
      <c r="X13" s="1583"/>
      <c r="Y13" s="1583"/>
      <c r="Z13" s="1583"/>
      <c r="AA13" s="1583"/>
      <c r="AB13" s="1583"/>
      <c r="AC13" s="1583"/>
      <c r="AD13" s="1583"/>
      <c r="AE13" s="1583"/>
      <c r="AF13" s="1583"/>
      <c r="AG13" s="1583"/>
      <c r="AH13" s="1583"/>
      <c r="AI13" s="1583"/>
      <c r="AJ13" s="1583"/>
      <c r="AK13" s="1583"/>
      <c r="AL13" s="1583"/>
      <c r="AM13" s="1583"/>
      <c r="AN13" s="1583"/>
      <c r="AO13" s="1583"/>
      <c r="AP13" s="1583"/>
      <c r="AQ13" s="1583"/>
      <c r="AR13" s="1584"/>
    </row>
    <row r="14" spans="2:45" ht="22.5" customHeight="1">
      <c r="B14" s="1256" t="s">
        <v>790</v>
      </c>
      <c r="C14" s="1257"/>
      <c r="D14" s="1257"/>
      <c r="E14" s="1257"/>
      <c r="F14" s="1257"/>
      <c r="G14" s="1257"/>
      <c r="H14" s="1258"/>
      <c r="I14" s="1282" t="str">
        <f>'申込シート①-1・２'!J3&amp;"  "&amp;'申込シート①-1・２'!K3</f>
        <v xml:space="preserve">  </v>
      </c>
      <c r="J14" s="1283"/>
      <c r="K14" s="1283"/>
      <c r="L14" s="1283"/>
      <c r="M14" s="1283"/>
      <c r="N14" s="1283"/>
      <c r="O14" s="1283"/>
      <c r="P14" s="1283"/>
      <c r="Q14" s="1283"/>
      <c r="R14" s="1283"/>
      <c r="S14" s="1283"/>
      <c r="T14" s="1283"/>
      <c r="U14" s="1283"/>
      <c r="V14" s="1283"/>
      <c r="W14" s="1283"/>
      <c r="X14" s="1283"/>
      <c r="Y14" s="1283"/>
      <c r="Z14" s="1317"/>
      <c r="AA14" s="1442" t="s">
        <v>817</v>
      </c>
      <c r="AB14" s="1443"/>
      <c r="AC14" s="1443"/>
      <c r="AD14" s="1443"/>
      <c r="AE14" s="1443"/>
      <c r="AF14" s="1444"/>
      <c r="AG14" s="1282" t="str">
        <f>'申込シート①-1・２'!J5&amp;"  "&amp;'申込シート①-1・２'!K5</f>
        <v xml:space="preserve">  </v>
      </c>
      <c r="AH14" s="1283"/>
      <c r="AI14" s="1283"/>
      <c r="AJ14" s="1283"/>
      <c r="AK14" s="1283"/>
      <c r="AL14" s="1283"/>
      <c r="AM14" s="1283"/>
      <c r="AN14" s="1283"/>
      <c r="AO14" s="1283"/>
      <c r="AP14" s="1283"/>
      <c r="AQ14" s="1283" t="s">
        <v>2494</v>
      </c>
      <c r="AR14" s="1317"/>
    </row>
    <row r="15" spans="2:45" ht="7.5" customHeight="1">
      <c r="B15" s="68"/>
      <c r="C15" s="28"/>
      <c r="D15" s="28"/>
      <c r="E15" s="68"/>
      <c r="F15" s="68"/>
      <c r="G15" s="68"/>
      <c r="H15" s="68"/>
      <c r="I15" s="28"/>
      <c r="J15" s="28"/>
      <c r="K15" s="28"/>
      <c r="L15" s="28"/>
      <c r="M15" s="28"/>
      <c r="N15" s="28"/>
      <c r="O15" s="28"/>
      <c r="P15" s="28"/>
      <c r="Q15" s="28"/>
      <c r="R15" s="28"/>
      <c r="S15" s="28"/>
      <c r="T15" s="28"/>
      <c r="U15" s="28"/>
      <c r="V15" s="28"/>
      <c r="W15" s="28"/>
      <c r="X15" s="28"/>
      <c r="Y15" s="68"/>
      <c r="Z15" s="68"/>
      <c r="AA15" s="68"/>
      <c r="AB15" s="68"/>
      <c r="AC15" s="68"/>
      <c r="AD15" s="68"/>
      <c r="AE15" s="68"/>
      <c r="AF15" s="68"/>
      <c r="AG15" s="28"/>
      <c r="AH15" s="28"/>
      <c r="AI15" s="28"/>
      <c r="AJ15" s="28"/>
      <c r="AK15" s="28"/>
      <c r="AL15" s="28"/>
      <c r="AM15" s="28"/>
      <c r="AN15" s="28"/>
      <c r="AO15" s="28"/>
      <c r="AP15" s="28"/>
      <c r="AQ15" s="68"/>
      <c r="AR15" s="68"/>
    </row>
    <row r="16" spans="2:45" ht="15.75" customHeight="1">
      <c r="B16" s="71" t="s">
        <v>1299</v>
      </c>
      <c r="D16" s="28"/>
      <c r="E16" s="68"/>
      <c r="F16" s="68"/>
      <c r="G16" s="68"/>
      <c r="H16" s="68"/>
      <c r="I16" s="28"/>
      <c r="J16" s="28"/>
      <c r="K16" s="28"/>
      <c r="L16" s="28"/>
      <c r="M16" s="28"/>
      <c r="N16" s="28"/>
      <c r="O16" s="28"/>
      <c r="P16" s="28"/>
      <c r="Q16" s="28"/>
      <c r="R16" s="28"/>
      <c r="S16" s="28"/>
      <c r="T16" s="28"/>
      <c r="U16" s="28"/>
      <c r="V16" s="28"/>
      <c r="W16" s="28"/>
      <c r="X16" s="28"/>
      <c r="Y16" s="68"/>
      <c r="Z16" s="68"/>
      <c r="AA16" s="68"/>
      <c r="AB16" s="68"/>
      <c r="AC16" s="68"/>
      <c r="AD16" s="68"/>
      <c r="AE16" s="68"/>
      <c r="AF16" s="68"/>
      <c r="AG16" s="28"/>
      <c r="AH16" s="28"/>
      <c r="AI16" s="28"/>
      <c r="AJ16" s="28"/>
      <c r="AK16" s="28"/>
      <c r="AL16" s="28"/>
      <c r="AM16" s="28"/>
      <c r="AN16" s="28"/>
      <c r="AO16" s="28"/>
      <c r="AP16" s="28"/>
      <c r="AQ16" s="68"/>
      <c r="AR16" s="68"/>
    </row>
    <row r="17" spans="2:45" ht="14.25" customHeight="1">
      <c r="B17" s="1711"/>
      <c r="C17" s="1712"/>
      <c r="D17" s="1713"/>
      <c r="E17" s="1290" t="s">
        <v>854</v>
      </c>
      <c r="F17" s="1291"/>
      <c r="G17" s="1291"/>
      <c r="H17" s="1291"/>
      <c r="I17" s="1291"/>
      <c r="J17" s="1291"/>
      <c r="K17" s="1291"/>
      <c r="L17" s="1291"/>
      <c r="M17" s="1291"/>
      <c r="N17" s="1290" t="s">
        <v>1156</v>
      </c>
      <c r="O17" s="1291"/>
      <c r="P17" s="1291"/>
      <c r="Q17" s="1292"/>
      <c r="R17" s="1290" t="s">
        <v>1016</v>
      </c>
      <c r="S17" s="1291"/>
      <c r="T17" s="1291"/>
      <c r="U17" s="1291"/>
      <c r="V17" s="1291"/>
      <c r="W17" s="1291"/>
      <c r="X17" s="1291"/>
      <c r="Y17" s="1291"/>
      <c r="Z17" s="1291"/>
      <c r="AA17" s="1291"/>
      <c r="AB17" s="1291"/>
      <c r="AC17" s="1292"/>
      <c r="AD17" s="1290" t="s">
        <v>738</v>
      </c>
      <c r="AE17" s="1291"/>
      <c r="AF17" s="1292"/>
      <c r="AG17" s="1717" t="s">
        <v>132</v>
      </c>
      <c r="AH17" s="1638"/>
      <c r="AI17" s="1638"/>
      <c r="AJ17" s="1638"/>
      <c r="AK17" s="1638"/>
      <c r="AL17" s="1638"/>
      <c r="AM17" s="1638"/>
      <c r="AN17" s="1638"/>
      <c r="AO17" s="1638"/>
      <c r="AP17" s="1638"/>
      <c r="AQ17" s="1638"/>
      <c r="AR17" s="1638"/>
      <c r="AS17" s="28"/>
    </row>
    <row r="18" spans="2:45" ht="14.25" customHeight="1">
      <c r="B18" s="1714"/>
      <c r="C18" s="1715"/>
      <c r="D18" s="1716"/>
      <c r="E18" s="1401"/>
      <c r="F18" s="1402"/>
      <c r="G18" s="1402"/>
      <c r="H18" s="1402"/>
      <c r="I18" s="1402"/>
      <c r="J18" s="1402"/>
      <c r="K18" s="1402"/>
      <c r="L18" s="1402"/>
      <c r="M18" s="1402"/>
      <c r="N18" s="1401"/>
      <c r="O18" s="1402"/>
      <c r="P18" s="1402"/>
      <c r="Q18" s="1403"/>
      <c r="R18" s="1401" t="s">
        <v>1020</v>
      </c>
      <c r="S18" s="1402"/>
      <c r="T18" s="1402"/>
      <c r="U18" s="1402"/>
      <c r="V18" s="1402"/>
      <c r="W18" s="1402"/>
      <c r="X18" s="1402"/>
      <c r="Y18" s="1402"/>
      <c r="Z18" s="1402"/>
      <c r="AA18" s="1402"/>
      <c r="AB18" s="1402"/>
      <c r="AC18" s="1403"/>
      <c r="AD18" s="1293"/>
      <c r="AE18" s="1294"/>
      <c r="AF18" s="1295"/>
      <c r="AG18" s="1638" t="s">
        <v>916</v>
      </c>
      <c r="AH18" s="1638"/>
      <c r="AI18" s="1638"/>
      <c r="AJ18" s="1638"/>
      <c r="AK18" s="1638" t="s">
        <v>917</v>
      </c>
      <c r="AL18" s="1638"/>
      <c r="AM18" s="1638"/>
      <c r="AN18" s="1638"/>
      <c r="AO18" s="1638" t="s">
        <v>918</v>
      </c>
      <c r="AP18" s="1638"/>
      <c r="AQ18" s="1638"/>
      <c r="AR18" s="1638"/>
      <c r="AS18" s="28"/>
    </row>
    <row r="19" spans="2:45" ht="12" customHeight="1">
      <c r="B19" s="1290" t="s">
        <v>691</v>
      </c>
      <c r="C19" s="1291"/>
      <c r="D19" s="1291"/>
      <c r="E19" s="1270" t="str">
        <f>'申込シート①-1・２'!G87</f>
        <v>科</v>
      </c>
      <c r="F19" s="1718"/>
      <c r="G19" s="1718"/>
      <c r="H19" s="1718"/>
      <c r="I19" s="1718"/>
      <c r="J19" s="1718"/>
      <c r="K19" s="1718"/>
      <c r="L19" s="1718"/>
      <c r="M19" s="1719"/>
      <c r="N19" s="1270">
        <f>'申込シート①-1・２'!H87</f>
        <v>0</v>
      </c>
      <c r="O19" s="1271"/>
      <c r="P19" s="1271"/>
      <c r="Q19" s="1329"/>
      <c r="R19" s="1657" t="str">
        <f>'申込シート①-1・２'!L87&amp;"  "&amp;'申込シート①-1・２'!M87</f>
        <v xml:space="preserve">  </v>
      </c>
      <c r="S19" s="1658"/>
      <c r="T19" s="1658"/>
      <c r="U19" s="1658"/>
      <c r="V19" s="1658"/>
      <c r="W19" s="1658"/>
      <c r="X19" s="1658"/>
      <c r="Y19" s="1658"/>
      <c r="Z19" s="1658"/>
      <c r="AA19" s="1658"/>
      <c r="AB19" s="1658"/>
      <c r="AC19" s="685"/>
      <c r="AD19" s="1270">
        <f>'申込シート①-1・２'!N87</f>
        <v>0</v>
      </c>
      <c r="AE19" s="1271"/>
      <c r="AF19" s="1329"/>
      <c r="AG19" s="1686"/>
      <c r="AH19" s="1686"/>
      <c r="AI19" s="1686"/>
      <c r="AJ19" s="1686"/>
      <c r="AK19" s="1686"/>
      <c r="AL19" s="1686"/>
      <c r="AM19" s="1686"/>
      <c r="AN19" s="1686"/>
      <c r="AO19" s="1686"/>
      <c r="AP19" s="1686"/>
      <c r="AQ19" s="1686"/>
      <c r="AR19" s="1686"/>
    </row>
    <row r="20" spans="2:45" ht="9.75" customHeight="1">
      <c r="B20" s="1401"/>
      <c r="C20" s="1402"/>
      <c r="D20" s="1402"/>
      <c r="E20" s="1720"/>
      <c r="F20" s="1721"/>
      <c r="G20" s="1721"/>
      <c r="H20" s="1721"/>
      <c r="I20" s="1721"/>
      <c r="J20" s="1721"/>
      <c r="K20" s="1721"/>
      <c r="L20" s="1721"/>
      <c r="M20" s="1722"/>
      <c r="N20" s="1330"/>
      <c r="O20" s="1450"/>
      <c r="P20" s="1450"/>
      <c r="Q20" s="1331"/>
      <c r="R20" s="1652" t="str">
        <f>'申込シート①-1・２'!J87&amp;"  "&amp;'申込シート①-1・２'!K87</f>
        <v xml:space="preserve">  </v>
      </c>
      <c r="S20" s="1653"/>
      <c r="T20" s="1653"/>
      <c r="U20" s="1653"/>
      <c r="V20" s="1653"/>
      <c r="W20" s="1653"/>
      <c r="X20" s="1653"/>
      <c r="Y20" s="1653"/>
      <c r="Z20" s="1653"/>
      <c r="AA20" s="1653"/>
      <c r="AB20" s="1653"/>
      <c r="AC20" s="1641" t="s">
        <v>2495</v>
      </c>
      <c r="AD20" s="1330"/>
      <c r="AE20" s="1450"/>
      <c r="AF20" s="1331"/>
      <c r="AG20" s="1686"/>
      <c r="AH20" s="1686"/>
      <c r="AI20" s="1686"/>
      <c r="AJ20" s="1686"/>
      <c r="AK20" s="1686"/>
      <c r="AL20" s="1686"/>
      <c r="AM20" s="1686"/>
      <c r="AN20" s="1686"/>
      <c r="AO20" s="1686"/>
      <c r="AP20" s="1686"/>
      <c r="AQ20" s="1686"/>
      <c r="AR20" s="1686"/>
    </row>
    <row r="21" spans="2:45" ht="9.75" customHeight="1">
      <c r="B21" s="1401"/>
      <c r="C21" s="1402"/>
      <c r="D21" s="1402"/>
      <c r="E21" s="1723"/>
      <c r="F21" s="1724"/>
      <c r="G21" s="1724"/>
      <c r="H21" s="1724"/>
      <c r="I21" s="1724"/>
      <c r="J21" s="1724"/>
      <c r="K21" s="1724"/>
      <c r="L21" s="1724"/>
      <c r="M21" s="1725"/>
      <c r="N21" s="1274"/>
      <c r="O21" s="1275"/>
      <c r="P21" s="1275"/>
      <c r="Q21" s="1276"/>
      <c r="R21" s="1654"/>
      <c r="S21" s="1655"/>
      <c r="T21" s="1655"/>
      <c r="U21" s="1655"/>
      <c r="V21" s="1655"/>
      <c r="W21" s="1655"/>
      <c r="X21" s="1655"/>
      <c r="Y21" s="1655"/>
      <c r="Z21" s="1655"/>
      <c r="AA21" s="1655"/>
      <c r="AB21" s="1655"/>
      <c r="AC21" s="1642"/>
      <c r="AD21" s="1274"/>
      <c r="AE21" s="1275"/>
      <c r="AF21" s="1276"/>
      <c r="AG21" s="1686"/>
      <c r="AH21" s="1686"/>
      <c r="AI21" s="1686"/>
      <c r="AJ21" s="1686"/>
      <c r="AK21" s="1686"/>
      <c r="AL21" s="1686"/>
      <c r="AM21" s="1686"/>
      <c r="AN21" s="1686"/>
      <c r="AO21" s="1686"/>
      <c r="AP21" s="1686"/>
      <c r="AQ21" s="1686"/>
      <c r="AR21" s="1686"/>
    </row>
    <row r="22" spans="2:45" ht="12" customHeight="1">
      <c r="B22" s="1290" t="s">
        <v>691</v>
      </c>
      <c r="C22" s="1291"/>
      <c r="D22" s="1291"/>
      <c r="E22" s="1270" t="str">
        <f>'申込シート①-1・２'!G88</f>
        <v>科</v>
      </c>
      <c r="F22" s="1718"/>
      <c r="G22" s="1718"/>
      <c r="H22" s="1718"/>
      <c r="I22" s="1718"/>
      <c r="J22" s="1718"/>
      <c r="K22" s="1718"/>
      <c r="L22" s="1718"/>
      <c r="M22" s="1719"/>
      <c r="N22" s="1270">
        <f>'申込シート①-1・２'!H88</f>
        <v>0</v>
      </c>
      <c r="O22" s="1271"/>
      <c r="P22" s="1271"/>
      <c r="Q22" s="1329"/>
      <c r="R22" s="1657" t="str">
        <f>'申込シート①-1・２'!L88&amp;"  "&amp;'申込シート①-1・２'!M88</f>
        <v xml:space="preserve">  </v>
      </c>
      <c r="S22" s="1658"/>
      <c r="T22" s="1658"/>
      <c r="U22" s="1658"/>
      <c r="V22" s="1658"/>
      <c r="W22" s="1658"/>
      <c r="X22" s="1658"/>
      <c r="Y22" s="1658"/>
      <c r="Z22" s="1658"/>
      <c r="AA22" s="1658"/>
      <c r="AB22" s="1658"/>
      <c r="AC22" s="685"/>
      <c r="AD22" s="1270">
        <f>'申込シート①-1・２'!N88</f>
        <v>0</v>
      </c>
      <c r="AE22" s="1271"/>
      <c r="AF22" s="1329"/>
      <c r="AG22" s="1686"/>
      <c r="AH22" s="1686"/>
      <c r="AI22" s="1686"/>
      <c r="AJ22" s="1686"/>
      <c r="AK22" s="1686"/>
      <c r="AL22" s="1686"/>
      <c r="AM22" s="1686"/>
      <c r="AN22" s="1686"/>
      <c r="AO22" s="1686"/>
      <c r="AP22" s="1686"/>
      <c r="AQ22" s="1686"/>
      <c r="AR22" s="1686"/>
    </row>
    <row r="23" spans="2:45" ht="9.75" customHeight="1">
      <c r="B23" s="1401"/>
      <c r="C23" s="1402"/>
      <c r="D23" s="1402"/>
      <c r="E23" s="1720"/>
      <c r="F23" s="1721"/>
      <c r="G23" s="1721"/>
      <c r="H23" s="1721"/>
      <c r="I23" s="1721"/>
      <c r="J23" s="1721"/>
      <c r="K23" s="1721"/>
      <c r="L23" s="1721"/>
      <c r="M23" s="1722"/>
      <c r="N23" s="1330"/>
      <c r="O23" s="1450"/>
      <c r="P23" s="1450"/>
      <c r="Q23" s="1331"/>
      <c r="R23" s="1652" t="str">
        <f>'申込シート①-1・２'!J88&amp;"  "&amp;'申込シート①-1・２'!K88</f>
        <v xml:space="preserve">  </v>
      </c>
      <c r="S23" s="1653"/>
      <c r="T23" s="1653"/>
      <c r="U23" s="1653"/>
      <c r="V23" s="1653"/>
      <c r="W23" s="1653"/>
      <c r="X23" s="1653"/>
      <c r="Y23" s="1653"/>
      <c r="Z23" s="1653"/>
      <c r="AA23" s="1653"/>
      <c r="AB23" s="1653"/>
      <c r="AC23" s="1641" t="s">
        <v>2495</v>
      </c>
      <c r="AD23" s="1330"/>
      <c r="AE23" s="1450"/>
      <c r="AF23" s="1331"/>
      <c r="AG23" s="1686"/>
      <c r="AH23" s="1686"/>
      <c r="AI23" s="1686"/>
      <c r="AJ23" s="1686"/>
      <c r="AK23" s="1686"/>
      <c r="AL23" s="1686"/>
      <c r="AM23" s="1686"/>
      <c r="AN23" s="1686"/>
      <c r="AO23" s="1686"/>
      <c r="AP23" s="1686"/>
      <c r="AQ23" s="1686"/>
      <c r="AR23" s="1686"/>
    </row>
    <row r="24" spans="2:45" ht="9.75" customHeight="1">
      <c r="B24" s="1401"/>
      <c r="C24" s="1402"/>
      <c r="D24" s="1402"/>
      <c r="E24" s="1723"/>
      <c r="F24" s="1724"/>
      <c r="G24" s="1724"/>
      <c r="H24" s="1724"/>
      <c r="I24" s="1724"/>
      <c r="J24" s="1724"/>
      <c r="K24" s="1724"/>
      <c r="L24" s="1724"/>
      <c r="M24" s="1725"/>
      <c r="N24" s="1274"/>
      <c r="O24" s="1275"/>
      <c r="P24" s="1275"/>
      <c r="Q24" s="1276"/>
      <c r="R24" s="1654"/>
      <c r="S24" s="1655"/>
      <c r="T24" s="1655"/>
      <c r="U24" s="1655"/>
      <c r="V24" s="1655"/>
      <c r="W24" s="1655"/>
      <c r="X24" s="1655"/>
      <c r="Y24" s="1655"/>
      <c r="Z24" s="1655"/>
      <c r="AA24" s="1655"/>
      <c r="AB24" s="1655"/>
      <c r="AC24" s="1642"/>
      <c r="AD24" s="1274"/>
      <c r="AE24" s="1275"/>
      <c r="AF24" s="1276"/>
      <c r="AG24" s="1686"/>
      <c r="AH24" s="1686"/>
      <c r="AI24" s="1686"/>
      <c r="AJ24" s="1686"/>
      <c r="AK24" s="1686"/>
      <c r="AL24" s="1686"/>
      <c r="AM24" s="1686"/>
      <c r="AN24" s="1686"/>
      <c r="AO24" s="1686"/>
      <c r="AP24" s="1686"/>
      <c r="AQ24" s="1686"/>
      <c r="AR24" s="1686"/>
    </row>
    <row r="25" spans="2:45" ht="7.5" hidden="1" customHeight="1">
      <c r="B25" s="68"/>
      <c r="C25" s="68"/>
      <c r="D25" s="68"/>
      <c r="E25" s="68"/>
      <c r="F25" s="68"/>
      <c r="G25" s="68"/>
      <c r="H25" s="68"/>
      <c r="I25" s="68"/>
      <c r="J25" s="68"/>
      <c r="K25" s="68"/>
      <c r="L25" s="68"/>
      <c r="M25" s="68"/>
      <c r="N25" s="68"/>
      <c r="O25" s="68"/>
      <c r="P25" s="68"/>
      <c r="Q25" s="68"/>
      <c r="R25" s="68"/>
      <c r="S25" s="68"/>
      <c r="T25" s="68"/>
      <c r="U25" s="68"/>
      <c r="V25" s="68"/>
      <c r="W25" s="28"/>
      <c r="X25" s="28"/>
      <c r="Y25" s="28"/>
      <c r="Z25" s="28"/>
      <c r="AA25" s="28"/>
      <c r="AB25" s="28"/>
      <c r="AC25" s="28"/>
      <c r="AD25" s="28"/>
      <c r="AE25" s="28"/>
      <c r="AF25" s="28"/>
      <c r="AG25" s="28"/>
      <c r="AH25" s="28"/>
      <c r="AI25" s="28"/>
      <c r="AJ25" s="28"/>
      <c r="AK25" s="28"/>
      <c r="AL25" s="68"/>
      <c r="AM25" s="68"/>
      <c r="AN25" s="28"/>
      <c r="AO25" s="28"/>
      <c r="AP25" s="28"/>
      <c r="AQ25" s="28"/>
      <c r="AR25" s="28"/>
    </row>
    <row r="26" spans="2:45" ht="16.5" customHeight="1">
      <c r="B26" s="1729" t="s">
        <v>2434</v>
      </c>
      <c r="C26" s="1729"/>
      <c r="D26" s="1729"/>
      <c r="E26" s="1729"/>
      <c r="F26" s="1729"/>
      <c r="G26" s="1729"/>
      <c r="H26" s="1729"/>
      <c r="I26" s="1729"/>
      <c r="J26" s="1729"/>
      <c r="K26" s="1729"/>
      <c r="L26" s="1729"/>
      <c r="M26" s="1729"/>
      <c r="N26" s="1729"/>
      <c r="O26" s="1729"/>
      <c r="P26" s="1729"/>
      <c r="Q26" s="1729"/>
      <c r="R26" s="1729"/>
      <c r="S26" s="1729"/>
      <c r="T26" s="1729"/>
      <c r="U26" s="1729"/>
      <c r="V26" s="1729"/>
      <c r="W26" s="1729"/>
      <c r="X26" s="1729"/>
      <c r="Y26" s="1729"/>
      <c r="Z26" s="1729"/>
      <c r="AA26" s="1729"/>
      <c r="AB26" s="1729"/>
      <c r="AC26" s="1729"/>
      <c r="AD26" s="1729"/>
      <c r="AE26" s="1729"/>
      <c r="AF26" s="1729"/>
      <c r="AG26" s="1729"/>
      <c r="AH26" s="1729"/>
      <c r="AI26" s="1730"/>
      <c r="AJ26" s="1729"/>
      <c r="AK26" s="1729"/>
      <c r="AL26" s="1729"/>
      <c r="AM26" s="1729"/>
      <c r="AN26" s="1729"/>
      <c r="AO26" s="1729"/>
      <c r="AP26" s="1729"/>
      <c r="AQ26" s="1729"/>
      <c r="AR26" s="1729"/>
    </row>
    <row r="27" spans="2:45" ht="15.75" customHeight="1">
      <c r="B27" s="1290" t="s">
        <v>1013</v>
      </c>
      <c r="C27" s="1656"/>
      <c r="D27" s="1656"/>
      <c r="E27" s="1656"/>
      <c r="F27" s="1656"/>
      <c r="G27" s="1657" t="str">
        <f>'申込シート①-1・２'!L89&amp;"  "&amp;'申込シート①-1・２'!M89</f>
        <v xml:space="preserve">  </v>
      </c>
      <c r="H27" s="1658"/>
      <c r="I27" s="1658"/>
      <c r="J27" s="1658"/>
      <c r="K27" s="1658"/>
      <c r="L27" s="1658"/>
      <c r="M27" s="1658"/>
      <c r="N27" s="1658"/>
      <c r="O27" s="1658"/>
      <c r="P27" s="1658"/>
      <c r="Q27" s="1658"/>
      <c r="R27" s="1658"/>
      <c r="S27" s="1658"/>
      <c r="T27" s="1658"/>
      <c r="U27" s="1658"/>
      <c r="V27" s="1586" t="s">
        <v>137</v>
      </c>
      <c r="W27" s="1587"/>
      <c r="X27" s="1587"/>
      <c r="Y27" s="1587"/>
      <c r="Z27" s="1587"/>
      <c r="AA27" s="1587"/>
      <c r="AB27" s="1587"/>
      <c r="AC27" s="1587"/>
      <c r="AD27" s="1587"/>
      <c r="AE27" s="1587"/>
      <c r="AF27" s="1588"/>
      <c r="AG27" s="1604">
        <f>'申込シート①-1・２'!N89</f>
        <v>0</v>
      </c>
      <c r="AH27" s="1604"/>
      <c r="AI27" s="562"/>
      <c r="AJ27" s="1693" t="s">
        <v>2429</v>
      </c>
      <c r="AK27" s="1694"/>
      <c r="AL27" s="1600"/>
      <c r="AM27" s="1695"/>
      <c r="AN27" s="1695"/>
      <c r="AO27" s="1695"/>
      <c r="AP27" s="1695"/>
      <c r="AQ27" s="1695"/>
      <c r="AR27" s="1695"/>
    </row>
    <row r="28" spans="2:45" ht="9.75" customHeight="1">
      <c r="B28" s="1401" t="s">
        <v>795</v>
      </c>
      <c r="C28" s="1673"/>
      <c r="D28" s="1673"/>
      <c r="E28" s="1673"/>
      <c r="F28" s="1673"/>
      <c r="G28" s="1652" t="str">
        <f>'申込シート①-1・２'!J89&amp;"  "&amp;'申込シート①-1・２'!K89</f>
        <v xml:space="preserve">  </v>
      </c>
      <c r="H28" s="1653"/>
      <c r="I28" s="1653"/>
      <c r="J28" s="1653"/>
      <c r="K28" s="1653"/>
      <c r="L28" s="1653"/>
      <c r="M28" s="1653"/>
      <c r="N28" s="1653"/>
      <c r="O28" s="1653"/>
      <c r="P28" s="1653"/>
      <c r="Q28" s="1653"/>
      <c r="R28" s="1653"/>
      <c r="S28" s="1653"/>
      <c r="T28" s="1653"/>
      <c r="U28" s="1653"/>
      <c r="V28" s="1596">
        <v>0</v>
      </c>
      <c r="W28" s="1659"/>
      <c r="X28" s="1659"/>
      <c r="Y28" s="1659"/>
      <c r="Z28" s="1659"/>
      <c r="AA28" s="1659"/>
      <c r="AB28" s="1659"/>
      <c r="AC28" s="1659"/>
      <c r="AD28" s="1659"/>
      <c r="AE28" s="1660"/>
      <c r="AF28" s="353"/>
      <c r="AG28" s="1604"/>
      <c r="AH28" s="1604"/>
      <c r="AI28" s="562"/>
      <c r="AJ28" s="1693" t="s">
        <v>2430</v>
      </c>
      <c r="AK28" s="1694"/>
      <c r="AL28" s="1696"/>
      <c r="AM28" s="1697"/>
      <c r="AN28" s="1697"/>
      <c r="AO28" s="1697"/>
      <c r="AP28" s="1697"/>
      <c r="AQ28" s="1697"/>
      <c r="AR28" s="1698"/>
    </row>
    <row r="29" spans="2:45" ht="9.75" customHeight="1">
      <c r="B29" s="1674"/>
      <c r="C29" s="1675"/>
      <c r="D29" s="1675"/>
      <c r="E29" s="1675"/>
      <c r="F29" s="1675"/>
      <c r="G29" s="1654"/>
      <c r="H29" s="1655"/>
      <c r="I29" s="1655"/>
      <c r="J29" s="1655"/>
      <c r="K29" s="1655"/>
      <c r="L29" s="1655"/>
      <c r="M29" s="1655"/>
      <c r="N29" s="1655"/>
      <c r="O29" s="1655"/>
      <c r="P29" s="1655"/>
      <c r="Q29" s="1655"/>
      <c r="R29" s="1655"/>
      <c r="S29" s="1655"/>
      <c r="T29" s="1655"/>
      <c r="U29" s="1655"/>
      <c r="V29" s="1661"/>
      <c r="W29" s="1662"/>
      <c r="X29" s="1662"/>
      <c r="Y29" s="1662"/>
      <c r="Z29" s="1662"/>
      <c r="AA29" s="1662"/>
      <c r="AB29" s="1662"/>
      <c r="AC29" s="1662"/>
      <c r="AD29" s="1662"/>
      <c r="AE29" s="1663"/>
      <c r="AF29" s="353"/>
      <c r="AG29" s="1604"/>
      <c r="AH29" s="1604"/>
      <c r="AI29" s="562"/>
      <c r="AJ29" s="1694"/>
      <c r="AK29" s="1694"/>
      <c r="AL29" s="1699"/>
      <c r="AM29" s="1700"/>
      <c r="AN29" s="1700"/>
      <c r="AO29" s="1700"/>
      <c r="AP29" s="1700"/>
      <c r="AQ29" s="1700"/>
      <c r="AR29" s="1701"/>
    </row>
    <row r="30" spans="2:45" ht="15.75" customHeight="1">
      <c r="B30" s="1290" t="s">
        <v>1009</v>
      </c>
      <c r="C30" s="1656"/>
      <c r="D30" s="1656"/>
      <c r="E30" s="1656"/>
      <c r="F30" s="1656"/>
      <c r="G30" s="1657" t="str">
        <f>'申込シート①-1・２'!L90&amp;"  "&amp;'申込シート①-1・２'!M90</f>
        <v xml:space="preserve">  </v>
      </c>
      <c r="H30" s="1658"/>
      <c r="I30" s="1658"/>
      <c r="J30" s="1658"/>
      <c r="K30" s="1658"/>
      <c r="L30" s="1658"/>
      <c r="M30" s="1658"/>
      <c r="N30" s="1658"/>
      <c r="O30" s="1658"/>
      <c r="P30" s="1658"/>
      <c r="Q30" s="1658"/>
      <c r="R30" s="1658"/>
      <c r="S30" s="1658"/>
      <c r="T30" s="1658"/>
      <c r="U30" s="1658"/>
      <c r="V30" s="1586" t="s">
        <v>137</v>
      </c>
      <c r="W30" s="1587"/>
      <c r="X30" s="1587"/>
      <c r="Y30" s="1587"/>
      <c r="Z30" s="1587"/>
      <c r="AA30" s="1587"/>
      <c r="AB30" s="1587"/>
      <c r="AC30" s="1587"/>
      <c r="AD30" s="1587"/>
      <c r="AE30" s="1587"/>
      <c r="AF30" s="1588"/>
      <c r="AG30" s="1604">
        <f>'申込シート①-1・２'!N90</f>
        <v>0</v>
      </c>
      <c r="AH30" s="1604"/>
      <c r="AI30" s="562"/>
      <c r="AJ30" s="1693" t="s">
        <v>2431</v>
      </c>
      <c r="AK30" s="1694"/>
      <c r="AL30" s="1600"/>
      <c r="AM30" s="1695"/>
      <c r="AN30" s="1695"/>
      <c r="AO30" s="1695"/>
      <c r="AP30" s="1695"/>
      <c r="AQ30" s="1695"/>
      <c r="AR30" s="1695"/>
    </row>
    <row r="31" spans="2:45" ht="9.75" customHeight="1">
      <c r="B31" s="1401" t="s">
        <v>795</v>
      </c>
      <c r="C31" s="1673"/>
      <c r="D31" s="1673"/>
      <c r="E31" s="1673"/>
      <c r="F31" s="1673"/>
      <c r="G31" s="1652" t="str">
        <f>'申込シート①-1・２'!J90&amp;"  "&amp;'申込シート①-1・２'!K90</f>
        <v xml:space="preserve">  </v>
      </c>
      <c r="H31" s="1653"/>
      <c r="I31" s="1653"/>
      <c r="J31" s="1653"/>
      <c r="K31" s="1653"/>
      <c r="L31" s="1653"/>
      <c r="M31" s="1653"/>
      <c r="N31" s="1653"/>
      <c r="O31" s="1653"/>
      <c r="P31" s="1653"/>
      <c r="Q31" s="1653"/>
      <c r="R31" s="1653"/>
      <c r="S31" s="1653"/>
      <c r="T31" s="1653"/>
      <c r="U31" s="1653"/>
      <c r="V31" s="1596">
        <v>0</v>
      </c>
      <c r="W31" s="1659"/>
      <c r="X31" s="1659"/>
      <c r="Y31" s="1659"/>
      <c r="Z31" s="1659"/>
      <c r="AA31" s="1659"/>
      <c r="AB31" s="1659"/>
      <c r="AC31" s="1659"/>
      <c r="AD31" s="1659"/>
      <c r="AE31" s="1660"/>
      <c r="AF31" s="353"/>
      <c r="AG31" s="1604"/>
      <c r="AH31" s="1604"/>
      <c r="AI31" s="562"/>
      <c r="AJ31" s="1693" t="s">
        <v>2432</v>
      </c>
      <c r="AK31" s="1694"/>
      <c r="AL31" s="1702"/>
      <c r="AM31" s="1703"/>
      <c r="AN31" s="1703"/>
      <c r="AO31" s="1703"/>
      <c r="AP31" s="1703"/>
      <c r="AQ31" s="1703"/>
      <c r="AR31" s="1704"/>
    </row>
    <row r="32" spans="2:45" ht="9.75" customHeight="1">
      <c r="B32" s="1674"/>
      <c r="C32" s="1675"/>
      <c r="D32" s="1675"/>
      <c r="E32" s="1675"/>
      <c r="F32" s="1675"/>
      <c r="G32" s="1654"/>
      <c r="H32" s="1655"/>
      <c r="I32" s="1655"/>
      <c r="J32" s="1655"/>
      <c r="K32" s="1655"/>
      <c r="L32" s="1655"/>
      <c r="M32" s="1655"/>
      <c r="N32" s="1655"/>
      <c r="O32" s="1655"/>
      <c r="P32" s="1655"/>
      <c r="Q32" s="1655"/>
      <c r="R32" s="1655"/>
      <c r="S32" s="1655"/>
      <c r="T32" s="1655"/>
      <c r="U32" s="1655"/>
      <c r="V32" s="1661"/>
      <c r="W32" s="1662"/>
      <c r="X32" s="1662"/>
      <c r="Y32" s="1662"/>
      <c r="Z32" s="1662"/>
      <c r="AA32" s="1662"/>
      <c r="AB32" s="1662"/>
      <c r="AC32" s="1662"/>
      <c r="AD32" s="1662"/>
      <c r="AE32" s="1663"/>
      <c r="AF32" s="354"/>
      <c r="AG32" s="1604"/>
      <c r="AH32" s="1604"/>
      <c r="AI32" s="562"/>
      <c r="AJ32" s="1694"/>
      <c r="AK32" s="1694"/>
      <c r="AL32" s="1705"/>
      <c r="AM32" s="1706"/>
      <c r="AN32" s="1706"/>
      <c r="AO32" s="1706"/>
      <c r="AP32" s="1706"/>
      <c r="AQ32" s="1706"/>
      <c r="AR32" s="1707"/>
    </row>
    <row r="33" spans="1:50" ht="7.5" customHeight="1">
      <c r="B33" s="452"/>
      <c r="C33" s="452"/>
      <c r="D33" s="452"/>
      <c r="E33" s="452"/>
      <c r="F33" s="452"/>
      <c r="G33" s="34"/>
      <c r="H33" s="34"/>
      <c r="I33" s="34"/>
      <c r="J33" s="34"/>
      <c r="K33" s="34"/>
      <c r="L33" s="34"/>
      <c r="M33" s="34"/>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c r="AQ33" s="34"/>
      <c r="AR33" s="34"/>
    </row>
    <row r="34" spans="1:50" ht="16.5" customHeight="1">
      <c r="B34" s="1710" t="s">
        <v>1288</v>
      </c>
      <c r="C34" s="1710"/>
      <c r="D34" s="1710"/>
      <c r="E34" s="1710"/>
      <c r="F34" s="1710"/>
      <c r="G34" s="1710"/>
      <c r="H34" s="1710"/>
      <c r="I34" s="1710"/>
      <c r="J34" s="1710"/>
      <c r="K34" s="1710"/>
      <c r="L34" s="1710"/>
      <c r="M34" s="1710"/>
      <c r="N34" s="1710"/>
      <c r="O34" s="1710"/>
      <c r="P34" s="1710"/>
      <c r="Q34" s="1710"/>
      <c r="R34" s="1710"/>
      <c r="S34" s="1710"/>
      <c r="T34" s="1710"/>
      <c r="U34" s="1710"/>
      <c r="V34" s="1710"/>
      <c r="W34" s="1710"/>
      <c r="X34" s="1710"/>
      <c r="Y34" s="1710"/>
      <c r="Z34" s="1710"/>
      <c r="AA34" s="1710"/>
      <c r="AB34" s="1710"/>
      <c r="AC34" s="1710"/>
      <c r="AD34" s="1710"/>
      <c r="AE34" s="1710"/>
      <c r="AF34" s="1710"/>
      <c r="AG34" s="1710"/>
      <c r="AH34" s="1710"/>
      <c r="AI34" s="1710"/>
      <c r="AJ34" s="1710"/>
      <c r="AK34" s="1710"/>
      <c r="AL34" s="1710"/>
      <c r="AM34" s="1710"/>
      <c r="AN34" s="1710"/>
      <c r="AO34" s="1710"/>
      <c r="AP34" s="1710"/>
      <c r="AQ34" s="1710"/>
      <c r="AR34" s="1710"/>
    </row>
    <row r="35" spans="1:50" ht="15.75" customHeight="1">
      <c r="B35" s="1290" t="s">
        <v>919</v>
      </c>
      <c r="C35" s="1291"/>
      <c r="D35" s="1291"/>
      <c r="E35" s="1291"/>
      <c r="F35" s="1291"/>
      <c r="G35" s="1291"/>
      <c r="H35" s="1292"/>
      <c r="I35" s="1411"/>
      <c r="J35" s="1364"/>
      <c r="K35" s="1364"/>
      <c r="L35" s="1364"/>
      <c r="M35" s="1364"/>
      <c r="N35" s="1364"/>
      <c r="O35" s="1364"/>
      <c r="P35" s="1364"/>
      <c r="Q35" s="1364"/>
      <c r="R35" s="1364"/>
      <c r="S35" s="1364"/>
      <c r="T35" s="1364"/>
      <c r="U35" s="1364"/>
      <c r="V35" s="1364"/>
      <c r="W35" s="1364"/>
      <c r="X35" s="1272"/>
      <c r="Y35" s="1290" t="s">
        <v>920</v>
      </c>
      <c r="Z35" s="1291"/>
      <c r="AA35" s="1291"/>
      <c r="AB35" s="1291"/>
      <c r="AC35" s="1291"/>
      <c r="AD35" s="1291"/>
      <c r="AE35" s="1292"/>
      <c r="AF35" s="474"/>
      <c r="AG35" s="1688"/>
      <c r="AH35" s="1688"/>
      <c r="AI35" s="1688"/>
      <c r="AJ35" s="1689"/>
      <c r="AK35" s="476" t="str">
        <f>IF(AG35="1　あり","機器名","")</f>
        <v/>
      </c>
      <c r="AL35" s="476"/>
      <c r="AM35" s="476"/>
      <c r="AN35" s="476"/>
      <c r="AO35" s="476"/>
      <c r="AP35" s="476"/>
      <c r="AQ35" s="476"/>
      <c r="AR35" s="477"/>
      <c r="AX35" s="453"/>
    </row>
    <row r="36" spans="1:50" ht="15.75" customHeight="1">
      <c r="B36" s="1293" t="s">
        <v>921</v>
      </c>
      <c r="C36" s="1294"/>
      <c r="D36" s="1294"/>
      <c r="E36" s="1294"/>
      <c r="F36" s="1294"/>
      <c r="G36" s="1294"/>
      <c r="H36" s="1295"/>
      <c r="I36" s="1708"/>
      <c r="J36" s="1690"/>
      <c r="K36" s="1690"/>
      <c r="L36" s="1690"/>
      <c r="M36" s="1690"/>
      <c r="N36" s="1690"/>
      <c r="O36" s="1690"/>
      <c r="P36" s="1690"/>
      <c r="Q36" s="1690"/>
      <c r="R36" s="1690"/>
      <c r="S36" s="1690"/>
      <c r="T36" s="1690"/>
      <c r="U36" s="1690"/>
      <c r="V36" s="1690"/>
      <c r="W36" s="1690"/>
      <c r="X36" s="1709"/>
      <c r="Y36" s="1293"/>
      <c r="Z36" s="1294"/>
      <c r="AA36" s="1294"/>
      <c r="AB36" s="1294"/>
      <c r="AC36" s="1294"/>
      <c r="AD36" s="1294"/>
      <c r="AE36" s="1295"/>
      <c r="AF36" s="475"/>
      <c r="AG36" s="1690"/>
      <c r="AH36" s="1690"/>
      <c r="AI36" s="1690"/>
      <c r="AJ36" s="1691"/>
      <c r="AK36" s="478" t="str">
        <f>IF(AG35="1　あり","（","")</f>
        <v/>
      </c>
      <c r="AL36" s="1692"/>
      <c r="AM36" s="1692"/>
      <c r="AN36" s="1692"/>
      <c r="AO36" s="1692"/>
      <c r="AP36" s="1692"/>
      <c r="AQ36" s="1692"/>
      <c r="AR36" s="479" t="str">
        <f>IF(AG35="1　あり"," ）","")</f>
        <v/>
      </c>
    </row>
    <row r="37" spans="1:50" ht="6.75" customHeight="1">
      <c r="B37" s="68"/>
      <c r="C37" s="68"/>
      <c r="D37" s="68"/>
      <c r="E37" s="68"/>
      <c r="F37" s="68"/>
      <c r="G37" s="68"/>
      <c r="H37" s="68"/>
      <c r="I37" s="68"/>
      <c r="J37" s="68"/>
      <c r="K37" s="68"/>
      <c r="L37" s="68"/>
      <c r="M37" s="68"/>
      <c r="N37" s="68"/>
      <c r="O37" s="68"/>
      <c r="P37" s="68"/>
      <c r="Q37" s="68"/>
      <c r="R37" s="68"/>
      <c r="S37" s="68"/>
      <c r="T37" s="68"/>
      <c r="U37" s="68"/>
      <c r="V37" s="68"/>
      <c r="W37" s="28"/>
      <c r="X37" s="28"/>
      <c r="Y37" s="28"/>
      <c r="Z37" s="28"/>
      <c r="AA37" s="28"/>
      <c r="AB37" s="28"/>
      <c r="AC37" s="28"/>
      <c r="AD37" s="28"/>
      <c r="AE37" s="28"/>
      <c r="AF37" s="28"/>
      <c r="AG37" s="28"/>
      <c r="AH37" s="28"/>
      <c r="AI37" s="28"/>
      <c r="AJ37" s="28"/>
      <c r="AK37" s="28"/>
      <c r="AL37" s="68"/>
      <c r="AM37" s="68"/>
      <c r="AN37" s="28"/>
      <c r="AO37" s="28"/>
      <c r="AP37" s="28"/>
      <c r="AQ37" s="28"/>
      <c r="AR37" s="28"/>
    </row>
    <row r="38" spans="1:50" ht="13.5" customHeight="1">
      <c r="B38" s="132" t="s">
        <v>1285</v>
      </c>
    </row>
    <row r="39" spans="1:50" ht="23.25" customHeight="1">
      <c r="B39" s="1687" t="s">
        <v>1287</v>
      </c>
      <c r="C39" s="1638"/>
      <c r="D39" s="1638"/>
      <c r="E39" s="1638"/>
      <c r="F39" s="1638"/>
      <c r="G39" s="1589"/>
      <c r="H39" s="1590"/>
      <c r="I39" s="1590"/>
      <c r="J39" s="1590"/>
      <c r="K39" s="1590"/>
      <c r="L39" s="1590"/>
      <c r="M39" s="1590"/>
      <c r="N39" s="1590"/>
      <c r="O39" s="1591"/>
      <c r="P39" s="1687" t="s">
        <v>1286</v>
      </c>
      <c r="Q39" s="1638"/>
      <c r="R39" s="1638"/>
      <c r="S39" s="1638"/>
      <c r="T39" s="1638"/>
      <c r="U39" s="1638"/>
      <c r="V39" s="1638"/>
      <c r="W39" s="1638"/>
      <c r="X39" s="1638"/>
      <c r="Y39" s="1638"/>
      <c r="Z39" s="1589"/>
      <c r="AA39" s="1590"/>
      <c r="AB39" s="1590"/>
      <c r="AC39" s="1591"/>
    </row>
    <row r="40" spans="1:50" ht="12" customHeight="1">
      <c r="B40" s="1290" t="s">
        <v>559</v>
      </c>
      <c r="C40" s="1291"/>
      <c r="D40" s="1291"/>
      <c r="E40" s="1291"/>
      <c r="F40" s="1292"/>
      <c r="G40" s="1290" t="s">
        <v>854</v>
      </c>
      <c r="H40" s="1291"/>
      <c r="I40" s="1291"/>
      <c r="J40" s="1291"/>
      <c r="K40" s="1291"/>
      <c r="L40" s="1291"/>
      <c r="M40" s="1291"/>
      <c r="N40" s="1291"/>
      <c r="O40" s="1291"/>
      <c r="P40" s="1291"/>
      <c r="Q40" s="1292"/>
      <c r="R40" s="1290" t="s">
        <v>1156</v>
      </c>
      <c r="S40" s="1291"/>
      <c r="T40" s="1291"/>
      <c r="U40" s="1292"/>
      <c r="V40" s="1290" t="s">
        <v>1016</v>
      </c>
      <c r="W40" s="1291"/>
      <c r="X40" s="1291"/>
      <c r="Y40" s="1291"/>
      <c r="Z40" s="1291"/>
      <c r="AA40" s="1291"/>
      <c r="AB40" s="1291"/>
      <c r="AC40" s="1291"/>
      <c r="AD40" s="1291"/>
      <c r="AE40" s="1291"/>
      <c r="AF40" s="1292"/>
      <c r="AG40" s="1290" t="s">
        <v>738</v>
      </c>
      <c r="AH40" s="1291"/>
      <c r="AI40" s="1292"/>
      <c r="AJ40" s="1290" t="s">
        <v>855</v>
      </c>
      <c r="AK40" s="1291"/>
      <c r="AL40" s="1291"/>
      <c r="AM40" s="1291"/>
      <c r="AN40" s="1291"/>
      <c r="AO40" s="1291"/>
      <c r="AP40" s="1291"/>
      <c r="AQ40" s="1291"/>
      <c r="AR40" s="1292"/>
    </row>
    <row r="41" spans="1:50" ht="12" customHeight="1">
      <c r="B41" s="1293"/>
      <c r="C41" s="1294"/>
      <c r="D41" s="1294"/>
      <c r="E41" s="1294"/>
      <c r="F41" s="1295"/>
      <c r="G41" s="1293"/>
      <c r="H41" s="1294"/>
      <c r="I41" s="1294"/>
      <c r="J41" s="1294"/>
      <c r="K41" s="1294"/>
      <c r="L41" s="1294"/>
      <c r="M41" s="1294"/>
      <c r="N41" s="1294"/>
      <c r="O41" s="1294"/>
      <c r="P41" s="1294"/>
      <c r="Q41" s="1295"/>
      <c r="R41" s="1293"/>
      <c r="S41" s="1294"/>
      <c r="T41" s="1294"/>
      <c r="U41" s="1295"/>
      <c r="V41" s="1293" t="s">
        <v>911</v>
      </c>
      <c r="W41" s="1294"/>
      <c r="X41" s="1294"/>
      <c r="Y41" s="1294"/>
      <c r="Z41" s="1294"/>
      <c r="AA41" s="1294"/>
      <c r="AB41" s="1294"/>
      <c r="AC41" s="1294"/>
      <c r="AD41" s="1294"/>
      <c r="AE41" s="1294"/>
      <c r="AF41" s="1295"/>
      <c r="AG41" s="1293"/>
      <c r="AH41" s="1294"/>
      <c r="AI41" s="1295"/>
      <c r="AJ41" s="1293"/>
      <c r="AK41" s="1294"/>
      <c r="AL41" s="1294"/>
      <c r="AM41" s="1294"/>
      <c r="AN41" s="1294"/>
      <c r="AO41" s="1294"/>
      <c r="AP41" s="1294"/>
      <c r="AQ41" s="1294"/>
      <c r="AR41" s="1295"/>
    </row>
    <row r="42" spans="1:50" ht="12" customHeight="1">
      <c r="A42" s="1685">
        <v>1</v>
      </c>
      <c r="B42" s="1270" t="str">
        <f>'申込シート①-1・２'!D91</f>
        <v>事例発表者</v>
      </c>
      <c r="C42" s="1271"/>
      <c r="D42" s="1271"/>
      <c r="E42" s="1271"/>
      <c r="F42" s="1329"/>
      <c r="G42" s="1270" t="str">
        <f>'申込シート①-1・２'!G91</f>
        <v>科</v>
      </c>
      <c r="H42" s="1271"/>
      <c r="I42" s="1271"/>
      <c r="J42" s="1271"/>
      <c r="K42" s="1271"/>
      <c r="L42" s="1271"/>
      <c r="M42" s="1271"/>
      <c r="N42" s="1271"/>
      <c r="O42" s="1271"/>
      <c r="P42" s="1271"/>
      <c r="Q42" s="1329"/>
      <c r="R42" s="1270">
        <f>'申込シート①-1・２'!H91</f>
        <v>0</v>
      </c>
      <c r="S42" s="1271"/>
      <c r="T42" s="1271"/>
      <c r="U42" s="1329"/>
      <c r="V42" s="1657" t="str">
        <f>'申込シート①-1・２'!L91&amp;"  "&amp;'申込シート①-1・２'!M91</f>
        <v xml:space="preserve">  </v>
      </c>
      <c r="W42" s="1658"/>
      <c r="X42" s="1658"/>
      <c r="Y42" s="1658"/>
      <c r="Z42" s="1658"/>
      <c r="AA42" s="1658"/>
      <c r="AB42" s="1658"/>
      <c r="AC42" s="1658"/>
      <c r="AD42" s="1658"/>
      <c r="AE42" s="707"/>
      <c r="AF42" s="685"/>
      <c r="AG42" s="1270">
        <f>'申込シート①-1・２'!N91</f>
        <v>0</v>
      </c>
      <c r="AH42" s="1271"/>
      <c r="AI42" s="1329"/>
      <c r="AJ42" s="1643"/>
      <c r="AK42" s="1644"/>
      <c r="AL42" s="1644"/>
      <c r="AM42" s="1644"/>
      <c r="AN42" s="1644"/>
      <c r="AO42" s="1644"/>
      <c r="AP42" s="1644"/>
      <c r="AQ42" s="1644"/>
      <c r="AR42" s="1645"/>
    </row>
    <row r="43" spans="1:50" ht="9.75" customHeight="1">
      <c r="A43" s="1685"/>
      <c r="B43" s="1330"/>
      <c r="C43" s="1450"/>
      <c r="D43" s="1450"/>
      <c r="E43" s="1450"/>
      <c r="F43" s="1331"/>
      <c r="G43" s="1330"/>
      <c r="H43" s="1336"/>
      <c r="I43" s="1336"/>
      <c r="J43" s="1336"/>
      <c r="K43" s="1336"/>
      <c r="L43" s="1336"/>
      <c r="M43" s="1336"/>
      <c r="N43" s="1336"/>
      <c r="O43" s="1336"/>
      <c r="P43" s="1336"/>
      <c r="Q43" s="1331"/>
      <c r="R43" s="1330"/>
      <c r="S43" s="1450"/>
      <c r="T43" s="1450"/>
      <c r="U43" s="1331"/>
      <c r="V43" s="1652" t="str">
        <f>'申込シート①-1・２'!J91&amp;"  "&amp;'申込シート①-1・２'!K91</f>
        <v xml:space="preserve">  </v>
      </c>
      <c r="W43" s="1653"/>
      <c r="X43" s="1653"/>
      <c r="Y43" s="1653"/>
      <c r="Z43" s="1653"/>
      <c r="AA43" s="1653"/>
      <c r="AB43" s="1653"/>
      <c r="AC43" s="1653"/>
      <c r="AD43" s="1653"/>
      <c r="AE43" s="1641" t="s">
        <v>2495</v>
      </c>
      <c r="AF43" s="708" t="s">
        <v>2496</v>
      </c>
      <c r="AG43" s="1330"/>
      <c r="AH43" s="1450"/>
      <c r="AI43" s="1331"/>
      <c r="AJ43" s="1646"/>
      <c r="AK43" s="1647"/>
      <c r="AL43" s="1647"/>
      <c r="AM43" s="1647"/>
      <c r="AN43" s="1647"/>
      <c r="AO43" s="1647"/>
      <c r="AP43" s="1647"/>
      <c r="AQ43" s="1647"/>
      <c r="AR43" s="1648"/>
    </row>
    <row r="44" spans="1:50" ht="9.75" customHeight="1">
      <c r="A44" s="1685"/>
      <c r="B44" s="1274"/>
      <c r="C44" s="1275"/>
      <c r="D44" s="1275"/>
      <c r="E44" s="1275"/>
      <c r="F44" s="1276"/>
      <c r="G44" s="1274"/>
      <c r="H44" s="1275"/>
      <c r="I44" s="1275"/>
      <c r="J44" s="1275"/>
      <c r="K44" s="1275"/>
      <c r="L44" s="1275"/>
      <c r="M44" s="1275"/>
      <c r="N44" s="1275"/>
      <c r="O44" s="1275"/>
      <c r="P44" s="1275"/>
      <c r="Q44" s="1276"/>
      <c r="R44" s="1274"/>
      <c r="S44" s="1275"/>
      <c r="T44" s="1275"/>
      <c r="U44" s="1276"/>
      <c r="V44" s="1654"/>
      <c r="W44" s="1655"/>
      <c r="X44" s="1655"/>
      <c r="Y44" s="1655"/>
      <c r="Z44" s="1655"/>
      <c r="AA44" s="1655"/>
      <c r="AB44" s="1655"/>
      <c r="AC44" s="1655"/>
      <c r="AD44" s="1655"/>
      <c r="AE44" s="1642"/>
      <c r="AF44" s="709"/>
      <c r="AG44" s="1274"/>
      <c r="AH44" s="1275"/>
      <c r="AI44" s="1276"/>
      <c r="AJ44" s="1649"/>
      <c r="AK44" s="1650"/>
      <c r="AL44" s="1650"/>
      <c r="AM44" s="1650"/>
      <c r="AN44" s="1650"/>
      <c r="AO44" s="1650"/>
      <c r="AP44" s="1650"/>
      <c r="AQ44" s="1650"/>
      <c r="AR44" s="1651"/>
    </row>
    <row r="45" spans="1:50" ht="12" customHeight="1">
      <c r="A45" s="1685">
        <v>2</v>
      </c>
      <c r="B45" s="1270" t="str">
        <f>'申込シート①-1・２'!D92</f>
        <v>事例発表者</v>
      </c>
      <c r="C45" s="1271"/>
      <c r="D45" s="1271"/>
      <c r="E45" s="1271"/>
      <c r="F45" s="1329"/>
      <c r="G45" s="1270" t="str">
        <f>'申込シート①-1・２'!G92</f>
        <v>科</v>
      </c>
      <c r="H45" s="1271"/>
      <c r="I45" s="1271"/>
      <c r="J45" s="1271"/>
      <c r="K45" s="1271"/>
      <c r="L45" s="1271"/>
      <c r="M45" s="1271"/>
      <c r="N45" s="1271"/>
      <c r="O45" s="1271"/>
      <c r="P45" s="1271"/>
      <c r="Q45" s="1329"/>
      <c r="R45" s="1270">
        <f>'申込シート①-1・２'!H92</f>
        <v>0</v>
      </c>
      <c r="S45" s="1271"/>
      <c r="T45" s="1271"/>
      <c r="U45" s="1329"/>
      <c r="V45" s="1657" t="str">
        <f>'申込シート①-1・２'!L92&amp;"  "&amp;'申込シート①-1・２'!M92</f>
        <v xml:space="preserve">  </v>
      </c>
      <c r="W45" s="1658"/>
      <c r="X45" s="1658"/>
      <c r="Y45" s="1658"/>
      <c r="Z45" s="1658"/>
      <c r="AA45" s="1658"/>
      <c r="AB45" s="1658"/>
      <c r="AC45" s="1658"/>
      <c r="AD45" s="1658"/>
      <c r="AE45" s="454"/>
      <c r="AF45" s="685"/>
      <c r="AG45" s="1270">
        <f>'申込シート①-1・２'!N92</f>
        <v>0</v>
      </c>
      <c r="AH45" s="1271"/>
      <c r="AI45" s="1329"/>
      <c r="AJ45" s="1643"/>
      <c r="AK45" s="1644"/>
      <c r="AL45" s="1644"/>
      <c r="AM45" s="1644"/>
      <c r="AN45" s="1644"/>
      <c r="AO45" s="1644"/>
      <c r="AP45" s="1644"/>
      <c r="AQ45" s="1644"/>
      <c r="AR45" s="1645"/>
    </row>
    <row r="46" spans="1:50" ht="9.75" customHeight="1">
      <c r="A46" s="1685"/>
      <c r="B46" s="1330"/>
      <c r="C46" s="1336"/>
      <c r="D46" s="1336"/>
      <c r="E46" s="1336"/>
      <c r="F46" s="1331"/>
      <c r="G46" s="1330"/>
      <c r="H46" s="1336"/>
      <c r="I46" s="1336"/>
      <c r="J46" s="1336"/>
      <c r="K46" s="1336"/>
      <c r="L46" s="1336"/>
      <c r="M46" s="1336"/>
      <c r="N46" s="1336"/>
      <c r="O46" s="1336"/>
      <c r="P46" s="1336"/>
      <c r="Q46" s="1331"/>
      <c r="R46" s="1330"/>
      <c r="S46" s="1450"/>
      <c r="T46" s="1450"/>
      <c r="U46" s="1331"/>
      <c r="V46" s="1652" t="str">
        <f>'申込シート①-1・２'!J92&amp;"  "&amp;'申込シート①-1・２'!K92</f>
        <v xml:space="preserve">  </v>
      </c>
      <c r="W46" s="1653"/>
      <c r="X46" s="1653"/>
      <c r="Y46" s="1653"/>
      <c r="Z46" s="1653"/>
      <c r="AA46" s="1653"/>
      <c r="AB46" s="1653"/>
      <c r="AC46" s="1653"/>
      <c r="AD46" s="1653"/>
      <c r="AE46" s="1641" t="s">
        <v>2495</v>
      </c>
      <c r="AF46" s="708" t="s">
        <v>2496</v>
      </c>
      <c r="AG46" s="1330"/>
      <c r="AH46" s="1450"/>
      <c r="AI46" s="1331"/>
      <c r="AJ46" s="1646"/>
      <c r="AK46" s="1647"/>
      <c r="AL46" s="1647"/>
      <c r="AM46" s="1647"/>
      <c r="AN46" s="1647"/>
      <c r="AO46" s="1647"/>
      <c r="AP46" s="1647"/>
      <c r="AQ46" s="1647"/>
      <c r="AR46" s="1648"/>
    </row>
    <row r="47" spans="1:50" ht="9.75" customHeight="1">
      <c r="A47" s="1685"/>
      <c r="B47" s="1274"/>
      <c r="C47" s="1275"/>
      <c r="D47" s="1275"/>
      <c r="E47" s="1275"/>
      <c r="F47" s="1276"/>
      <c r="G47" s="1274"/>
      <c r="H47" s="1275"/>
      <c r="I47" s="1275"/>
      <c r="J47" s="1275"/>
      <c r="K47" s="1275"/>
      <c r="L47" s="1275"/>
      <c r="M47" s="1275"/>
      <c r="N47" s="1275"/>
      <c r="O47" s="1275"/>
      <c r="P47" s="1275"/>
      <c r="Q47" s="1276"/>
      <c r="R47" s="1274"/>
      <c r="S47" s="1275"/>
      <c r="T47" s="1275"/>
      <c r="U47" s="1276"/>
      <c r="V47" s="1654"/>
      <c r="W47" s="1655"/>
      <c r="X47" s="1655"/>
      <c r="Y47" s="1655"/>
      <c r="Z47" s="1655"/>
      <c r="AA47" s="1655"/>
      <c r="AB47" s="1655"/>
      <c r="AC47" s="1655"/>
      <c r="AD47" s="1655"/>
      <c r="AE47" s="1642"/>
      <c r="AF47" s="709"/>
      <c r="AG47" s="1274"/>
      <c r="AH47" s="1275"/>
      <c r="AI47" s="1276"/>
      <c r="AJ47" s="1649"/>
      <c r="AK47" s="1650"/>
      <c r="AL47" s="1650"/>
      <c r="AM47" s="1650"/>
      <c r="AN47" s="1650"/>
      <c r="AO47" s="1650"/>
      <c r="AP47" s="1650"/>
      <c r="AQ47" s="1650"/>
      <c r="AR47" s="1651"/>
    </row>
    <row r="48" spans="1:50" ht="12" customHeight="1">
      <c r="A48" s="1685">
        <v>3</v>
      </c>
      <c r="B48" s="1270" t="str">
        <f>'申込シート①-1・２'!D93</f>
        <v>事例発表者</v>
      </c>
      <c r="C48" s="1271"/>
      <c r="D48" s="1271"/>
      <c r="E48" s="1271"/>
      <c r="F48" s="1329"/>
      <c r="G48" s="1270" t="str">
        <f>'申込シート①-1・２'!G93</f>
        <v>科</v>
      </c>
      <c r="H48" s="1271"/>
      <c r="I48" s="1271"/>
      <c r="J48" s="1271"/>
      <c r="K48" s="1271"/>
      <c r="L48" s="1271"/>
      <c r="M48" s="1271"/>
      <c r="N48" s="1271"/>
      <c r="O48" s="1271"/>
      <c r="P48" s="1271"/>
      <c r="Q48" s="1329"/>
      <c r="R48" s="1270">
        <f>'申込シート①-1・２'!H93</f>
        <v>0</v>
      </c>
      <c r="S48" s="1271"/>
      <c r="T48" s="1271"/>
      <c r="U48" s="1329"/>
      <c r="V48" s="1657" t="str">
        <f>'申込シート①-1・２'!L93&amp;"  "&amp;'申込シート①-1・２'!M93</f>
        <v xml:space="preserve">  </v>
      </c>
      <c r="W48" s="1658"/>
      <c r="X48" s="1658"/>
      <c r="Y48" s="1658"/>
      <c r="Z48" s="1658"/>
      <c r="AA48" s="1658"/>
      <c r="AB48" s="1658"/>
      <c r="AC48" s="1658"/>
      <c r="AD48" s="1658"/>
      <c r="AE48" s="454"/>
      <c r="AF48" s="685"/>
      <c r="AG48" s="1270">
        <f>'申込シート①-1・２'!N93</f>
        <v>0</v>
      </c>
      <c r="AH48" s="1271"/>
      <c r="AI48" s="1329"/>
      <c r="AJ48" s="1643"/>
      <c r="AK48" s="1644"/>
      <c r="AL48" s="1644"/>
      <c r="AM48" s="1644"/>
      <c r="AN48" s="1644"/>
      <c r="AO48" s="1644"/>
      <c r="AP48" s="1644"/>
      <c r="AQ48" s="1644"/>
      <c r="AR48" s="1645"/>
    </row>
    <row r="49" spans="1:44" ht="9.75" customHeight="1">
      <c r="A49" s="1685"/>
      <c r="B49" s="1330"/>
      <c r="C49" s="1336"/>
      <c r="D49" s="1336"/>
      <c r="E49" s="1336"/>
      <c r="F49" s="1331"/>
      <c r="G49" s="1330"/>
      <c r="H49" s="1336"/>
      <c r="I49" s="1336"/>
      <c r="J49" s="1336"/>
      <c r="K49" s="1336"/>
      <c r="L49" s="1336"/>
      <c r="M49" s="1336"/>
      <c r="N49" s="1336"/>
      <c r="O49" s="1336"/>
      <c r="P49" s="1336"/>
      <c r="Q49" s="1331"/>
      <c r="R49" s="1330"/>
      <c r="S49" s="1450"/>
      <c r="T49" s="1450"/>
      <c r="U49" s="1331"/>
      <c r="V49" s="1652" t="str">
        <f>'申込シート①-1・２'!J93&amp;"  "&amp;'申込シート①-1・２'!K93</f>
        <v xml:space="preserve">  </v>
      </c>
      <c r="W49" s="1653"/>
      <c r="X49" s="1653"/>
      <c r="Y49" s="1653"/>
      <c r="Z49" s="1653"/>
      <c r="AA49" s="1653"/>
      <c r="AB49" s="1653"/>
      <c r="AC49" s="1653"/>
      <c r="AD49" s="1653"/>
      <c r="AE49" s="1641" t="s">
        <v>2495</v>
      </c>
      <c r="AF49" s="708" t="s">
        <v>2496</v>
      </c>
      <c r="AG49" s="1330"/>
      <c r="AH49" s="1450"/>
      <c r="AI49" s="1331"/>
      <c r="AJ49" s="1646"/>
      <c r="AK49" s="1647"/>
      <c r="AL49" s="1647"/>
      <c r="AM49" s="1647"/>
      <c r="AN49" s="1647"/>
      <c r="AO49" s="1647"/>
      <c r="AP49" s="1647"/>
      <c r="AQ49" s="1647"/>
      <c r="AR49" s="1648"/>
    </row>
    <row r="50" spans="1:44" ht="9.75" customHeight="1">
      <c r="A50" s="1685"/>
      <c r="B50" s="1274"/>
      <c r="C50" s="1275"/>
      <c r="D50" s="1275"/>
      <c r="E50" s="1275"/>
      <c r="F50" s="1276"/>
      <c r="G50" s="1274"/>
      <c r="H50" s="1275"/>
      <c r="I50" s="1275"/>
      <c r="J50" s="1275"/>
      <c r="K50" s="1275"/>
      <c r="L50" s="1275"/>
      <c r="M50" s="1275"/>
      <c r="N50" s="1275"/>
      <c r="O50" s="1275"/>
      <c r="P50" s="1275"/>
      <c r="Q50" s="1276"/>
      <c r="R50" s="1274"/>
      <c r="S50" s="1275"/>
      <c r="T50" s="1275"/>
      <c r="U50" s="1276"/>
      <c r="V50" s="1654"/>
      <c r="W50" s="1655"/>
      <c r="X50" s="1655"/>
      <c r="Y50" s="1655"/>
      <c r="Z50" s="1655"/>
      <c r="AA50" s="1655"/>
      <c r="AB50" s="1655"/>
      <c r="AC50" s="1655"/>
      <c r="AD50" s="1655"/>
      <c r="AE50" s="1642"/>
      <c r="AF50" s="709"/>
      <c r="AG50" s="1274"/>
      <c r="AH50" s="1275"/>
      <c r="AI50" s="1276"/>
      <c r="AJ50" s="1649"/>
      <c r="AK50" s="1650"/>
      <c r="AL50" s="1650"/>
      <c r="AM50" s="1650"/>
      <c r="AN50" s="1650"/>
      <c r="AO50" s="1650"/>
      <c r="AP50" s="1650"/>
      <c r="AQ50" s="1650"/>
      <c r="AR50" s="1651"/>
    </row>
    <row r="51" spans="1:44" ht="12" customHeight="1">
      <c r="A51" s="1685">
        <v>4</v>
      </c>
      <c r="B51" s="1270" t="str">
        <f>'申込シート①-1・２'!D94</f>
        <v>事例発表者</v>
      </c>
      <c r="C51" s="1271"/>
      <c r="D51" s="1271"/>
      <c r="E51" s="1271"/>
      <c r="F51" s="1329"/>
      <c r="G51" s="1270" t="str">
        <f>'申込シート①-1・２'!G94</f>
        <v>科</v>
      </c>
      <c r="H51" s="1271"/>
      <c r="I51" s="1271"/>
      <c r="J51" s="1271"/>
      <c r="K51" s="1271"/>
      <c r="L51" s="1271"/>
      <c r="M51" s="1271"/>
      <c r="N51" s="1271"/>
      <c r="O51" s="1271"/>
      <c r="P51" s="1271"/>
      <c r="Q51" s="1329"/>
      <c r="R51" s="1270">
        <f>'申込シート①-1・２'!H94</f>
        <v>0</v>
      </c>
      <c r="S51" s="1271"/>
      <c r="T51" s="1271"/>
      <c r="U51" s="1329"/>
      <c r="V51" s="1657" t="str">
        <f>'申込シート①-1・２'!L94&amp;"  "&amp;'申込シート①-1・２'!M94</f>
        <v xml:space="preserve">  </v>
      </c>
      <c r="W51" s="1658"/>
      <c r="X51" s="1658"/>
      <c r="Y51" s="1658"/>
      <c r="Z51" s="1658"/>
      <c r="AA51" s="1658"/>
      <c r="AB51" s="1658"/>
      <c r="AC51" s="1658"/>
      <c r="AD51" s="1658"/>
      <c r="AE51" s="454"/>
      <c r="AF51" s="685"/>
      <c r="AG51" s="1270">
        <f>'申込シート①-1・２'!N94</f>
        <v>0</v>
      </c>
      <c r="AH51" s="1271"/>
      <c r="AI51" s="1329"/>
      <c r="AJ51" s="1643"/>
      <c r="AK51" s="1644"/>
      <c r="AL51" s="1644"/>
      <c r="AM51" s="1644"/>
      <c r="AN51" s="1644"/>
      <c r="AO51" s="1644"/>
      <c r="AP51" s="1644"/>
      <c r="AQ51" s="1644"/>
      <c r="AR51" s="1645"/>
    </row>
    <row r="52" spans="1:44" ht="9.75" customHeight="1">
      <c r="A52" s="1685"/>
      <c r="B52" s="1330"/>
      <c r="C52" s="1336"/>
      <c r="D52" s="1336"/>
      <c r="E52" s="1336"/>
      <c r="F52" s="1331"/>
      <c r="G52" s="1330"/>
      <c r="H52" s="1336"/>
      <c r="I52" s="1336"/>
      <c r="J52" s="1336"/>
      <c r="K52" s="1336"/>
      <c r="L52" s="1336"/>
      <c r="M52" s="1336"/>
      <c r="N52" s="1336"/>
      <c r="O52" s="1336"/>
      <c r="P52" s="1336"/>
      <c r="Q52" s="1331"/>
      <c r="R52" s="1330"/>
      <c r="S52" s="1450"/>
      <c r="T52" s="1450"/>
      <c r="U52" s="1331"/>
      <c r="V52" s="1652" t="str">
        <f>'申込シート①-1・２'!J94&amp;"  "&amp;'申込シート①-1・２'!K94</f>
        <v xml:space="preserve">  </v>
      </c>
      <c r="W52" s="1653"/>
      <c r="X52" s="1653"/>
      <c r="Y52" s="1653"/>
      <c r="Z52" s="1653"/>
      <c r="AA52" s="1653"/>
      <c r="AB52" s="1653"/>
      <c r="AC52" s="1653"/>
      <c r="AD52" s="1653"/>
      <c r="AE52" s="1641" t="s">
        <v>2495</v>
      </c>
      <c r="AF52" s="708" t="s">
        <v>2496</v>
      </c>
      <c r="AG52" s="1330"/>
      <c r="AH52" s="1450"/>
      <c r="AI52" s="1331"/>
      <c r="AJ52" s="1646"/>
      <c r="AK52" s="1647"/>
      <c r="AL52" s="1647"/>
      <c r="AM52" s="1647"/>
      <c r="AN52" s="1647"/>
      <c r="AO52" s="1647"/>
      <c r="AP52" s="1647"/>
      <c r="AQ52" s="1647"/>
      <c r="AR52" s="1648"/>
    </row>
    <row r="53" spans="1:44" ht="9.75" customHeight="1">
      <c r="A53" s="1685"/>
      <c r="B53" s="1274"/>
      <c r="C53" s="1275"/>
      <c r="D53" s="1275"/>
      <c r="E53" s="1275"/>
      <c r="F53" s="1276"/>
      <c r="G53" s="1274"/>
      <c r="H53" s="1275"/>
      <c r="I53" s="1275"/>
      <c r="J53" s="1275"/>
      <c r="K53" s="1275"/>
      <c r="L53" s="1275"/>
      <c r="M53" s="1275"/>
      <c r="N53" s="1275"/>
      <c r="O53" s="1275"/>
      <c r="P53" s="1275"/>
      <c r="Q53" s="1276"/>
      <c r="R53" s="1274"/>
      <c r="S53" s="1275"/>
      <c r="T53" s="1275"/>
      <c r="U53" s="1276"/>
      <c r="V53" s="1654"/>
      <c r="W53" s="1655"/>
      <c r="X53" s="1655"/>
      <c r="Y53" s="1655"/>
      <c r="Z53" s="1655"/>
      <c r="AA53" s="1655"/>
      <c r="AB53" s="1655"/>
      <c r="AC53" s="1655"/>
      <c r="AD53" s="1655"/>
      <c r="AE53" s="1642"/>
      <c r="AF53" s="709"/>
      <c r="AG53" s="1274"/>
      <c r="AH53" s="1275"/>
      <c r="AI53" s="1276"/>
      <c r="AJ53" s="1649"/>
      <c r="AK53" s="1650"/>
      <c r="AL53" s="1650"/>
      <c r="AM53" s="1650"/>
      <c r="AN53" s="1650"/>
      <c r="AO53" s="1650"/>
      <c r="AP53" s="1650"/>
      <c r="AQ53" s="1650"/>
      <c r="AR53" s="1651"/>
    </row>
    <row r="54" spans="1:44" ht="12" customHeight="1">
      <c r="A54" s="1685">
        <v>1</v>
      </c>
      <c r="B54" s="1270" t="str">
        <f>'申込シート①-1・２'!D95</f>
        <v>事例発表者</v>
      </c>
      <c r="C54" s="1271"/>
      <c r="D54" s="1271"/>
      <c r="E54" s="1271"/>
      <c r="F54" s="1329"/>
      <c r="G54" s="1270" t="str">
        <f>'申込シート①-1・２'!G95</f>
        <v>科</v>
      </c>
      <c r="H54" s="1271"/>
      <c r="I54" s="1271"/>
      <c r="J54" s="1271"/>
      <c r="K54" s="1271"/>
      <c r="L54" s="1271"/>
      <c r="M54" s="1271"/>
      <c r="N54" s="1271"/>
      <c r="O54" s="1271"/>
      <c r="P54" s="1271"/>
      <c r="Q54" s="1329"/>
      <c r="R54" s="1270">
        <f>'申込シート①-1・２'!H95</f>
        <v>0</v>
      </c>
      <c r="S54" s="1271"/>
      <c r="T54" s="1271"/>
      <c r="U54" s="1329"/>
      <c r="V54" s="1657" t="str">
        <f>'申込シート①-1・２'!L95&amp;"  "&amp;'申込シート①-1・２'!M95</f>
        <v xml:space="preserve">  </v>
      </c>
      <c r="W54" s="1658"/>
      <c r="X54" s="1658"/>
      <c r="Y54" s="1658"/>
      <c r="Z54" s="1658"/>
      <c r="AA54" s="1658"/>
      <c r="AB54" s="1658"/>
      <c r="AC54" s="1658"/>
      <c r="AD54" s="1658"/>
      <c r="AE54" s="454"/>
      <c r="AF54" s="685"/>
      <c r="AG54" s="1270">
        <f>'申込シート①-1・２'!N95</f>
        <v>0</v>
      </c>
      <c r="AH54" s="1271"/>
      <c r="AI54" s="1329"/>
      <c r="AJ54" s="1643"/>
      <c r="AK54" s="1644"/>
      <c r="AL54" s="1644"/>
      <c r="AM54" s="1644"/>
      <c r="AN54" s="1644"/>
      <c r="AO54" s="1644"/>
      <c r="AP54" s="1644"/>
      <c r="AQ54" s="1644"/>
      <c r="AR54" s="1645"/>
    </row>
    <row r="55" spans="1:44" ht="9.75" customHeight="1">
      <c r="A55" s="1685"/>
      <c r="B55" s="1330"/>
      <c r="C55" s="1336"/>
      <c r="D55" s="1336"/>
      <c r="E55" s="1336"/>
      <c r="F55" s="1331"/>
      <c r="G55" s="1330"/>
      <c r="H55" s="1336"/>
      <c r="I55" s="1336"/>
      <c r="J55" s="1336"/>
      <c r="K55" s="1336"/>
      <c r="L55" s="1336"/>
      <c r="M55" s="1336"/>
      <c r="N55" s="1336"/>
      <c r="O55" s="1336"/>
      <c r="P55" s="1336"/>
      <c r="Q55" s="1331"/>
      <c r="R55" s="1330"/>
      <c r="S55" s="1450"/>
      <c r="T55" s="1450"/>
      <c r="U55" s="1331"/>
      <c r="V55" s="1652" t="str">
        <f>'申込シート①-1・２'!J95&amp;"  "&amp;'申込シート①-1・２'!K95</f>
        <v xml:space="preserve">  </v>
      </c>
      <c r="W55" s="1653"/>
      <c r="X55" s="1653"/>
      <c r="Y55" s="1653"/>
      <c r="Z55" s="1653"/>
      <c r="AA55" s="1653"/>
      <c r="AB55" s="1653"/>
      <c r="AC55" s="1653"/>
      <c r="AD55" s="1653"/>
      <c r="AE55" s="1641" t="s">
        <v>2495</v>
      </c>
      <c r="AF55" s="708" t="s">
        <v>2496</v>
      </c>
      <c r="AG55" s="1330"/>
      <c r="AH55" s="1450"/>
      <c r="AI55" s="1331"/>
      <c r="AJ55" s="1646"/>
      <c r="AK55" s="1647"/>
      <c r="AL55" s="1647"/>
      <c r="AM55" s="1647"/>
      <c r="AN55" s="1647"/>
      <c r="AO55" s="1647"/>
      <c r="AP55" s="1647"/>
      <c r="AQ55" s="1647"/>
      <c r="AR55" s="1648"/>
    </row>
    <row r="56" spans="1:44" ht="9.75" customHeight="1">
      <c r="A56" s="1685"/>
      <c r="B56" s="1274"/>
      <c r="C56" s="1275"/>
      <c r="D56" s="1275"/>
      <c r="E56" s="1275"/>
      <c r="F56" s="1276"/>
      <c r="G56" s="1274"/>
      <c r="H56" s="1275"/>
      <c r="I56" s="1275"/>
      <c r="J56" s="1275"/>
      <c r="K56" s="1275"/>
      <c r="L56" s="1275"/>
      <c r="M56" s="1275"/>
      <c r="N56" s="1275"/>
      <c r="O56" s="1275"/>
      <c r="P56" s="1275"/>
      <c r="Q56" s="1276"/>
      <c r="R56" s="1274"/>
      <c r="S56" s="1275"/>
      <c r="T56" s="1275"/>
      <c r="U56" s="1276"/>
      <c r="V56" s="1654"/>
      <c r="W56" s="1655"/>
      <c r="X56" s="1655"/>
      <c r="Y56" s="1655"/>
      <c r="Z56" s="1655"/>
      <c r="AA56" s="1655"/>
      <c r="AB56" s="1655"/>
      <c r="AC56" s="1655"/>
      <c r="AD56" s="1655"/>
      <c r="AE56" s="1642"/>
      <c r="AF56" s="709"/>
      <c r="AG56" s="1274"/>
      <c r="AH56" s="1275"/>
      <c r="AI56" s="1276"/>
      <c r="AJ56" s="1649"/>
      <c r="AK56" s="1650"/>
      <c r="AL56" s="1650"/>
      <c r="AM56" s="1650"/>
      <c r="AN56" s="1650"/>
      <c r="AO56" s="1650"/>
      <c r="AP56" s="1650"/>
      <c r="AQ56" s="1650"/>
      <c r="AR56" s="1651"/>
    </row>
    <row r="57" spans="1:44" ht="12" customHeight="1">
      <c r="A57" s="1685">
        <v>2</v>
      </c>
      <c r="B57" s="1270" t="str">
        <f>'申込シート①-1・２'!D96</f>
        <v>事例発表者</v>
      </c>
      <c r="C57" s="1271"/>
      <c r="D57" s="1271"/>
      <c r="E57" s="1271"/>
      <c r="F57" s="1329"/>
      <c r="G57" s="1270" t="str">
        <f>'申込シート①-1・２'!G96</f>
        <v>科</v>
      </c>
      <c r="H57" s="1271"/>
      <c r="I57" s="1271"/>
      <c r="J57" s="1271"/>
      <c r="K57" s="1271"/>
      <c r="L57" s="1271"/>
      <c r="M57" s="1271"/>
      <c r="N57" s="1271"/>
      <c r="O57" s="1271"/>
      <c r="P57" s="1271"/>
      <c r="Q57" s="1329"/>
      <c r="R57" s="1270">
        <f>'申込シート①-1・２'!H96</f>
        <v>0</v>
      </c>
      <c r="S57" s="1271"/>
      <c r="T57" s="1271"/>
      <c r="U57" s="1329"/>
      <c r="V57" s="1657" t="str">
        <f>'申込シート①-1・２'!L96&amp;"  "&amp;'申込シート①-1・２'!M96</f>
        <v xml:space="preserve">  </v>
      </c>
      <c r="W57" s="1658"/>
      <c r="X57" s="1658"/>
      <c r="Y57" s="1658"/>
      <c r="Z57" s="1658"/>
      <c r="AA57" s="1658"/>
      <c r="AB57" s="1658"/>
      <c r="AC57" s="1658"/>
      <c r="AD57" s="1658"/>
      <c r="AE57" s="454"/>
      <c r="AF57" s="685"/>
      <c r="AG57" s="1270">
        <f>'申込シート①-1・２'!N96</f>
        <v>0</v>
      </c>
      <c r="AH57" s="1271"/>
      <c r="AI57" s="1329"/>
      <c r="AJ57" s="1643"/>
      <c r="AK57" s="1644"/>
      <c r="AL57" s="1644"/>
      <c r="AM57" s="1644"/>
      <c r="AN57" s="1644"/>
      <c r="AO57" s="1644"/>
      <c r="AP57" s="1644"/>
      <c r="AQ57" s="1644"/>
      <c r="AR57" s="1645"/>
    </row>
    <row r="58" spans="1:44" ht="9.75" customHeight="1">
      <c r="A58" s="1685"/>
      <c r="B58" s="1330"/>
      <c r="C58" s="1336"/>
      <c r="D58" s="1336"/>
      <c r="E58" s="1336"/>
      <c r="F58" s="1331"/>
      <c r="G58" s="1330"/>
      <c r="H58" s="1336"/>
      <c r="I58" s="1336"/>
      <c r="J58" s="1336"/>
      <c r="K58" s="1336"/>
      <c r="L58" s="1336"/>
      <c r="M58" s="1336"/>
      <c r="N58" s="1336"/>
      <c r="O58" s="1336"/>
      <c r="P58" s="1336"/>
      <c r="Q58" s="1331"/>
      <c r="R58" s="1330"/>
      <c r="S58" s="1450"/>
      <c r="T58" s="1450"/>
      <c r="U58" s="1331"/>
      <c r="V58" s="1652" t="str">
        <f>'申込シート①-1・２'!J96&amp;"  "&amp;'申込シート①-1・２'!K96</f>
        <v xml:space="preserve">  </v>
      </c>
      <c r="W58" s="1653"/>
      <c r="X58" s="1653"/>
      <c r="Y58" s="1653"/>
      <c r="Z58" s="1653"/>
      <c r="AA58" s="1653"/>
      <c r="AB58" s="1653"/>
      <c r="AC58" s="1653"/>
      <c r="AD58" s="1653"/>
      <c r="AE58" s="1641" t="s">
        <v>2495</v>
      </c>
      <c r="AF58" s="708" t="s">
        <v>2496</v>
      </c>
      <c r="AG58" s="1330"/>
      <c r="AH58" s="1450"/>
      <c r="AI58" s="1331"/>
      <c r="AJ58" s="1646"/>
      <c r="AK58" s="1647"/>
      <c r="AL58" s="1647"/>
      <c r="AM58" s="1647"/>
      <c r="AN58" s="1647"/>
      <c r="AO58" s="1647"/>
      <c r="AP58" s="1647"/>
      <c r="AQ58" s="1647"/>
      <c r="AR58" s="1648"/>
    </row>
    <row r="59" spans="1:44" ht="9.75" customHeight="1">
      <c r="A59" s="1685"/>
      <c r="B59" s="1274"/>
      <c r="C59" s="1275"/>
      <c r="D59" s="1275"/>
      <c r="E59" s="1275"/>
      <c r="F59" s="1276"/>
      <c r="G59" s="1274"/>
      <c r="H59" s="1275"/>
      <c r="I59" s="1275"/>
      <c r="J59" s="1275"/>
      <c r="K59" s="1275"/>
      <c r="L59" s="1275"/>
      <c r="M59" s="1275"/>
      <c r="N59" s="1275"/>
      <c r="O59" s="1275"/>
      <c r="P59" s="1275"/>
      <c r="Q59" s="1276"/>
      <c r="R59" s="1274"/>
      <c r="S59" s="1275"/>
      <c r="T59" s="1275"/>
      <c r="U59" s="1276"/>
      <c r="V59" s="1654"/>
      <c r="W59" s="1655"/>
      <c r="X59" s="1655"/>
      <c r="Y59" s="1655"/>
      <c r="Z59" s="1655"/>
      <c r="AA59" s="1655"/>
      <c r="AB59" s="1655"/>
      <c r="AC59" s="1655"/>
      <c r="AD59" s="1655"/>
      <c r="AE59" s="1642"/>
      <c r="AF59" s="709"/>
      <c r="AG59" s="1274"/>
      <c r="AH59" s="1275"/>
      <c r="AI59" s="1276"/>
      <c r="AJ59" s="1649"/>
      <c r="AK59" s="1650"/>
      <c r="AL59" s="1650"/>
      <c r="AM59" s="1650"/>
      <c r="AN59" s="1650"/>
      <c r="AO59" s="1650"/>
      <c r="AP59" s="1650"/>
      <c r="AQ59" s="1650"/>
      <c r="AR59" s="1651"/>
    </row>
    <row r="60" spans="1:44" ht="12" customHeight="1">
      <c r="A60" s="1685">
        <v>3</v>
      </c>
      <c r="B60" s="1270" t="str">
        <f>'申込シート①-1・２'!D97</f>
        <v>事例発表者</v>
      </c>
      <c r="C60" s="1271"/>
      <c r="D60" s="1271"/>
      <c r="E60" s="1271"/>
      <c r="F60" s="1329"/>
      <c r="G60" s="1270" t="str">
        <f>'申込シート①-1・２'!G97</f>
        <v>科</v>
      </c>
      <c r="H60" s="1271"/>
      <c r="I60" s="1271"/>
      <c r="J60" s="1271"/>
      <c r="K60" s="1271"/>
      <c r="L60" s="1271"/>
      <c r="M60" s="1271"/>
      <c r="N60" s="1271"/>
      <c r="O60" s="1271"/>
      <c r="P60" s="1271"/>
      <c r="Q60" s="1329"/>
      <c r="R60" s="1270">
        <f>'申込シート①-1・２'!H97</f>
        <v>0</v>
      </c>
      <c r="S60" s="1271"/>
      <c r="T60" s="1271"/>
      <c r="U60" s="1329"/>
      <c r="V60" s="1657" t="str">
        <f>'申込シート①-1・２'!L97&amp;"  "&amp;'申込シート①-1・２'!M97</f>
        <v xml:space="preserve">  </v>
      </c>
      <c r="W60" s="1658"/>
      <c r="X60" s="1658"/>
      <c r="Y60" s="1658"/>
      <c r="Z60" s="1658"/>
      <c r="AA60" s="1658"/>
      <c r="AB60" s="1658"/>
      <c r="AC60" s="1658"/>
      <c r="AD60" s="1658"/>
      <c r="AE60" s="454"/>
      <c r="AF60" s="685"/>
      <c r="AG60" s="1270">
        <f>'申込シート①-1・２'!N97</f>
        <v>0</v>
      </c>
      <c r="AH60" s="1271"/>
      <c r="AI60" s="1329"/>
      <c r="AJ60" s="1643"/>
      <c r="AK60" s="1644"/>
      <c r="AL60" s="1644"/>
      <c r="AM60" s="1644"/>
      <c r="AN60" s="1644"/>
      <c r="AO60" s="1644"/>
      <c r="AP60" s="1644"/>
      <c r="AQ60" s="1644"/>
      <c r="AR60" s="1645"/>
    </row>
    <row r="61" spans="1:44" ht="9.75" customHeight="1">
      <c r="A61" s="1685"/>
      <c r="B61" s="1330"/>
      <c r="C61" s="1336"/>
      <c r="D61" s="1336"/>
      <c r="E61" s="1336"/>
      <c r="F61" s="1331"/>
      <c r="G61" s="1330"/>
      <c r="H61" s="1336"/>
      <c r="I61" s="1336"/>
      <c r="J61" s="1336"/>
      <c r="K61" s="1336"/>
      <c r="L61" s="1336"/>
      <c r="M61" s="1336"/>
      <c r="N61" s="1336"/>
      <c r="O61" s="1336"/>
      <c r="P61" s="1336"/>
      <c r="Q61" s="1331"/>
      <c r="R61" s="1330"/>
      <c r="S61" s="1450"/>
      <c r="T61" s="1450"/>
      <c r="U61" s="1331"/>
      <c r="V61" s="1652" t="str">
        <f>'申込シート①-1・２'!J97&amp;"  "&amp;'申込シート①-1・２'!K97</f>
        <v xml:space="preserve">  </v>
      </c>
      <c r="W61" s="1653"/>
      <c r="X61" s="1653"/>
      <c r="Y61" s="1653"/>
      <c r="Z61" s="1653"/>
      <c r="AA61" s="1653"/>
      <c r="AB61" s="1653"/>
      <c r="AC61" s="1653"/>
      <c r="AD61" s="1653"/>
      <c r="AE61" s="1641" t="s">
        <v>2495</v>
      </c>
      <c r="AF61" s="708" t="s">
        <v>2496</v>
      </c>
      <c r="AG61" s="1330"/>
      <c r="AH61" s="1450"/>
      <c r="AI61" s="1331"/>
      <c r="AJ61" s="1646"/>
      <c r="AK61" s="1647"/>
      <c r="AL61" s="1647"/>
      <c r="AM61" s="1647"/>
      <c r="AN61" s="1647"/>
      <c r="AO61" s="1647"/>
      <c r="AP61" s="1647"/>
      <c r="AQ61" s="1647"/>
      <c r="AR61" s="1648"/>
    </row>
    <row r="62" spans="1:44" ht="9.75" customHeight="1">
      <c r="A62" s="1685"/>
      <c r="B62" s="1274"/>
      <c r="C62" s="1275"/>
      <c r="D62" s="1275"/>
      <c r="E62" s="1275"/>
      <c r="F62" s="1276"/>
      <c r="G62" s="1274"/>
      <c r="H62" s="1275"/>
      <c r="I62" s="1275"/>
      <c r="J62" s="1275"/>
      <c r="K62" s="1275"/>
      <c r="L62" s="1275"/>
      <c r="M62" s="1275"/>
      <c r="N62" s="1275"/>
      <c r="O62" s="1275"/>
      <c r="P62" s="1275"/>
      <c r="Q62" s="1276"/>
      <c r="R62" s="1274"/>
      <c r="S62" s="1275"/>
      <c r="T62" s="1275"/>
      <c r="U62" s="1276"/>
      <c r="V62" s="1654"/>
      <c r="W62" s="1655"/>
      <c r="X62" s="1655"/>
      <c r="Y62" s="1655"/>
      <c r="Z62" s="1655"/>
      <c r="AA62" s="1655"/>
      <c r="AB62" s="1655"/>
      <c r="AC62" s="1655"/>
      <c r="AD62" s="1655"/>
      <c r="AE62" s="1642"/>
      <c r="AF62" s="709"/>
      <c r="AG62" s="1274"/>
      <c r="AH62" s="1275"/>
      <c r="AI62" s="1276"/>
      <c r="AJ62" s="1649"/>
      <c r="AK62" s="1650"/>
      <c r="AL62" s="1650"/>
      <c r="AM62" s="1650"/>
      <c r="AN62" s="1650"/>
      <c r="AO62" s="1650"/>
      <c r="AP62" s="1650"/>
      <c r="AQ62" s="1650"/>
      <c r="AR62" s="1651"/>
    </row>
    <row r="63" spans="1:44" ht="10.5" customHeight="1"/>
    <row r="64" spans="1:44" ht="12" customHeight="1">
      <c r="B64" s="1290" t="s">
        <v>133</v>
      </c>
      <c r="C64" s="1656"/>
      <c r="D64" s="1656"/>
      <c r="E64" s="1656"/>
      <c r="F64" s="1656"/>
      <c r="G64" s="1657" t="str">
        <f>'申込シート①-1・２'!L98&amp;"  "&amp;'申込シート①-1・２'!M98</f>
        <v xml:space="preserve">  </v>
      </c>
      <c r="H64" s="1658"/>
      <c r="I64" s="1658"/>
      <c r="J64" s="1658"/>
      <c r="K64" s="1658"/>
      <c r="L64" s="1658"/>
      <c r="M64" s="1658"/>
      <c r="N64" s="1658"/>
      <c r="O64" s="1658"/>
      <c r="P64" s="1658"/>
      <c r="Q64" s="1658"/>
      <c r="R64" s="1658"/>
      <c r="S64" s="1658"/>
      <c r="T64" s="1658"/>
      <c r="U64" s="1658"/>
      <c r="V64" s="1586" t="s">
        <v>137</v>
      </c>
      <c r="W64" s="1587"/>
      <c r="X64" s="1587"/>
      <c r="Y64" s="1587"/>
      <c r="Z64" s="1587"/>
      <c r="AA64" s="1587"/>
      <c r="AB64" s="1587"/>
      <c r="AC64" s="1587"/>
      <c r="AD64" s="1587"/>
      <c r="AE64" s="1587"/>
      <c r="AF64" s="1588"/>
      <c r="AG64" s="1676">
        <f>'申込シート①-1・２'!N98</f>
        <v>0</v>
      </c>
      <c r="AH64" s="1677"/>
      <c r="AI64" s="1678"/>
      <c r="AJ64" s="1664"/>
      <c r="AK64" s="1665"/>
      <c r="AL64" s="1665"/>
      <c r="AM64" s="1665"/>
      <c r="AN64" s="1665"/>
      <c r="AO64" s="1665"/>
      <c r="AP64" s="1665"/>
      <c r="AQ64" s="1665"/>
      <c r="AR64" s="1666"/>
    </row>
    <row r="65" spans="1:44" ht="9.75" customHeight="1">
      <c r="B65" s="1401" t="s">
        <v>795</v>
      </c>
      <c r="C65" s="1673"/>
      <c r="D65" s="1673"/>
      <c r="E65" s="1673"/>
      <c r="F65" s="1673"/>
      <c r="G65" s="1652" t="str">
        <f>'申込シート①-1・２'!J98&amp;"  "&amp;'申込シート①-1・２'!K98</f>
        <v xml:space="preserve">  </v>
      </c>
      <c r="H65" s="1653"/>
      <c r="I65" s="1653"/>
      <c r="J65" s="1653"/>
      <c r="K65" s="1653"/>
      <c r="L65" s="1653"/>
      <c r="M65" s="1653"/>
      <c r="N65" s="1653"/>
      <c r="O65" s="1653"/>
      <c r="P65" s="1653"/>
      <c r="Q65" s="1653"/>
      <c r="R65" s="1653"/>
      <c r="S65" s="1653"/>
      <c r="T65" s="1653"/>
      <c r="U65" s="1653"/>
      <c r="V65" s="1596"/>
      <c r="W65" s="1659"/>
      <c r="X65" s="1659"/>
      <c r="Y65" s="1659"/>
      <c r="Z65" s="1659"/>
      <c r="AA65" s="1659"/>
      <c r="AB65" s="1659"/>
      <c r="AC65" s="1659"/>
      <c r="AD65" s="1659"/>
      <c r="AE65" s="1660"/>
      <c r="AF65" s="353"/>
      <c r="AG65" s="1679"/>
      <c r="AH65" s="1680"/>
      <c r="AI65" s="1681"/>
      <c r="AJ65" s="1667"/>
      <c r="AK65" s="1668"/>
      <c r="AL65" s="1668"/>
      <c r="AM65" s="1668"/>
      <c r="AN65" s="1668"/>
      <c r="AO65" s="1668"/>
      <c r="AP65" s="1668"/>
      <c r="AQ65" s="1668"/>
      <c r="AR65" s="1669"/>
    </row>
    <row r="66" spans="1:44" ht="9.75" customHeight="1">
      <c r="B66" s="1674"/>
      <c r="C66" s="1675"/>
      <c r="D66" s="1675"/>
      <c r="E66" s="1675"/>
      <c r="F66" s="1675"/>
      <c r="G66" s="1654"/>
      <c r="H66" s="1655"/>
      <c r="I66" s="1655"/>
      <c r="J66" s="1655"/>
      <c r="K66" s="1655"/>
      <c r="L66" s="1655"/>
      <c r="M66" s="1655"/>
      <c r="N66" s="1655"/>
      <c r="O66" s="1655"/>
      <c r="P66" s="1655"/>
      <c r="Q66" s="1655"/>
      <c r="R66" s="1655"/>
      <c r="S66" s="1655"/>
      <c r="T66" s="1655"/>
      <c r="U66" s="1655"/>
      <c r="V66" s="1661"/>
      <c r="W66" s="1662"/>
      <c r="X66" s="1662"/>
      <c r="Y66" s="1662"/>
      <c r="Z66" s="1662"/>
      <c r="AA66" s="1662"/>
      <c r="AB66" s="1662"/>
      <c r="AC66" s="1662"/>
      <c r="AD66" s="1662"/>
      <c r="AE66" s="1663"/>
      <c r="AF66" s="353"/>
      <c r="AG66" s="1682"/>
      <c r="AH66" s="1683"/>
      <c r="AI66" s="1684"/>
      <c r="AJ66" s="1670"/>
      <c r="AK66" s="1671"/>
      <c r="AL66" s="1671"/>
      <c r="AM66" s="1671"/>
      <c r="AN66" s="1671"/>
      <c r="AO66" s="1671"/>
      <c r="AP66" s="1671"/>
      <c r="AQ66" s="1671"/>
      <c r="AR66" s="1672"/>
    </row>
    <row r="67" spans="1:44" ht="6" customHeight="1"/>
    <row r="68" spans="1:44" ht="3" customHeight="1"/>
    <row r="69" spans="1:44" ht="16.5" customHeight="1">
      <c r="B69" s="453" t="s">
        <v>1407</v>
      </c>
    </row>
    <row r="70" spans="1:44" ht="12" customHeight="1">
      <c r="B70" s="1290" t="s">
        <v>559</v>
      </c>
      <c r="C70" s="1291"/>
      <c r="D70" s="1291"/>
      <c r="E70" s="1291"/>
      <c r="F70" s="1292"/>
      <c r="G70" s="1290" t="s">
        <v>854</v>
      </c>
      <c r="H70" s="1291"/>
      <c r="I70" s="1291"/>
      <c r="J70" s="1291"/>
      <c r="K70" s="1291"/>
      <c r="L70" s="1291"/>
      <c r="M70" s="1291"/>
      <c r="N70" s="1291"/>
      <c r="O70" s="1291"/>
      <c r="P70" s="1291"/>
      <c r="Q70" s="1292"/>
      <c r="R70" s="1290" t="s">
        <v>1156</v>
      </c>
      <c r="S70" s="1291"/>
      <c r="T70" s="1291"/>
      <c r="U70" s="1292"/>
      <c r="V70" s="1290" t="s">
        <v>136</v>
      </c>
      <c r="W70" s="1291"/>
      <c r="X70" s="1291"/>
      <c r="Y70" s="1291"/>
      <c r="Z70" s="1291"/>
      <c r="AA70" s="1291"/>
      <c r="AB70" s="1291"/>
      <c r="AC70" s="1291"/>
      <c r="AD70" s="1291"/>
      <c r="AE70" s="1291"/>
      <c r="AF70" s="1292"/>
      <c r="AG70" s="1290" t="s">
        <v>738</v>
      </c>
      <c r="AH70" s="1291"/>
      <c r="AI70" s="1292"/>
      <c r="AJ70" s="1290" t="s">
        <v>855</v>
      </c>
      <c r="AK70" s="1291"/>
      <c r="AL70" s="1291"/>
      <c r="AM70" s="1291"/>
      <c r="AN70" s="1291"/>
      <c r="AO70" s="1291"/>
      <c r="AP70" s="1291"/>
      <c r="AQ70" s="1291"/>
      <c r="AR70" s="1292"/>
    </row>
    <row r="71" spans="1:44" ht="12" customHeight="1">
      <c r="B71" s="1293"/>
      <c r="C71" s="1294"/>
      <c r="D71" s="1294"/>
      <c r="E71" s="1294"/>
      <c r="F71" s="1295"/>
      <c r="G71" s="1293"/>
      <c r="H71" s="1294"/>
      <c r="I71" s="1294"/>
      <c r="J71" s="1294"/>
      <c r="K71" s="1294"/>
      <c r="L71" s="1294"/>
      <c r="M71" s="1294"/>
      <c r="N71" s="1294"/>
      <c r="O71" s="1294"/>
      <c r="P71" s="1294"/>
      <c r="Q71" s="1295"/>
      <c r="R71" s="1293"/>
      <c r="S71" s="1294"/>
      <c r="T71" s="1294"/>
      <c r="U71" s="1295"/>
      <c r="V71" s="1293" t="s">
        <v>911</v>
      </c>
      <c r="W71" s="1294"/>
      <c r="X71" s="1294"/>
      <c r="Y71" s="1294"/>
      <c r="Z71" s="1294"/>
      <c r="AA71" s="1294"/>
      <c r="AB71" s="1294"/>
      <c r="AC71" s="1294"/>
      <c r="AD71" s="1294"/>
      <c r="AE71" s="1294"/>
      <c r="AF71" s="1295"/>
      <c r="AG71" s="1293"/>
      <c r="AH71" s="1294"/>
      <c r="AI71" s="1295"/>
      <c r="AJ71" s="1293"/>
      <c r="AK71" s="1294"/>
      <c r="AL71" s="1294"/>
      <c r="AM71" s="1294"/>
      <c r="AN71" s="1294"/>
      <c r="AO71" s="1294"/>
      <c r="AP71" s="1294"/>
      <c r="AQ71" s="1294"/>
      <c r="AR71" s="1295"/>
    </row>
    <row r="72" spans="1:44" ht="12" customHeight="1">
      <c r="A72" s="1685">
        <v>1</v>
      </c>
      <c r="B72" s="1270" t="str">
        <f>'申込シート①-1・２'!D99</f>
        <v>司会者</v>
      </c>
      <c r="C72" s="1271"/>
      <c r="D72" s="1271"/>
      <c r="E72" s="1271"/>
      <c r="F72" s="1329"/>
      <c r="G72" s="1270" t="str">
        <f>'申込シート①-1・２'!G99</f>
        <v>科</v>
      </c>
      <c r="H72" s="1271"/>
      <c r="I72" s="1271"/>
      <c r="J72" s="1271"/>
      <c r="K72" s="1271"/>
      <c r="L72" s="1271"/>
      <c r="M72" s="1271"/>
      <c r="N72" s="1271"/>
      <c r="O72" s="1271"/>
      <c r="P72" s="1271"/>
      <c r="Q72" s="1329"/>
      <c r="R72" s="1270">
        <f>'申込シート①-1・２'!H99</f>
        <v>0</v>
      </c>
      <c r="S72" s="1271"/>
      <c r="T72" s="1271"/>
      <c r="U72" s="1329"/>
      <c r="V72" s="1657" t="str">
        <f>'申込シート①-1・２'!L99&amp;"  "&amp;'申込シート①-1・２'!M99</f>
        <v xml:space="preserve">  </v>
      </c>
      <c r="W72" s="1658"/>
      <c r="X72" s="1658"/>
      <c r="Y72" s="1658"/>
      <c r="Z72" s="1658"/>
      <c r="AA72" s="1658"/>
      <c r="AB72" s="1658"/>
      <c r="AC72" s="1658"/>
      <c r="AD72" s="1658"/>
      <c r="AE72" s="707"/>
      <c r="AF72" s="685"/>
      <c r="AG72" s="1270">
        <f>'申込シート①-1・２'!N99</f>
        <v>0</v>
      </c>
      <c r="AH72" s="1271"/>
      <c r="AI72" s="1329"/>
      <c r="AJ72" s="1643"/>
      <c r="AK72" s="1644"/>
      <c r="AL72" s="1644"/>
      <c r="AM72" s="1644"/>
      <c r="AN72" s="1644"/>
      <c r="AO72" s="1644"/>
      <c r="AP72" s="1644"/>
      <c r="AQ72" s="1644"/>
      <c r="AR72" s="1645"/>
    </row>
    <row r="73" spans="1:44" ht="9.75" customHeight="1">
      <c r="A73" s="1685"/>
      <c r="B73" s="1330"/>
      <c r="C73" s="1450"/>
      <c r="D73" s="1450"/>
      <c r="E73" s="1450"/>
      <c r="F73" s="1331"/>
      <c r="G73" s="1330"/>
      <c r="H73" s="1336"/>
      <c r="I73" s="1336"/>
      <c r="J73" s="1336"/>
      <c r="K73" s="1336"/>
      <c r="L73" s="1336"/>
      <c r="M73" s="1336"/>
      <c r="N73" s="1336"/>
      <c r="O73" s="1336"/>
      <c r="P73" s="1336"/>
      <c r="Q73" s="1331"/>
      <c r="R73" s="1330"/>
      <c r="S73" s="1450"/>
      <c r="T73" s="1450"/>
      <c r="U73" s="1331"/>
      <c r="V73" s="1652" t="str">
        <f>'申込シート①-1・２'!J99&amp;"  "&amp;'申込シート①-1・２'!K99</f>
        <v xml:space="preserve">  </v>
      </c>
      <c r="W73" s="1653"/>
      <c r="X73" s="1653"/>
      <c r="Y73" s="1653"/>
      <c r="Z73" s="1653"/>
      <c r="AA73" s="1653"/>
      <c r="AB73" s="1653"/>
      <c r="AC73" s="1653"/>
      <c r="AD73" s="1653"/>
      <c r="AE73" s="1641" t="s">
        <v>2495</v>
      </c>
      <c r="AF73" s="708" t="s">
        <v>2496</v>
      </c>
      <c r="AG73" s="1330"/>
      <c r="AH73" s="1450"/>
      <c r="AI73" s="1331"/>
      <c r="AJ73" s="1646"/>
      <c r="AK73" s="1647"/>
      <c r="AL73" s="1647"/>
      <c r="AM73" s="1647"/>
      <c r="AN73" s="1647"/>
      <c r="AO73" s="1647"/>
      <c r="AP73" s="1647"/>
      <c r="AQ73" s="1647"/>
      <c r="AR73" s="1648"/>
    </row>
    <row r="74" spans="1:44" ht="9.75" customHeight="1">
      <c r="A74" s="1685"/>
      <c r="B74" s="1274"/>
      <c r="C74" s="1275"/>
      <c r="D74" s="1275"/>
      <c r="E74" s="1275"/>
      <c r="F74" s="1276"/>
      <c r="G74" s="1274"/>
      <c r="H74" s="1275"/>
      <c r="I74" s="1275"/>
      <c r="J74" s="1275"/>
      <c r="K74" s="1275"/>
      <c r="L74" s="1275"/>
      <c r="M74" s="1275"/>
      <c r="N74" s="1275"/>
      <c r="O74" s="1275"/>
      <c r="P74" s="1275"/>
      <c r="Q74" s="1276"/>
      <c r="R74" s="1274"/>
      <c r="S74" s="1275"/>
      <c r="T74" s="1275"/>
      <c r="U74" s="1276"/>
      <c r="V74" s="1654"/>
      <c r="W74" s="1655"/>
      <c r="X74" s="1655"/>
      <c r="Y74" s="1655"/>
      <c r="Z74" s="1655"/>
      <c r="AA74" s="1655"/>
      <c r="AB74" s="1655"/>
      <c r="AC74" s="1655"/>
      <c r="AD74" s="1655"/>
      <c r="AE74" s="1642"/>
      <c r="AF74" s="709"/>
      <c r="AG74" s="1274"/>
      <c r="AH74" s="1275"/>
      <c r="AI74" s="1276"/>
      <c r="AJ74" s="1649"/>
      <c r="AK74" s="1650"/>
      <c r="AL74" s="1650"/>
      <c r="AM74" s="1650"/>
      <c r="AN74" s="1650"/>
      <c r="AO74" s="1650"/>
      <c r="AP74" s="1650"/>
      <c r="AQ74" s="1650"/>
      <c r="AR74" s="1651"/>
    </row>
    <row r="75" spans="1:44" ht="12" customHeight="1">
      <c r="A75" s="1685">
        <v>2</v>
      </c>
      <c r="B75" s="1270" t="str">
        <f>'申込シート①-1・２'!D100</f>
        <v>司会者</v>
      </c>
      <c r="C75" s="1271"/>
      <c r="D75" s="1271"/>
      <c r="E75" s="1271"/>
      <c r="F75" s="1329"/>
      <c r="G75" s="1270" t="str">
        <f>'申込シート①-1・２'!G100</f>
        <v>科</v>
      </c>
      <c r="H75" s="1271"/>
      <c r="I75" s="1271"/>
      <c r="J75" s="1271"/>
      <c r="K75" s="1271"/>
      <c r="L75" s="1271"/>
      <c r="M75" s="1271"/>
      <c r="N75" s="1271"/>
      <c r="O75" s="1271"/>
      <c r="P75" s="1271"/>
      <c r="Q75" s="1329"/>
      <c r="R75" s="1270">
        <f>'申込シート①-1・２'!H100</f>
        <v>0</v>
      </c>
      <c r="S75" s="1271"/>
      <c r="T75" s="1271"/>
      <c r="U75" s="1329"/>
      <c r="V75" s="1657" t="str">
        <f>'申込シート①-1・２'!L100&amp;"  "&amp;'申込シート①-1・２'!M100</f>
        <v xml:space="preserve">  </v>
      </c>
      <c r="W75" s="1658"/>
      <c r="X75" s="1658"/>
      <c r="Y75" s="1658"/>
      <c r="Z75" s="1658"/>
      <c r="AA75" s="1658"/>
      <c r="AB75" s="1658"/>
      <c r="AC75" s="1658"/>
      <c r="AD75" s="1658"/>
      <c r="AE75" s="454"/>
      <c r="AF75" s="685"/>
      <c r="AG75" s="1270">
        <f>'申込シート①-1・２'!N100</f>
        <v>0</v>
      </c>
      <c r="AH75" s="1271"/>
      <c r="AI75" s="1329"/>
      <c r="AJ75" s="1643"/>
      <c r="AK75" s="1644"/>
      <c r="AL75" s="1644"/>
      <c r="AM75" s="1644"/>
      <c r="AN75" s="1644"/>
      <c r="AO75" s="1644"/>
      <c r="AP75" s="1644"/>
      <c r="AQ75" s="1644"/>
      <c r="AR75" s="1645"/>
    </row>
    <row r="76" spans="1:44" ht="9.75" customHeight="1">
      <c r="A76" s="1685"/>
      <c r="B76" s="1330"/>
      <c r="C76" s="1336"/>
      <c r="D76" s="1336"/>
      <c r="E76" s="1336"/>
      <c r="F76" s="1331"/>
      <c r="G76" s="1330"/>
      <c r="H76" s="1336"/>
      <c r="I76" s="1336"/>
      <c r="J76" s="1336"/>
      <c r="K76" s="1336"/>
      <c r="L76" s="1336"/>
      <c r="M76" s="1336"/>
      <c r="N76" s="1336"/>
      <c r="O76" s="1336"/>
      <c r="P76" s="1336"/>
      <c r="Q76" s="1331"/>
      <c r="R76" s="1330"/>
      <c r="S76" s="1450"/>
      <c r="T76" s="1450"/>
      <c r="U76" s="1331"/>
      <c r="V76" s="1652" t="str">
        <f>'申込シート①-1・２'!J100&amp;"  "&amp;'申込シート①-1・２'!K100</f>
        <v xml:space="preserve">  </v>
      </c>
      <c r="W76" s="1653"/>
      <c r="X76" s="1653"/>
      <c r="Y76" s="1653"/>
      <c r="Z76" s="1653"/>
      <c r="AA76" s="1653"/>
      <c r="AB76" s="1653"/>
      <c r="AC76" s="1653"/>
      <c r="AD76" s="1653"/>
      <c r="AE76" s="1641" t="s">
        <v>2495</v>
      </c>
      <c r="AF76" s="708" t="s">
        <v>2496</v>
      </c>
      <c r="AG76" s="1330"/>
      <c r="AH76" s="1450"/>
      <c r="AI76" s="1331"/>
      <c r="AJ76" s="1646"/>
      <c r="AK76" s="1647"/>
      <c r="AL76" s="1647"/>
      <c r="AM76" s="1647"/>
      <c r="AN76" s="1647"/>
      <c r="AO76" s="1647"/>
      <c r="AP76" s="1647"/>
      <c r="AQ76" s="1647"/>
      <c r="AR76" s="1648"/>
    </row>
    <row r="77" spans="1:44" ht="9.75" customHeight="1">
      <c r="A77" s="1685"/>
      <c r="B77" s="1274"/>
      <c r="C77" s="1275"/>
      <c r="D77" s="1275"/>
      <c r="E77" s="1275"/>
      <c r="F77" s="1276"/>
      <c r="G77" s="1274"/>
      <c r="H77" s="1275"/>
      <c r="I77" s="1275"/>
      <c r="J77" s="1275"/>
      <c r="K77" s="1275"/>
      <c r="L77" s="1275"/>
      <c r="M77" s="1275"/>
      <c r="N77" s="1275"/>
      <c r="O77" s="1275"/>
      <c r="P77" s="1275"/>
      <c r="Q77" s="1276"/>
      <c r="R77" s="1274"/>
      <c r="S77" s="1275"/>
      <c r="T77" s="1275"/>
      <c r="U77" s="1276"/>
      <c r="V77" s="1654"/>
      <c r="W77" s="1655"/>
      <c r="X77" s="1655"/>
      <c r="Y77" s="1655"/>
      <c r="Z77" s="1655"/>
      <c r="AA77" s="1655"/>
      <c r="AB77" s="1655"/>
      <c r="AC77" s="1655"/>
      <c r="AD77" s="1655"/>
      <c r="AE77" s="1642"/>
      <c r="AF77" s="709"/>
      <c r="AG77" s="1274"/>
      <c r="AH77" s="1275"/>
      <c r="AI77" s="1276"/>
      <c r="AJ77" s="1649"/>
      <c r="AK77" s="1650"/>
      <c r="AL77" s="1650"/>
      <c r="AM77" s="1650"/>
      <c r="AN77" s="1650"/>
      <c r="AO77" s="1650"/>
      <c r="AP77" s="1650"/>
      <c r="AQ77" s="1650"/>
      <c r="AR77" s="1651"/>
    </row>
    <row r="78" spans="1:44" ht="12" customHeight="1">
      <c r="A78" s="1685">
        <v>3</v>
      </c>
      <c r="B78" s="1270" t="str">
        <f>'申込シート①-1・２'!D101</f>
        <v>記録者</v>
      </c>
      <c r="C78" s="1271"/>
      <c r="D78" s="1271"/>
      <c r="E78" s="1271"/>
      <c r="F78" s="1329"/>
      <c r="G78" s="1270" t="str">
        <f>'申込シート①-1・２'!G101</f>
        <v>科</v>
      </c>
      <c r="H78" s="1271"/>
      <c r="I78" s="1271"/>
      <c r="J78" s="1271"/>
      <c r="K78" s="1271"/>
      <c r="L78" s="1271"/>
      <c r="M78" s="1271"/>
      <c r="N78" s="1271"/>
      <c r="O78" s="1271"/>
      <c r="P78" s="1271"/>
      <c r="Q78" s="1329"/>
      <c r="R78" s="1270">
        <f>'申込シート①-1・２'!H101</f>
        <v>0</v>
      </c>
      <c r="S78" s="1271"/>
      <c r="T78" s="1271"/>
      <c r="U78" s="1329"/>
      <c r="V78" s="1657" t="str">
        <f>'申込シート①-1・２'!L101&amp;"  "&amp;'申込シート①-1・２'!M101</f>
        <v xml:space="preserve">  </v>
      </c>
      <c r="W78" s="1658"/>
      <c r="X78" s="1658"/>
      <c r="Y78" s="1658"/>
      <c r="Z78" s="1658"/>
      <c r="AA78" s="1658"/>
      <c r="AB78" s="1658"/>
      <c r="AC78" s="1658"/>
      <c r="AD78" s="1658"/>
      <c r="AE78" s="454"/>
      <c r="AF78" s="685"/>
      <c r="AG78" s="1270">
        <f>'申込シート①-1・２'!N101</f>
        <v>0</v>
      </c>
      <c r="AH78" s="1271"/>
      <c r="AI78" s="1329"/>
      <c r="AJ78" s="1643"/>
      <c r="AK78" s="1644"/>
      <c r="AL78" s="1644"/>
      <c r="AM78" s="1644"/>
      <c r="AN78" s="1644"/>
      <c r="AO78" s="1644"/>
      <c r="AP78" s="1644"/>
      <c r="AQ78" s="1644"/>
      <c r="AR78" s="1645"/>
    </row>
    <row r="79" spans="1:44" ht="9.75" customHeight="1">
      <c r="A79" s="1685"/>
      <c r="B79" s="1330"/>
      <c r="C79" s="1336"/>
      <c r="D79" s="1336"/>
      <c r="E79" s="1336"/>
      <c r="F79" s="1331"/>
      <c r="G79" s="1330"/>
      <c r="H79" s="1336"/>
      <c r="I79" s="1336"/>
      <c r="J79" s="1336"/>
      <c r="K79" s="1336"/>
      <c r="L79" s="1336"/>
      <c r="M79" s="1336"/>
      <c r="N79" s="1336"/>
      <c r="O79" s="1336"/>
      <c r="P79" s="1336"/>
      <c r="Q79" s="1331"/>
      <c r="R79" s="1330"/>
      <c r="S79" s="1450"/>
      <c r="T79" s="1450"/>
      <c r="U79" s="1331"/>
      <c r="V79" s="1652" t="str">
        <f>'申込シート①-1・２'!J101&amp;"  "&amp;'申込シート①-1・２'!K101</f>
        <v xml:space="preserve">  </v>
      </c>
      <c r="W79" s="1653"/>
      <c r="X79" s="1653"/>
      <c r="Y79" s="1653"/>
      <c r="Z79" s="1653"/>
      <c r="AA79" s="1653"/>
      <c r="AB79" s="1653"/>
      <c r="AC79" s="1653"/>
      <c r="AD79" s="1653"/>
      <c r="AE79" s="1641" t="s">
        <v>101</v>
      </c>
      <c r="AF79" s="708" t="s">
        <v>101</v>
      </c>
      <c r="AG79" s="1330"/>
      <c r="AH79" s="1450"/>
      <c r="AI79" s="1331"/>
      <c r="AJ79" s="1646"/>
      <c r="AK79" s="1647"/>
      <c r="AL79" s="1647"/>
      <c r="AM79" s="1647"/>
      <c r="AN79" s="1647"/>
      <c r="AO79" s="1647"/>
      <c r="AP79" s="1647"/>
      <c r="AQ79" s="1647"/>
      <c r="AR79" s="1648"/>
    </row>
    <row r="80" spans="1:44" ht="9.75" customHeight="1">
      <c r="A80" s="1685"/>
      <c r="B80" s="1274"/>
      <c r="C80" s="1275"/>
      <c r="D80" s="1275"/>
      <c r="E80" s="1275"/>
      <c r="F80" s="1276"/>
      <c r="G80" s="1274"/>
      <c r="H80" s="1275"/>
      <c r="I80" s="1275"/>
      <c r="J80" s="1275"/>
      <c r="K80" s="1275"/>
      <c r="L80" s="1275"/>
      <c r="M80" s="1275"/>
      <c r="N80" s="1275"/>
      <c r="O80" s="1275"/>
      <c r="P80" s="1275"/>
      <c r="Q80" s="1276"/>
      <c r="R80" s="1274"/>
      <c r="S80" s="1275"/>
      <c r="T80" s="1275"/>
      <c r="U80" s="1276"/>
      <c r="V80" s="1654"/>
      <c r="W80" s="1655"/>
      <c r="X80" s="1655"/>
      <c r="Y80" s="1655"/>
      <c r="Z80" s="1655"/>
      <c r="AA80" s="1655"/>
      <c r="AB80" s="1655"/>
      <c r="AC80" s="1655"/>
      <c r="AD80" s="1655"/>
      <c r="AE80" s="1642"/>
      <c r="AF80" s="709"/>
      <c r="AG80" s="1274"/>
      <c r="AH80" s="1275"/>
      <c r="AI80" s="1276"/>
      <c r="AJ80" s="1649"/>
      <c r="AK80" s="1650"/>
      <c r="AL80" s="1650"/>
      <c r="AM80" s="1650"/>
      <c r="AN80" s="1650"/>
      <c r="AO80" s="1650"/>
      <c r="AP80" s="1650"/>
      <c r="AQ80" s="1650"/>
      <c r="AR80" s="1651"/>
    </row>
    <row r="81" spans="1:44" ht="12" customHeight="1">
      <c r="A81" s="1685">
        <v>3</v>
      </c>
      <c r="B81" s="1270" t="str">
        <f>'申込シート①-1・２'!D102</f>
        <v>記録者</v>
      </c>
      <c r="C81" s="1271"/>
      <c r="D81" s="1271"/>
      <c r="E81" s="1271"/>
      <c r="F81" s="1329"/>
      <c r="G81" s="1270" t="str">
        <f>'申込シート①-1・２'!G102</f>
        <v>科</v>
      </c>
      <c r="H81" s="1271"/>
      <c r="I81" s="1271"/>
      <c r="J81" s="1271"/>
      <c r="K81" s="1271"/>
      <c r="L81" s="1271"/>
      <c r="M81" s="1271"/>
      <c r="N81" s="1271"/>
      <c r="O81" s="1271"/>
      <c r="P81" s="1271"/>
      <c r="Q81" s="1329"/>
      <c r="R81" s="1270">
        <f>'申込シート①-1・２'!H102</f>
        <v>0</v>
      </c>
      <c r="S81" s="1271"/>
      <c r="T81" s="1271"/>
      <c r="U81" s="1329"/>
      <c r="V81" s="1657" t="str">
        <f>'申込シート①-1・２'!L102&amp;"  "&amp;'申込シート①-1・２'!M102</f>
        <v xml:space="preserve">  </v>
      </c>
      <c r="W81" s="1658"/>
      <c r="X81" s="1658"/>
      <c r="Y81" s="1658"/>
      <c r="Z81" s="1658"/>
      <c r="AA81" s="1658"/>
      <c r="AB81" s="1658"/>
      <c r="AC81" s="1658"/>
      <c r="AD81" s="1658"/>
      <c r="AE81" s="454"/>
      <c r="AF81" s="685"/>
      <c r="AG81" s="1270">
        <f>'申込シート①-1・２'!N102</f>
        <v>0</v>
      </c>
      <c r="AH81" s="1271"/>
      <c r="AI81" s="1329"/>
      <c r="AJ81" s="1643"/>
      <c r="AK81" s="1644"/>
      <c r="AL81" s="1644"/>
      <c r="AM81" s="1644"/>
      <c r="AN81" s="1644"/>
      <c r="AO81" s="1644"/>
      <c r="AP81" s="1644"/>
      <c r="AQ81" s="1644"/>
      <c r="AR81" s="1645"/>
    </row>
    <row r="82" spans="1:44" ht="9.75" customHeight="1">
      <c r="A82" s="1685"/>
      <c r="B82" s="1330"/>
      <c r="C82" s="1336"/>
      <c r="D82" s="1336"/>
      <c r="E82" s="1336"/>
      <c r="F82" s="1331"/>
      <c r="G82" s="1330"/>
      <c r="H82" s="1336"/>
      <c r="I82" s="1336"/>
      <c r="J82" s="1336"/>
      <c r="K82" s="1336"/>
      <c r="L82" s="1336"/>
      <c r="M82" s="1336"/>
      <c r="N82" s="1336"/>
      <c r="O82" s="1336"/>
      <c r="P82" s="1336"/>
      <c r="Q82" s="1331"/>
      <c r="R82" s="1330"/>
      <c r="S82" s="1450"/>
      <c r="T82" s="1450"/>
      <c r="U82" s="1331"/>
      <c r="V82" s="1652" t="str">
        <f>'申込シート①-1・２'!J102&amp;"  "&amp;'申込シート①-1・２'!K102</f>
        <v xml:space="preserve">  </v>
      </c>
      <c r="W82" s="1653"/>
      <c r="X82" s="1653"/>
      <c r="Y82" s="1653"/>
      <c r="Z82" s="1653"/>
      <c r="AA82" s="1653"/>
      <c r="AB82" s="1653"/>
      <c r="AC82" s="1653"/>
      <c r="AD82" s="1653"/>
      <c r="AE82" s="1641" t="s">
        <v>2495</v>
      </c>
      <c r="AF82" s="708" t="s">
        <v>2496</v>
      </c>
      <c r="AG82" s="1330"/>
      <c r="AH82" s="1450"/>
      <c r="AI82" s="1331"/>
      <c r="AJ82" s="1646"/>
      <c r="AK82" s="1647"/>
      <c r="AL82" s="1647"/>
      <c r="AM82" s="1647"/>
      <c r="AN82" s="1647"/>
      <c r="AO82" s="1647"/>
      <c r="AP82" s="1647"/>
      <c r="AQ82" s="1647"/>
      <c r="AR82" s="1648"/>
    </row>
    <row r="83" spans="1:44" ht="9.75" customHeight="1">
      <c r="A83" s="1685"/>
      <c r="B83" s="1274"/>
      <c r="C83" s="1275"/>
      <c r="D83" s="1275"/>
      <c r="E83" s="1275"/>
      <c r="F83" s="1276"/>
      <c r="G83" s="1274"/>
      <c r="H83" s="1275"/>
      <c r="I83" s="1275"/>
      <c r="J83" s="1275"/>
      <c r="K83" s="1275"/>
      <c r="L83" s="1275"/>
      <c r="M83" s="1275"/>
      <c r="N83" s="1275"/>
      <c r="O83" s="1275"/>
      <c r="P83" s="1275"/>
      <c r="Q83" s="1276"/>
      <c r="R83" s="1274"/>
      <c r="S83" s="1275"/>
      <c r="T83" s="1275"/>
      <c r="U83" s="1276"/>
      <c r="V83" s="1654"/>
      <c r="W83" s="1655"/>
      <c r="X83" s="1655"/>
      <c r="Y83" s="1655"/>
      <c r="Z83" s="1655"/>
      <c r="AA83" s="1655"/>
      <c r="AB83" s="1655"/>
      <c r="AC83" s="1655"/>
      <c r="AD83" s="1655"/>
      <c r="AE83" s="1642"/>
      <c r="AF83" s="709"/>
      <c r="AG83" s="1274"/>
      <c r="AH83" s="1275"/>
      <c r="AI83" s="1276"/>
      <c r="AJ83" s="1649"/>
      <c r="AK83" s="1650"/>
      <c r="AL83" s="1650"/>
      <c r="AM83" s="1650"/>
      <c r="AN83" s="1650"/>
      <c r="AO83" s="1650"/>
      <c r="AP83" s="1650"/>
      <c r="AQ83" s="1650"/>
      <c r="AR83" s="1651"/>
    </row>
    <row r="84" spans="1:44" ht="10.5" customHeight="1"/>
    <row r="85" spans="1:44" ht="12" customHeight="1">
      <c r="B85" s="1290" t="s">
        <v>133</v>
      </c>
      <c r="C85" s="1656"/>
      <c r="D85" s="1656"/>
      <c r="E85" s="1656"/>
      <c r="F85" s="1656"/>
      <c r="G85" s="1657" t="str">
        <f>'申込シート①-1・２'!L103&amp;"  "&amp;'申込シート①-1・２'!M103</f>
        <v xml:space="preserve">  </v>
      </c>
      <c r="H85" s="1658"/>
      <c r="I85" s="1658"/>
      <c r="J85" s="1658"/>
      <c r="K85" s="1658"/>
      <c r="L85" s="1658"/>
      <c r="M85" s="1658"/>
      <c r="N85" s="1658"/>
      <c r="O85" s="1658"/>
      <c r="P85" s="1658"/>
      <c r="Q85" s="1658"/>
      <c r="R85" s="1658"/>
      <c r="S85" s="1658"/>
      <c r="T85" s="1658"/>
      <c r="U85" s="1658"/>
      <c r="V85" s="1586" t="s">
        <v>137</v>
      </c>
      <c r="W85" s="1587"/>
      <c r="X85" s="1587"/>
      <c r="Y85" s="1587"/>
      <c r="Z85" s="1587"/>
      <c r="AA85" s="1587"/>
      <c r="AB85" s="1587"/>
      <c r="AC85" s="1587"/>
      <c r="AD85" s="1587"/>
      <c r="AE85" s="1587"/>
      <c r="AF85" s="1588"/>
      <c r="AG85" s="1676">
        <f>'申込シート①-1・２'!N103</f>
        <v>0</v>
      </c>
      <c r="AH85" s="1677"/>
      <c r="AI85" s="1678"/>
      <c r="AJ85" s="1664"/>
      <c r="AK85" s="1665"/>
      <c r="AL85" s="1665"/>
      <c r="AM85" s="1665"/>
      <c r="AN85" s="1665"/>
      <c r="AO85" s="1665"/>
      <c r="AP85" s="1665"/>
      <c r="AQ85" s="1665"/>
      <c r="AR85" s="1666"/>
    </row>
    <row r="86" spans="1:44" ht="9.75" customHeight="1">
      <c r="B86" s="1417" t="s">
        <v>1356</v>
      </c>
      <c r="C86" s="1673"/>
      <c r="D86" s="1673"/>
      <c r="E86" s="1673"/>
      <c r="F86" s="1673"/>
      <c r="G86" s="1652" t="str">
        <f>'申込シート①-1・２'!J103&amp;"  "&amp;'申込シート①-1・２'!K103</f>
        <v xml:space="preserve">  </v>
      </c>
      <c r="H86" s="1653"/>
      <c r="I86" s="1653"/>
      <c r="J86" s="1653"/>
      <c r="K86" s="1653"/>
      <c r="L86" s="1653"/>
      <c r="M86" s="1653"/>
      <c r="N86" s="1653"/>
      <c r="O86" s="1653"/>
      <c r="P86" s="1653"/>
      <c r="Q86" s="1653"/>
      <c r="R86" s="1653"/>
      <c r="S86" s="1653"/>
      <c r="T86" s="1653"/>
      <c r="U86" s="1653"/>
      <c r="V86" s="1596"/>
      <c r="W86" s="1659"/>
      <c r="X86" s="1659"/>
      <c r="Y86" s="1659"/>
      <c r="Z86" s="1659"/>
      <c r="AA86" s="1659"/>
      <c r="AB86" s="1659"/>
      <c r="AC86" s="1659"/>
      <c r="AD86" s="1659"/>
      <c r="AE86" s="1660"/>
      <c r="AF86" s="353"/>
      <c r="AG86" s="1679"/>
      <c r="AH86" s="1680"/>
      <c r="AI86" s="1681"/>
      <c r="AJ86" s="1667"/>
      <c r="AK86" s="1668"/>
      <c r="AL86" s="1668"/>
      <c r="AM86" s="1668"/>
      <c r="AN86" s="1668"/>
      <c r="AO86" s="1668"/>
      <c r="AP86" s="1668"/>
      <c r="AQ86" s="1668"/>
      <c r="AR86" s="1669"/>
    </row>
    <row r="87" spans="1:44" ht="9.75" customHeight="1">
      <c r="B87" s="1674"/>
      <c r="C87" s="1675"/>
      <c r="D87" s="1675"/>
      <c r="E87" s="1675"/>
      <c r="F87" s="1675"/>
      <c r="G87" s="1654"/>
      <c r="H87" s="1655"/>
      <c r="I87" s="1655"/>
      <c r="J87" s="1655"/>
      <c r="K87" s="1655"/>
      <c r="L87" s="1655"/>
      <c r="M87" s="1655"/>
      <c r="N87" s="1655"/>
      <c r="O87" s="1655"/>
      <c r="P87" s="1655"/>
      <c r="Q87" s="1655"/>
      <c r="R87" s="1655"/>
      <c r="S87" s="1655"/>
      <c r="T87" s="1655"/>
      <c r="U87" s="1655"/>
      <c r="V87" s="1661"/>
      <c r="W87" s="1662"/>
      <c r="X87" s="1662"/>
      <c r="Y87" s="1662"/>
      <c r="Z87" s="1662"/>
      <c r="AA87" s="1662"/>
      <c r="AB87" s="1662"/>
      <c r="AC87" s="1662"/>
      <c r="AD87" s="1662"/>
      <c r="AE87" s="1663"/>
      <c r="AF87" s="353"/>
      <c r="AG87" s="1682"/>
      <c r="AH87" s="1683"/>
      <c r="AI87" s="1684"/>
      <c r="AJ87" s="1670"/>
      <c r="AK87" s="1671"/>
      <c r="AL87" s="1671"/>
      <c r="AM87" s="1671"/>
      <c r="AN87" s="1671"/>
      <c r="AO87" s="1671"/>
      <c r="AP87" s="1671"/>
      <c r="AQ87" s="1671"/>
      <c r="AR87" s="1672"/>
    </row>
    <row r="88" spans="1:44" ht="12" customHeight="1">
      <c r="B88" s="1290" t="s">
        <v>133</v>
      </c>
      <c r="C88" s="1656"/>
      <c r="D88" s="1656"/>
      <c r="E88" s="1656"/>
      <c r="F88" s="1656"/>
      <c r="G88" s="1657" t="str">
        <f>'申込シート①-1・２'!L104&amp;"  "&amp;'申込シート①-1・２'!M104</f>
        <v xml:space="preserve">  </v>
      </c>
      <c r="H88" s="1658"/>
      <c r="I88" s="1658"/>
      <c r="J88" s="1658"/>
      <c r="K88" s="1658"/>
      <c r="L88" s="1658"/>
      <c r="M88" s="1658"/>
      <c r="N88" s="1658"/>
      <c r="O88" s="1658"/>
      <c r="P88" s="1658"/>
      <c r="Q88" s="1658"/>
      <c r="R88" s="1658"/>
      <c r="S88" s="1658"/>
      <c r="T88" s="1658"/>
      <c r="U88" s="1658"/>
      <c r="V88" s="1586" t="s">
        <v>137</v>
      </c>
      <c r="W88" s="1587"/>
      <c r="X88" s="1587"/>
      <c r="Y88" s="1587"/>
      <c r="Z88" s="1587"/>
      <c r="AA88" s="1587"/>
      <c r="AB88" s="1587"/>
      <c r="AC88" s="1587"/>
      <c r="AD88" s="1587"/>
      <c r="AE88" s="1587"/>
      <c r="AF88" s="1588"/>
      <c r="AG88" s="1676">
        <f>'申込シート①-1・２'!N104</f>
        <v>0</v>
      </c>
      <c r="AH88" s="1677"/>
      <c r="AI88" s="1678"/>
      <c r="AJ88" s="1664"/>
      <c r="AK88" s="1665"/>
      <c r="AL88" s="1665"/>
      <c r="AM88" s="1665"/>
      <c r="AN88" s="1665"/>
      <c r="AO88" s="1665"/>
      <c r="AP88" s="1665"/>
      <c r="AQ88" s="1665"/>
      <c r="AR88" s="1666"/>
    </row>
    <row r="89" spans="1:44" ht="9.75" customHeight="1">
      <c r="B89" s="1417" t="s">
        <v>2664</v>
      </c>
      <c r="C89" s="1673"/>
      <c r="D89" s="1673"/>
      <c r="E89" s="1673"/>
      <c r="F89" s="1673"/>
      <c r="G89" s="1652" t="str">
        <f>'申込シート①-1・２'!J104&amp;"  "&amp;'申込シート①-1・２'!K104</f>
        <v xml:space="preserve">  </v>
      </c>
      <c r="H89" s="1653"/>
      <c r="I89" s="1653"/>
      <c r="J89" s="1653"/>
      <c r="K89" s="1653"/>
      <c r="L89" s="1653"/>
      <c r="M89" s="1653"/>
      <c r="N89" s="1653"/>
      <c r="O89" s="1653"/>
      <c r="P89" s="1653"/>
      <c r="Q89" s="1653"/>
      <c r="R89" s="1653"/>
      <c r="S89" s="1653"/>
      <c r="T89" s="1653"/>
      <c r="U89" s="1653"/>
      <c r="V89" s="1596"/>
      <c r="W89" s="1659"/>
      <c r="X89" s="1659"/>
      <c r="Y89" s="1659"/>
      <c r="Z89" s="1659"/>
      <c r="AA89" s="1659"/>
      <c r="AB89" s="1659"/>
      <c r="AC89" s="1659"/>
      <c r="AD89" s="1659"/>
      <c r="AE89" s="1660"/>
      <c r="AF89" s="353"/>
      <c r="AG89" s="1679"/>
      <c r="AH89" s="1680"/>
      <c r="AI89" s="1681"/>
      <c r="AJ89" s="1667"/>
      <c r="AK89" s="1668"/>
      <c r="AL89" s="1668"/>
      <c r="AM89" s="1668"/>
      <c r="AN89" s="1668"/>
      <c r="AO89" s="1668"/>
      <c r="AP89" s="1668"/>
      <c r="AQ89" s="1668"/>
      <c r="AR89" s="1669"/>
    </row>
    <row r="90" spans="1:44" ht="9.75" customHeight="1">
      <c r="B90" s="1674"/>
      <c r="C90" s="1675"/>
      <c r="D90" s="1675"/>
      <c r="E90" s="1675"/>
      <c r="F90" s="1675"/>
      <c r="G90" s="1654"/>
      <c r="H90" s="1655"/>
      <c r="I90" s="1655"/>
      <c r="J90" s="1655"/>
      <c r="K90" s="1655"/>
      <c r="L90" s="1655"/>
      <c r="M90" s="1655"/>
      <c r="N90" s="1655"/>
      <c r="O90" s="1655"/>
      <c r="P90" s="1655"/>
      <c r="Q90" s="1655"/>
      <c r="R90" s="1655"/>
      <c r="S90" s="1655"/>
      <c r="T90" s="1655"/>
      <c r="U90" s="1655"/>
      <c r="V90" s="1661"/>
      <c r="W90" s="1662"/>
      <c r="X90" s="1662"/>
      <c r="Y90" s="1662"/>
      <c r="Z90" s="1662"/>
      <c r="AA90" s="1662"/>
      <c r="AB90" s="1662"/>
      <c r="AC90" s="1662"/>
      <c r="AD90" s="1662"/>
      <c r="AE90" s="1663"/>
      <c r="AF90" s="353"/>
      <c r="AG90" s="1682"/>
      <c r="AH90" s="1683"/>
      <c r="AI90" s="1684"/>
      <c r="AJ90" s="1670"/>
      <c r="AK90" s="1671"/>
      <c r="AL90" s="1671"/>
      <c r="AM90" s="1671"/>
      <c r="AN90" s="1671"/>
      <c r="AO90" s="1671"/>
      <c r="AP90" s="1671"/>
      <c r="AQ90" s="1671"/>
      <c r="AR90" s="1672"/>
    </row>
  </sheetData>
  <sheetProtection password="CC6F" sheet="1" objects="1" scenarios="1"/>
  <mergeCells count="227">
    <mergeCell ref="G88:U88"/>
    <mergeCell ref="V88:AF88"/>
    <mergeCell ref="AG88:AI90"/>
    <mergeCell ref="AJ88:AR90"/>
    <mergeCell ref="AJ40:AR41"/>
    <mergeCell ref="Z39:AC39"/>
    <mergeCell ref="AG40:AI41"/>
    <mergeCell ref="Y35:AE36"/>
    <mergeCell ref="B7:H7"/>
    <mergeCell ref="AG10:AR10"/>
    <mergeCell ref="AG6:AR6"/>
    <mergeCell ref="I7:AF7"/>
    <mergeCell ref="AG7:AR7"/>
    <mergeCell ref="I6:Z6"/>
    <mergeCell ref="AQ14:AR14"/>
    <mergeCell ref="B3:AQ3"/>
    <mergeCell ref="B89:F90"/>
    <mergeCell ref="B26:AR26"/>
    <mergeCell ref="B22:D24"/>
    <mergeCell ref="E22:M24"/>
    <mergeCell ref="N22:Q24"/>
    <mergeCell ref="R18:AC18"/>
    <mergeCell ref="G27:U27"/>
    <mergeCell ref="AK19:AN21"/>
    <mergeCell ref="R19:AB19"/>
    <mergeCell ref="AG27:AH29"/>
    <mergeCell ref="G89:U90"/>
    <mergeCell ref="AJ78:AR80"/>
    <mergeCell ref="V79:AD80"/>
    <mergeCell ref="AE79:AE80"/>
    <mergeCell ref="V89:AE90"/>
    <mergeCell ref="B88:F88"/>
    <mergeCell ref="AG18:AJ18"/>
    <mergeCell ref="R17:AC17"/>
    <mergeCell ref="AC20:AC21"/>
    <mergeCell ref="AG19:AJ21"/>
    <mergeCell ref="AD17:AF18"/>
    <mergeCell ref="E19:M21"/>
    <mergeCell ref="N19:Q21"/>
    <mergeCell ref="R20:AB21"/>
    <mergeCell ref="C1:G1"/>
    <mergeCell ref="B9:H12"/>
    <mergeCell ref="I8:Z8"/>
    <mergeCell ref="AA14:AF14"/>
    <mergeCell ref="AA8:AF8"/>
    <mergeCell ref="I13:AR13"/>
    <mergeCell ref="I9:AF12"/>
    <mergeCell ref="AG8:AR9"/>
    <mergeCell ref="B13:H13"/>
    <mergeCell ref="AG14:AP14"/>
    <mergeCell ref="AG11:AR12"/>
    <mergeCell ref="Y14:Z14"/>
    <mergeCell ref="B5:H5"/>
    <mergeCell ref="I5:W5"/>
    <mergeCell ref="B6:H6"/>
    <mergeCell ref="AA6:AF6"/>
    <mergeCell ref="B14:H14"/>
    <mergeCell ref="B19:D21"/>
    <mergeCell ref="B17:D18"/>
    <mergeCell ref="N17:Q18"/>
    <mergeCell ref="I14:X14"/>
    <mergeCell ref="R22:AB22"/>
    <mergeCell ref="AD19:AF21"/>
    <mergeCell ref="AO19:AR21"/>
    <mergeCell ref="B31:F32"/>
    <mergeCell ref="G28:U29"/>
    <mergeCell ref="B28:F29"/>
    <mergeCell ref="AJ27:AK27"/>
    <mergeCell ref="AJ30:AK30"/>
    <mergeCell ref="V30:AF30"/>
    <mergeCell ref="V31:AE32"/>
    <mergeCell ref="V27:AF27"/>
    <mergeCell ref="B27:F27"/>
    <mergeCell ref="AO22:AR24"/>
    <mergeCell ref="R23:AB24"/>
    <mergeCell ref="AC23:AC24"/>
    <mergeCell ref="AK18:AN18"/>
    <mergeCell ref="E17:M18"/>
    <mergeCell ref="AG17:AR17"/>
    <mergeCell ref="AO18:AR18"/>
    <mergeCell ref="AL31:AR32"/>
    <mergeCell ref="B36:H36"/>
    <mergeCell ref="B35:H35"/>
    <mergeCell ref="I35:X36"/>
    <mergeCell ref="P39:Y39"/>
    <mergeCell ref="G31:U32"/>
    <mergeCell ref="B34:AR34"/>
    <mergeCell ref="B30:F30"/>
    <mergeCell ref="G30:U30"/>
    <mergeCell ref="R40:U41"/>
    <mergeCell ref="V41:AF41"/>
    <mergeCell ref="G40:Q41"/>
    <mergeCell ref="V40:AF40"/>
    <mergeCell ref="B40:F41"/>
    <mergeCell ref="AD22:AF24"/>
    <mergeCell ref="AG22:AJ24"/>
    <mergeCell ref="AK22:AN24"/>
    <mergeCell ref="A42:A44"/>
    <mergeCell ref="B42:F44"/>
    <mergeCell ref="G42:Q44"/>
    <mergeCell ref="R42:U44"/>
    <mergeCell ref="V42:AD42"/>
    <mergeCell ref="B39:F39"/>
    <mergeCell ref="G39:O39"/>
    <mergeCell ref="V28:AE29"/>
    <mergeCell ref="AG35:AJ36"/>
    <mergeCell ref="AL36:AQ36"/>
    <mergeCell ref="AJ31:AK32"/>
    <mergeCell ref="AL27:AR27"/>
    <mergeCell ref="AL28:AR29"/>
    <mergeCell ref="AJ28:AK29"/>
    <mergeCell ref="AG30:AH32"/>
    <mergeCell ref="AL30:AR30"/>
    <mergeCell ref="A45:A47"/>
    <mergeCell ref="B45:F47"/>
    <mergeCell ref="G45:Q47"/>
    <mergeCell ref="A51:A53"/>
    <mergeCell ref="B51:F53"/>
    <mergeCell ref="G51:Q53"/>
    <mergeCell ref="A48:A50"/>
    <mergeCell ref="B48:F50"/>
    <mergeCell ref="G48:Q50"/>
    <mergeCell ref="A60:A62"/>
    <mergeCell ref="B60:F62"/>
    <mergeCell ref="G60:Q62"/>
    <mergeCell ref="R60:U62"/>
    <mergeCell ref="V60:AD60"/>
    <mergeCell ref="A54:A56"/>
    <mergeCell ref="R57:U59"/>
    <mergeCell ref="AJ48:AR50"/>
    <mergeCell ref="AG51:AI53"/>
    <mergeCell ref="AG57:AI59"/>
    <mergeCell ref="AJ54:AR56"/>
    <mergeCell ref="AG48:AI50"/>
    <mergeCell ref="V49:AD50"/>
    <mergeCell ref="AE49:AE50"/>
    <mergeCell ref="V58:AD59"/>
    <mergeCell ref="AE55:AE56"/>
    <mergeCell ref="V54:AD54"/>
    <mergeCell ref="A57:A59"/>
    <mergeCell ref="B54:F56"/>
    <mergeCell ref="G54:Q56"/>
    <mergeCell ref="AG60:AI62"/>
    <mergeCell ref="AJ60:AR62"/>
    <mergeCell ref="R54:U56"/>
    <mergeCell ref="G57:Q59"/>
    <mergeCell ref="B57:F59"/>
    <mergeCell ref="V57:AD57"/>
    <mergeCell ref="AE58:AE59"/>
    <mergeCell ref="V55:AD56"/>
    <mergeCell ref="AJ42:AR44"/>
    <mergeCell ref="V43:AD44"/>
    <mergeCell ref="AJ45:AR47"/>
    <mergeCell ref="AG42:AI44"/>
    <mergeCell ref="AG45:AI47"/>
    <mergeCell ref="V46:AD47"/>
    <mergeCell ref="AE46:AE47"/>
    <mergeCell ref="R45:U47"/>
    <mergeCell ref="V45:AD45"/>
    <mergeCell ref="AE43:AE44"/>
    <mergeCell ref="AJ51:AR53"/>
    <mergeCell ref="V52:AD53"/>
    <mergeCell ref="AE52:AE53"/>
    <mergeCell ref="R51:U53"/>
    <mergeCell ref="V51:AD51"/>
    <mergeCell ref="R48:U50"/>
    <mergeCell ref="V48:AD48"/>
    <mergeCell ref="A75:A77"/>
    <mergeCell ref="B75:F77"/>
    <mergeCell ref="G75:Q77"/>
    <mergeCell ref="R75:U77"/>
    <mergeCell ref="V75:AD75"/>
    <mergeCell ref="G70:Q71"/>
    <mergeCell ref="R70:U71"/>
    <mergeCell ref="V70:AF70"/>
    <mergeCell ref="V71:AF71"/>
    <mergeCell ref="A72:A74"/>
    <mergeCell ref="A81:A83"/>
    <mergeCell ref="B81:F83"/>
    <mergeCell ref="G81:Q83"/>
    <mergeCell ref="R81:U83"/>
    <mergeCell ref="V81:AD81"/>
    <mergeCell ref="A78:A80"/>
    <mergeCell ref="B78:F80"/>
    <mergeCell ref="G78:Q80"/>
    <mergeCell ref="R78:U80"/>
    <mergeCell ref="V78:AD78"/>
    <mergeCell ref="AJ85:AR87"/>
    <mergeCell ref="B86:F87"/>
    <mergeCell ref="G86:U87"/>
    <mergeCell ref="V86:AE87"/>
    <mergeCell ref="B64:F64"/>
    <mergeCell ref="V76:AD77"/>
    <mergeCell ref="AE76:AE77"/>
    <mergeCell ref="AJ72:AR74"/>
    <mergeCell ref="B70:F71"/>
    <mergeCell ref="B72:F74"/>
    <mergeCell ref="G72:Q74"/>
    <mergeCell ref="R72:U74"/>
    <mergeCell ref="V72:AD72"/>
    <mergeCell ref="AG72:AI74"/>
    <mergeCell ref="V73:AD74"/>
    <mergeCell ref="AE73:AE74"/>
    <mergeCell ref="AE61:AE62"/>
    <mergeCell ref="AG54:AI56"/>
    <mergeCell ref="AJ57:AR59"/>
    <mergeCell ref="V61:AD62"/>
    <mergeCell ref="B85:F85"/>
    <mergeCell ref="G85:U85"/>
    <mergeCell ref="V85:AF85"/>
    <mergeCell ref="V65:AE66"/>
    <mergeCell ref="AJ64:AR66"/>
    <mergeCell ref="B65:F66"/>
    <mergeCell ref="G65:U66"/>
    <mergeCell ref="AJ75:AR77"/>
    <mergeCell ref="AG81:AI83"/>
    <mergeCell ref="AG70:AI71"/>
    <mergeCell ref="AG75:AI77"/>
    <mergeCell ref="AG85:AI87"/>
    <mergeCell ref="AJ81:AR83"/>
    <mergeCell ref="V82:AD83"/>
    <mergeCell ref="AE82:AE83"/>
    <mergeCell ref="G64:U64"/>
    <mergeCell ref="V64:AF64"/>
    <mergeCell ref="AJ70:AR71"/>
    <mergeCell ref="AG64:AI66"/>
    <mergeCell ref="AG78:AI80"/>
  </mergeCells>
  <phoneticPr fontId="4"/>
  <dataValidations count="6">
    <dataValidation type="list" allowBlank="1" showInputMessage="1" showErrorMessage="1" sqref="G39:O39">
      <formula1>分科会</formula1>
    </dataValidation>
    <dataValidation type="list" allowBlank="1" showInputMessage="1" showErrorMessage="1" sqref="Z39:AC39">
      <formula1>発表会場</formula1>
    </dataValidation>
    <dataValidation type="list" allowBlank="1" showInputMessage="1" showErrorMessage="1" sqref="AG35:AJ36">
      <formula1>"1　あり,2　なし"</formula1>
    </dataValidation>
    <dataValidation type="list" allowBlank="1" showInputMessage="1" showErrorMessage="1" sqref="I35:X36">
      <formula1>"１　あり（１台）,２　なし"</formula1>
    </dataValidation>
    <dataValidation imeMode="fullKatakana" allowBlank="1" showInputMessage="1" showErrorMessage="1" sqref="AL27:AR27"/>
    <dataValidation type="list" imeMode="hiragana" allowBlank="1" showInputMessage="1" showErrorMessage="1" errorTitle="入力規則" error="○か×を入力して下さい" sqref="AG19:AR24">
      <formula1>"第１分科会,第２分科会,第３分科会"</formula1>
    </dataValidation>
  </dataValidations>
  <printOptions horizontalCentered="1"/>
  <pageMargins left="0.78740157480314965" right="0.19685039370078741" top="0.59055118110236227" bottom="0.19685039370078741" header="0.31496062992125984" footer="0.11811023622047245"/>
  <pageSetup paperSize="9" scale="85"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sheetPr codeName="Sheet22">
    <pageSetUpPr fitToPage="1"/>
  </sheetPr>
  <dimension ref="A1:AR64"/>
  <sheetViews>
    <sheetView showGridLines="0" showZeros="0" view="pageBreakPreview" zoomScaleNormal="100" zoomScaleSheetLayoutView="100" workbookViewId="0">
      <selection activeCell="F30" sqref="F30:T31"/>
    </sheetView>
  </sheetViews>
  <sheetFormatPr defaultRowHeight="16.5" customHeight="1"/>
  <cols>
    <col min="1" max="7" width="2.5" style="21" customWidth="1"/>
    <col min="8" max="18" width="1.25" style="21" customWidth="1"/>
    <col min="19" max="19" width="1.125" style="21" customWidth="1"/>
    <col min="20" max="20" width="0.25" style="21" customWidth="1"/>
    <col min="21" max="23" width="1.25" style="21" customWidth="1"/>
    <col min="24" max="29" width="2.5" style="21" customWidth="1"/>
    <col min="30" max="30" width="3.5" style="21" customWidth="1"/>
    <col min="31" max="33" width="2.5" style="21" customWidth="1"/>
    <col min="34" max="34" width="0.5" style="21" customWidth="1"/>
    <col min="35" max="42" width="2.5" style="21" customWidth="1"/>
    <col min="43" max="43" width="10.75" style="21" customWidth="1"/>
    <col min="44" max="44" width="1.125" style="21" customWidth="1"/>
    <col min="45" max="48" width="3" style="21" customWidth="1"/>
    <col min="49" max="16384" width="9" style="21"/>
  </cols>
  <sheetData>
    <row r="1" spans="1:44" s="66" customFormat="1" ht="16.5" customHeight="1">
      <c r="A1" s="134"/>
      <c r="B1" s="1512" t="s">
        <v>1409</v>
      </c>
      <c r="C1" s="1513"/>
      <c r="D1" s="1513"/>
      <c r="E1" s="1513"/>
      <c r="F1" s="1513"/>
      <c r="G1" s="1514"/>
      <c r="H1" s="135"/>
      <c r="AJ1" s="67" t="s">
        <v>800</v>
      </c>
      <c r="AK1" s="67"/>
      <c r="AL1" s="67"/>
      <c r="AM1" s="67"/>
      <c r="AN1" s="67"/>
      <c r="AO1" s="67"/>
      <c r="AP1" s="67"/>
      <c r="AQ1" s="67"/>
    </row>
    <row r="2" spans="1:44" s="66" customFormat="1" ht="15" customHeight="1">
      <c r="A2" s="70"/>
      <c r="B2" s="78"/>
      <c r="C2" s="78"/>
      <c r="D2" s="78"/>
      <c r="E2" s="78"/>
      <c r="F2" s="78"/>
      <c r="G2" s="136"/>
      <c r="AJ2" s="65"/>
      <c r="AK2" s="65"/>
      <c r="AL2" s="65"/>
      <c r="AM2" s="65"/>
      <c r="AN2" s="65"/>
      <c r="AO2" s="65"/>
      <c r="AP2" s="65"/>
      <c r="AQ2" s="458" t="s">
        <v>2507</v>
      </c>
    </row>
    <row r="3" spans="1:44" ht="26.25" customHeight="1">
      <c r="A3" s="1355" t="s">
        <v>1197</v>
      </c>
      <c r="B3" s="1355"/>
      <c r="C3" s="1355"/>
      <c r="D3" s="1355"/>
      <c r="E3" s="1355"/>
      <c r="F3" s="1355"/>
      <c r="G3" s="1355"/>
      <c r="H3" s="1355"/>
      <c r="I3" s="1355"/>
      <c r="J3" s="1355"/>
      <c r="K3" s="1355"/>
      <c r="L3" s="1355"/>
      <c r="M3" s="1355"/>
      <c r="N3" s="1355"/>
      <c r="O3" s="1355"/>
      <c r="P3" s="1355"/>
      <c r="Q3" s="1355"/>
      <c r="R3" s="1355"/>
      <c r="S3" s="1355"/>
      <c r="T3" s="1355"/>
      <c r="U3" s="1355"/>
      <c r="V3" s="1355"/>
      <c r="W3" s="1355"/>
      <c r="X3" s="1355"/>
      <c r="Y3" s="1355"/>
      <c r="Z3" s="1355"/>
      <c r="AA3" s="1355"/>
      <c r="AB3" s="1355"/>
      <c r="AC3" s="1355"/>
      <c r="AD3" s="1355"/>
      <c r="AE3" s="1355"/>
      <c r="AF3" s="1355"/>
      <c r="AG3" s="1355"/>
      <c r="AH3" s="1355"/>
      <c r="AI3" s="1355"/>
      <c r="AJ3" s="1355"/>
      <c r="AK3" s="1355"/>
      <c r="AL3" s="1355"/>
      <c r="AM3" s="1355"/>
      <c r="AN3" s="1355"/>
      <c r="AO3" s="1355"/>
      <c r="AP3" s="1355"/>
      <c r="AQ3" s="1355"/>
      <c r="AR3" s="121"/>
    </row>
    <row r="4" spans="1:44" ht="9" customHeight="1">
      <c r="A4" s="62"/>
      <c r="B4" s="62"/>
      <c r="C4" s="62"/>
      <c r="D4" s="62"/>
      <c r="E4" s="62"/>
      <c r="F4" s="62"/>
      <c r="G4" s="62"/>
      <c r="H4" s="62"/>
      <c r="I4" s="62"/>
      <c r="J4" s="62"/>
      <c r="K4" s="62"/>
      <c r="L4" s="62"/>
      <c r="M4" s="62"/>
      <c r="N4" s="62"/>
      <c r="O4" s="62"/>
      <c r="P4" s="62"/>
      <c r="Q4" s="62"/>
      <c r="R4" s="62"/>
      <c r="S4" s="62"/>
      <c r="T4" s="62"/>
      <c r="U4" s="62"/>
      <c r="V4" s="62"/>
      <c r="W4" s="62"/>
      <c r="X4" s="62"/>
      <c r="Y4" s="62"/>
      <c r="Z4" s="62"/>
      <c r="AA4" s="62"/>
      <c r="AB4" s="62"/>
      <c r="AC4" s="62"/>
      <c r="AD4" s="62"/>
      <c r="AE4" s="62"/>
      <c r="AF4" s="62"/>
      <c r="AG4" s="62"/>
      <c r="AH4" s="62"/>
      <c r="AI4" s="62"/>
      <c r="AJ4" s="62"/>
      <c r="AK4" s="62"/>
      <c r="AL4" s="62"/>
      <c r="AM4" s="62"/>
      <c r="AN4" s="62"/>
      <c r="AO4" s="62"/>
      <c r="AP4" s="62"/>
      <c r="AQ4" s="62"/>
      <c r="AR4" s="121"/>
    </row>
    <row r="5" spans="1:44" ht="22.5" customHeight="1">
      <c r="A5" s="1638" t="s">
        <v>787</v>
      </c>
      <c r="B5" s="1638"/>
      <c r="C5" s="1638"/>
      <c r="D5" s="1638"/>
      <c r="E5" s="1638"/>
      <c r="F5" s="1638"/>
      <c r="G5" s="1638"/>
      <c r="H5" s="1282">
        <f>'申込シート①-1・２'!B3</f>
        <v>0</v>
      </c>
      <c r="I5" s="1283"/>
      <c r="J5" s="1283"/>
      <c r="K5" s="1283"/>
      <c r="L5" s="1283"/>
      <c r="M5" s="1283"/>
      <c r="N5" s="1283"/>
      <c r="O5" s="1283"/>
      <c r="P5" s="1283"/>
      <c r="Q5" s="1283"/>
      <c r="R5" s="1283"/>
      <c r="S5" s="1283"/>
      <c r="T5" s="1283"/>
      <c r="U5" s="1283"/>
      <c r="V5" s="1317"/>
      <c r="W5" s="698"/>
      <c r="X5" s="667"/>
      <c r="Y5" s="667"/>
      <c r="Z5" s="667"/>
      <c r="AA5" s="667"/>
      <c r="AB5" s="667"/>
      <c r="AC5" s="667"/>
      <c r="AD5" s="667"/>
      <c r="AE5" s="667"/>
      <c r="AF5" s="667"/>
      <c r="AG5" s="667"/>
      <c r="AH5" s="667"/>
      <c r="AI5" s="667"/>
      <c r="AJ5" s="667"/>
      <c r="AK5" s="667"/>
      <c r="AL5" s="667"/>
      <c r="AM5" s="667"/>
      <c r="AN5" s="667"/>
      <c r="AO5" s="667"/>
      <c r="AP5" s="667"/>
      <c r="AQ5" s="667"/>
    </row>
    <row r="6" spans="1:44" ht="22.5" customHeight="1">
      <c r="A6" s="1638" t="s">
        <v>813</v>
      </c>
      <c r="B6" s="1638"/>
      <c r="C6" s="1638"/>
      <c r="D6" s="1638"/>
      <c r="E6" s="1638"/>
      <c r="F6" s="1638"/>
      <c r="G6" s="1638"/>
      <c r="H6" s="1282" t="str">
        <f>'申込シート①-1・２'!C3</f>
        <v/>
      </c>
      <c r="I6" s="1283"/>
      <c r="J6" s="1283"/>
      <c r="K6" s="1283"/>
      <c r="L6" s="1283"/>
      <c r="M6" s="1283"/>
      <c r="N6" s="1283"/>
      <c r="O6" s="1283"/>
      <c r="P6" s="1283"/>
      <c r="Q6" s="1283"/>
      <c r="R6" s="1283"/>
      <c r="S6" s="1283"/>
      <c r="T6" s="1283"/>
      <c r="U6" s="1283"/>
      <c r="V6" s="1283"/>
      <c r="W6" s="1283"/>
      <c r="X6" s="1283"/>
      <c r="Y6" s="1317"/>
      <c r="Z6" s="1492" t="s">
        <v>788</v>
      </c>
      <c r="AA6" s="1492"/>
      <c r="AB6" s="1492"/>
      <c r="AC6" s="1492"/>
      <c r="AD6" s="1492"/>
      <c r="AE6" s="1492"/>
      <c r="AF6" s="1282" t="str">
        <f>'申込シート①-1・２'!E3</f>
        <v/>
      </c>
      <c r="AG6" s="1283"/>
      <c r="AH6" s="1283"/>
      <c r="AI6" s="1283"/>
      <c r="AJ6" s="1283"/>
      <c r="AK6" s="1283"/>
      <c r="AL6" s="1283"/>
      <c r="AM6" s="1283"/>
      <c r="AN6" s="1283"/>
      <c r="AO6" s="1283"/>
      <c r="AP6" s="1283"/>
      <c r="AQ6" s="1317"/>
    </row>
    <row r="7" spans="1:44" ht="15.75" customHeight="1">
      <c r="A7" s="1290" t="s">
        <v>1004</v>
      </c>
      <c r="B7" s="1291"/>
      <c r="C7" s="1291"/>
      <c r="D7" s="1291"/>
      <c r="E7" s="1291"/>
      <c r="F7" s="1291"/>
      <c r="G7" s="1292"/>
      <c r="H7" s="1282">
        <f>'申込シート①-1・２'!F5</f>
        <v>0</v>
      </c>
      <c r="I7" s="1283"/>
      <c r="J7" s="1283"/>
      <c r="K7" s="1283"/>
      <c r="L7" s="1283"/>
      <c r="M7" s="1283"/>
      <c r="N7" s="1283"/>
      <c r="O7" s="1283"/>
      <c r="P7" s="1283"/>
      <c r="Q7" s="1283"/>
      <c r="R7" s="1283"/>
      <c r="S7" s="1283"/>
      <c r="T7" s="1283"/>
      <c r="U7" s="1283"/>
      <c r="V7" s="1283"/>
      <c r="W7" s="1283"/>
      <c r="X7" s="1283"/>
      <c r="Y7" s="1283"/>
      <c r="Z7" s="1283"/>
      <c r="AA7" s="1283"/>
      <c r="AB7" s="1283"/>
      <c r="AC7" s="1283"/>
      <c r="AD7" s="1283"/>
      <c r="AE7" s="1317"/>
      <c r="AF7" s="1447" t="s">
        <v>2492</v>
      </c>
      <c r="AG7" s="1448"/>
      <c r="AH7" s="1489"/>
      <c r="AI7" s="1489"/>
      <c r="AJ7" s="1489"/>
      <c r="AK7" s="1489"/>
      <c r="AL7" s="1489"/>
      <c r="AM7" s="1489"/>
      <c r="AN7" s="1489"/>
      <c r="AO7" s="1489"/>
      <c r="AP7" s="1489"/>
      <c r="AQ7" s="1490"/>
    </row>
    <row r="8" spans="1:44" ht="12" customHeight="1">
      <c r="A8" s="55"/>
      <c r="B8" s="56"/>
      <c r="C8" s="56"/>
      <c r="D8" s="56"/>
      <c r="E8" s="56"/>
      <c r="F8" s="56"/>
      <c r="G8" s="57"/>
      <c r="H8" s="1270" t="str">
        <f>'申込シート①-1・２'!E5 &amp; "課程"</f>
        <v>全日制課程</v>
      </c>
      <c r="I8" s="1271"/>
      <c r="J8" s="1271"/>
      <c r="K8" s="1271"/>
      <c r="L8" s="1271"/>
      <c r="M8" s="1271"/>
      <c r="N8" s="1271"/>
      <c r="O8" s="1271"/>
      <c r="P8" s="1271"/>
      <c r="Q8" s="1271"/>
      <c r="R8" s="1271"/>
      <c r="S8" s="1271"/>
      <c r="T8" s="1271"/>
      <c r="U8" s="1271"/>
      <c r="V8" s="1271"/>
      <c r="W8" s="1271"/>
      <c r="X8" s="1271"/>
      <c r="Y8" s="1271"/>
      <c r="Z8" s="1271"/>
      <c r="AA8" s="1271"/>
      <c r="AB8" s="1271"/>
      <c r="AC8" s="1271"/>
      <c r="AD8" s="1271"/>
      <c r="AE8" s="1329"/>
      <c r="AF8" s="1330" t="str">
        <f>'申込シート①-1・２'!L3</f>
        <v/>
      </c>
      <c r="AG8" s="1450"/>
      <c r="AH8" s="1450"/>
      <c r="AI8" s="1450"/>
      <c r="AJ8" s="1450"/>
      <c r="AK8" s="1450"/>
      <c r="AL8" s="1450"/>
      <c r="AM8" s="1450"/>
      <c r="AN8" s="1450"/>
      <c r="AO8" s="1450"/>
      <c r="AP8" s="1450"/>
      <c r="AQ8" s="1331"/>
    </row>
    <row r="9" spans="1:44" ht="3.75" customHeight="1">
      <c r="A9" s="1401" t="s">
        <v>789</v>
      </c>
      <c r="B9" s="1402"/>
      <c r="C9" s="1402"/>
      <c r="D9" s="1402"/>
      <c r="E9" s="1402"/>
      <c r="F9" s="1402"/>
      <c r="G9" s="1403"/>
      <c r="H9" s="1264" t="str">
        <f>'申込シート①-1・２'!F3</f>
        <v/>
      </c>
      <c r="I9" s="1265"/>
      <c r="J9" s="1265"/>
      <c r="K9" s="1265"/>
      <c r="L9" s="1265"/>
      <c r="M9" s="1265"/>
      <c r="N9" s="1265"/>
      <c r="O9" s="1265"/>
      <c r="P9" s="1265"/>
      <c r="Q9" s="1265"/>
      <c r="R9" s="1265"/>
      <c r="S9" s="1265"/>
      <c r="T9" s="1265"/>
      <c r="U9" s="1265"/>
      <c r="V9" s="1265"/>
      <c r="W9" s="1265"/>
      <c r="X9" s="1265"/>
      <c r="Y9" s="1265"/>
      <c r="Z9" s="1265"/>
      <c r="AA9" s="1265"/>
      <c r="AB9" s="1265"/>
      <c r="AC9" s="1265"/>
      <c r="AD9" s="1265"/>
      <c r="AE9" s="1266"/>
      <c r="AF9" s="1274"/>
      <c r="AG9" s="1275"/>
      <c r="AH9" s="1275"/>
      <c r="AI9" s="1275"/>
      <c r="AJ9" s="1275"/>
      <c r="AK9" s="1275"/>
      <c r="AL9" s="1275"/>
      <c r="AM9" s="1275"/>
      <c r="AN9" s="1275"/>
      <c r="AO9" s="1275"/>
      <c r="AP9" s="1275"/>
      <c r="AQ9" s="1276"/>
    </row>
    <row r="10" spans="1:44" ht="15" customHeight="1">
      <c r="A10" s="1401"/>
      <c r="B10" s="1402"/>
      <c r="C10" s="1402"/>
      <c r="D10" s="1402"/>
      <c r="E10" s="1402"/>
      <c r="F10" s="1402"/>
      <c r="G10" s="1403"/>
      <c r="H10" s="1264"/>
      <c r="I10" s="1265"/>
      <c r="J10" s="1265"/>
      <c r="K10" s="1265"/>
      <c r="L10" s="1265"/>
      <c r="M10" s="1265"/>
      <c r="N10" s="1265"/>
      <c r="O10" s="1265"/>
      <c r="P10" s="1265"/>
      <c r="Q10" s="1265"/>
      <c r="R10" s="1265"/>
      <c r="S10" s="1265"/>
      <c r="T10" s="1265"/>
      <c r="U10" s="1265"/>
      <c r="V10" s="1265"/>
      <c r="W10" s="1265"/>
      <c r="X10" s="1265"/>
      <c r="Y10" s="1265"/>
      <c r="Z10" s="1265"/>
      <c r="AA10" s="1265"/>
      <c r="AB10" s="1265"/>
      <c r="AC10" s="1265"/>
      <c r="AD10" s="1265"/>
      <c r="AE10" s="1266"/>
      <c r="AF10" s="1447" t="s">
        <v>2493</v>
      </c>
      <c r="AG10" s="1448"/>
      <c r="AH10" s="1489"/>
      <c r="AI10" s="1489"/>
      <c r="AJ10" s="1489"/>
      <c r="AK10" s="1489"/>
      <c r="AL10" s="1489"/>
      <c r="AM10" s="1489"/>
      <c r="AN10" s="1489"/>
      <c r="AO10" s="1489"/>
      <c r="AP10" s="1489"/>
      <c r="AQ10" s="1490"/>
    </row>
    <row r="11" spans="1:44" ht="16.5" customHeight="1">
      <c r="A11" s="1401"/>
      <c r="B11" s="1402"/>
      <c r="C11" s="1402"/>
      <c r="D11" s="1402"/>
      <c r="E11" s="1402"/>
      <c r="F11" s="1402"/>
      <c r="G11" s="1403"/>
      <c r="H11" s="1264"/>
      <c r="I11" s="1265"/>
      <c r="J11" s="1265"/>
      <c r="K11" s="1265"/>
      <c r="L11" s="1265"/>
      <c r="M11" s="1265"/>
      <c r="N11" s="1265"/>
      <c r="O11" s="1265"/>
      <c r="P11" s="1265"/>
      <c r="Q11" s="1265"/>
      <c r="R11" s="1265"/>
      <c r="S11" s="1265"/>
      <c r="T11" s="1265"/>
      <c r="U11" s="1265"/>
      <c r="V11" s="1265"/>
      <c r="W11" s="1265"/>
      <c r="X11" s="1265"/>
      <c r="Y11" s="1265"/>
      <c r="Z11" s="1265"/>
      <c r="AA11" s="1265"/>
      <c r="AB11" s="1265"/>
      <c r="AC11" s="1265"/>
      <c r="AD11" s="1265"/>
      <c r="AE11" s="1266"/>
      <c r="AF11" s="1330" t="str">
        <f>'申込シート①-1・２'!L5</f>
        <v/>
      </c>
      <c r="AG11" s="1450"/>
      <c r="AH11" s="1450"/>
      <c r="AI11" s="1450"/>
      <c r="AJ11" s="1450"/>
      <c r="AK11" s="1450"/>
      <c r="AL11" s="1450"/>
      <c r="AM11" s="1450"/>
      <c r="AN11" s="1450"/>
      <c r="AO11" s="1450"/>
      <c r="AP11" s="1450"/>
      <c r="AQ11" s="1331"/>
    </row>
    <row r="12" spans="1:44" ht="12" hidden="1" customHeight="1">
      <c r="A12" s="1293"/>
      <c r="B12" s="1294"/>
      <c r="C12" s="1294"/>
      <c r="D12" s="1294"/>
      <c r="E12" s="1294"/>
      <c r="F12" s="1294"/>
      <c r="G12" s="1295"/>
      <c r="H12" s="718"/>
      <c r="I12" s="719"/>
      <c r="J12" s="719"/>
      <c r="K12" s="719"/>
      <c r="L12" s="719"/>
      <c r="M12" s="719"/>
      <c r="N12" s="719"/>
      <c r="O12" s="719"/>
      <c r="P12" s="719"/>
      <c r="Q12" s="719"/>
      <c r="R12" s="719"/>
      <c r="S12" s="719"/>
      <c r="T12" s="719"/>
      <c r="U12" s="1775"/>
      <c r="V12" s="1775"/>
      <c r="W12" s="1775"/>
      <c r="X12" s="1775"/>
      <c r="Y12" s="1775"/>
      <c r="Z12" s="719"/>
      <c r="AA12" s="719"/>
      <c r="AB12" s="1782" t="s">
        <v>770</v>
      </c>
      <c r="AC12" s="1782"/>
      <c r="AD12" s="1782"/>
      <c r="AE12" s="1783"/>
      <c r="AF12" s="1274"/>
      <c r="AG12" s="1275"/>
      <c r="AH12" s="1275"/>
      <c r="AI12" s="1275"/>
      <c r="AJ12" s="1275"/>
      <c r="AK12" s="1275"/>
      <c r="AL12" s="1275"/>
      <c r="AM12" s="1275"/>
      <c r="AN12" s="1275"/>
      <c r="AO12" s="1275"/>
      <c r="AP12" s="1275"/>
      <c r="AQ12" s="1276"/>
    </row>
    <row r="13" spans="1:44" ht="21.75" customHeight="1">
      <c r="A13" s="1256" t="s">
        <v>815</v>
      </c>
      <c r="B13" s="1631"/>
      <c r="C13" s="1631"/>
      <c r="D13" s="1631"/>
      <c r="E13" s="1631"/>
      <c r="F13" s="1631"/>
      <c r="G13" s="1632"/>
      <c r="H13" s="1582" t="str">
        <f>'申込シート①-1・２'!N3</f>
        <v/>
      </c>
      <c r="I13" s="1583"/>
      <c r="J13" s="1583"/>
      <c r="K13" s="1583"/>
      <c r="L13" s="1583"/>
      <c r="M13" s="1583"/>
      <c r="N13" s="1583"/>
      <c r="O13" s="1583"/>
      <c r="P13" s="1583"/>
      <c r="Q13" s="1583"/>
      <c r="R13" s="1583"/>
      <c r="S13" s="1583"/>
      <c r="T13" s="1583"/>
      <c r="U13" s="1583"/>
      <c r="V13" s="1583"/>
      <c r="W13" s="1583"/>
      <c r="X13" s="1583"/>
      <c r="Y13" s="1583"/>
      <c r="Z13" s="1583"/>
      <c r="AA13" s="1583"/>
      <c r="AB13" s="1583"/>
      <c r="AC13" s="1583"/>
      <c r="AD13" s="1583"/>
      <c r="AE13" s="1583"/>
      <c r="AF13" s="1583"/>
      <c r="AG13" s="1583"/>
      <c r="AH13" s="1583"/>
      <c r="AI13" s="1583"/>
      <c r="AJ13" s="1583"/>
      <c r="AK13" s="1583"/>
      <c r="AL13" s="1583"/>
      <c r="AM13" s="1583"/>
      <c r="AN13" s="1583"/>
      <c r="AO13" s="1583"/>
      <c r="AP13" s="1583"/>
      <c r="AQ13" s="1584"/>
    </row>
    <row r="14" spans="1:44" ht="23.25" customHeight="1">
      <c r="A14" s="1256" t="s">
        <v>790</v>
      </c>
      <c r="B14" s="1257"/>
      <c r="C14" s="1257"/>
      <c r="D14" s="1257"/>
      <c r="E14" s="1257"/>
      <c r="F14" s="1257"/>
      <c r="G14" s="1258"/>
      <c r="H14" s="1282" t="str">
        <f>'申込シート①-1・２'!J3&amp;"  "&amp;'申込シート①-1・２'!K3</f>
        <v xml:space="preserve">  </v>
      </c>
      <c r="I14" s="1283"/>
      <c r="J14" s="1283"/>
      <c r="K14" s="1283"/>
      <c r="L14" s="1283"/>
      <c r="M14" s="1283"/>
      <c r="N14" s="1283"/>
      <c r="O14" s="1283"/>
      <c r="P14" s="1283"/>
      <c r="Q14" s="1283"/>
      <c r="R14" s="1283"/>
      <c r="S14" s="1283"/>
      <c r="T14" s="1283"/>
      <c r="U14" s="1283"/>
      <c r="V14" s="1283"/>
      <c r="W14" s="1283"/>
      <c r="X14" s="1283"/>
      <c r="Y14" s="1317"/>
      <c r="Z14" s="1442" t="s">
        <v>817</v>
      </c>
      <c r="AA14" s="1443"/>
      <c r="AB14" s="1443"/>
      <c r="AC14" s="1443"/>
      <c r="AD14" s="1443"/>
      <c r="AE14" s="1444"/>
      <c r="AF14" s="1282" t="str">
        <f>'申込シート①-1・２'!J5&amp;"  "&amp;'申込シート①-1・２'!K5</f>
        <v xml:space="preserve">  </v>
      </c>
      <c r="AG14" s="1283"/>
      <c r="AH14" s="1283"/>
      <c r="AI14" s="1283"/>
      <c r="AJ14" s="1283"/>
      <c r="AK14" s="1283"/>
      <c r="AL14" s="1283"/>
      <c r="AM14" s="1283"/>
      <c r="AN14" s="1283"/>
      <c r="AO14" s="1283"/>
      <c r="AP14" s="1283" t="s">
        <v>2497</v>
      </c>
      <c r="AQ14" s="1317"/>
    </row>
    <row r="15" spans="1:44" ht="9.75" customHeight="1">
      <c r="A15" s="34"/>
      <c r="B15" s="34"/>
      <c r="C15" s="34"/>
      <c r="D15" s="34"/>
      <c r="E15" s="34"/>
      <c r="F15" s="34"/>
      <c r="G15" s="34"/>
      <c r="H15" s="34"/>
      <c r="I15" s="34"/>
      <c r="J15" s="34"/>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row>
    <row r="16" spans="1:44" ht="16.5" customHeight="1">
      <c r="A16" s="71" t="s">
        <v>131</v>
      </c>
      <c r="C16" s="34"/>
      <c r="D16" s="34"/>
      <c r="E16" s="34"/>
      <c r="F16" s="34"/>
      <c r="G16" s="34"/>
      <c r="H16" s="34"/>
      <c r="I16" s="34"/>
      <c r="J16" s="34"/>
      <c r="K16" s="34"/>
      <c r="L16" s="34"/>
      <c r="M16" s="34"/>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row>
    <row r="17" spans="1:43" ht="12" customHeight="1">
      <c r="A17" s="1290"/>
      <c r="B17" s="1291"/>
      <c r="C17" s="1291"/>
      <c r="D17" s="1291"/>
      <c r="E17" s="1292"/>
      <c r="F17" s="1290" t="s">
        <v>854</v>
      </c>
      <c r="G17" s="1291"/>
      <c r="H17" s="1291"/>
      <c r="I17" s="1291"/>
      <c r="J17" s="1291"/>
      <c r="K17" s="1291"/>
      <c r="L17" s="1291"/>
      <c r="M17" s="1291"/>
      <c r="N17" s="1291"/>
      <c r="O17" s="1291"/>
      <c r="P17" s="1292"/>
      <c r="Q17" s="1290" t="s">
        <v>1156</v>
      </c>
      <c r="R17" s="1291"/>
      <c r="S17" s="1291"/>
      <c r="T17" s="1292"/>
      <c r="U17" s="1290" t="s">
        <v>1016</v>
      </c>
      <c r="V17" s="1291"/>
      <c r="W17" s="1291"/>
      <c r="X17" s="1291"/>
      <c r="Y17" s="1291"/>
      <c r="Z17" s="1291"/>
      <c r="AA17" s="1291"/>
      <c r="AB17" s="1291"/>
      <c r="AC17" s="1291"/>
      <c r="AD17" s="1291"/>
      <c r="AE17" s="1292"/>
      <c r="AF17" s="1290" t="s">
        <v>922</v>
      </c>
      <c r="AG17" s="1291"/>
      <c r="AH17" s="1292"/>
      <c r="AI17" s="1290" t="s">
        <v>855</v>
      </c>
      <c r="AJ17" s="1291"/>
      <c r="AK17" s="1291"/>
      <c r="AL17" s="1291"/>
      <c r="AM17" s="1291"/>
      <c r="AN17" s="1291"/>
      <c r="AO17" s="1291"/>
      <c r="AP17" s="1291"/>
      <c r="AQ17" s="1292"/>
    </row>
    <row r="18" spans="1:43" ht="12" customHeight="1">
      <c r="A18" s="1293"/>
      <c r="B18" s="1294"/>
      <c r="C18" s="1294"/>
      <c r="D18" s="1294"/>
      <c r="E18" s="1295"/>
      <c r="F18" s="1293"/>
      <c r="G18" s="1294"/>
      <c r="H18" s="1294"/>
      <c r="I18" s="1294"/>
      <c r="J18" s="1294"/>
      <c r="K18" s="1294"/>
      <c r="L18" s="1294"/>
      <c r="M18" s="1294"/>
      <c r="N18" s="1294"/>
      <c r="O18" s="1294"/>
      <c r="P18" s="1295"/>
      <c r="Q18" s="1293"/>
      <c r="R18" s="1294"/>
      <c r="S18" s="1294"/>
      <c r="T18" s="1295"/>
      <c r="U18" s="1293" t="s">
        <v>911</v>
      </c>
      <c r="V18" s="1294"/>
      <c r="W18" s="1294"/>
      <c r="X18" s="1294"/>
      <c r="Y18" s="1294"/>
      <c r="Z18" s="1294"/>
      <c r="AA18" s="1294"/>
      <c r="AB18" s="1294"/>
      <c r="AC18" s="1294"/>
      <c r="AD18" s="1294"/>
      <c r="AE18" s="1295"/>
      <c r="AF18" s="1293"/>
      <c r="AG18" s="1294"/>
      <c r="AH18" s="1295"/>
      <c r="AI18" s="1293"/>
      <c r="AJ18" s="1294"/>
      <c r="AK18" s="1294"/>
      <c r="AL18" s="1294"/>
      <c r="AM18" s="1294"/>
      <c r="AN18" s="1294"/>
      <c r="AO18" s="1294"/>
      <c r="AP18" s="1294"/>
      <c r="AQ18" s="1295"/>
    </row>
    <row r="19" spans="1:43" ht="12" customHeight="1">
      <c r="A19" s="1290" t="s">
        <v>923</v>
      </c>
      <c r="B19" s="1291"/>
      <c r="C19" s="1291"/>
      <c r="D19" s="1291"/>
      <c r="E19" s="1292"/>
      <c r="F19" s="1270">
        <f>'申込シート①-1・２'!G105</f>
        <v>0</v>
      </c>
      <c r="G19" s="1271"/>
      <c r="H19" s="1271"/>
      <c r="I19" s="1271"/>
      <c r="J19" s="1271"/>
      <c r="K19" s="1271"/>
      <c r="L19" s="1271"/>
      <c r="M19" s="1271"/>
      <c r="N19" s="1271"/>
      <c r="O19" s="1271"/>
      <c r="P19" s="1329"/>
      <c r="Q19" s="1270">
        <f>'申込シート①-1・２'!H105</f>
        <v>0</v>
      </c>
      <c r="R19" s="1271"/>
      <c r="S19" s="1271"/>
      <c r="T19" s="1329"/>
      <c r="U19" s="1282" t="str">
        <f>'申込シート①-1・２'!L105&amp;"  "&amp;'申込シート①-1・２'!M105</f>
        <v xml:space="preserve">  </v>
      </c>
      <c r="V19" s="1283"/>
      <c r="W19" s="1283"/>
      <c r="X19" s="1283"/>
      <c r="Y19" s="1283"/>
      <c r="Z19" s="1283"/>
      <c r="AA19" s="1283"/>
      <c r="AB19" s="1283"/>
      <c r="AC19" s="1283"/>
      <c r="AD19" s="1283"/>
      <c r="AE19" s="685"/>
      <c r="AF19" s="1270">
        <f>'申込シート①-1・２'!N105</f>
        <v>0</v>
      </c>
      <c r="AG19" s="1271"/>
      <c r="AH19" s="1329"/>
      <c r="AI19" s="1546"/>
      <c r="AJ19" s="1547"/>
      <c r="AK19" s="1547"/>
      <c r="AL19" s="1547"/>
      <c r="AM19" s="1547"/>
      <c r="AN19" s="1547"/>
      <c r="AO19" s="1547"/>
      <c r="AP19" s="1547"/>
      <c r="AQ19" s="1548"/>
    </row>
    <row r="20" spans="1:43" ht="12" customHeight="1">
      <c r="A20" s="1401"/>
      <c r="B20" s="1402"/>
      <c r="C20" s="1402"/>
      <c r="D20" s="1402"/>
      <c r="E20" s="1403"/>
      <c r="F20" s="1330"/>
      <c r="G20" s="1450"/>
      <c r="H20" s="1450"/>
      <c r="I20" s="1450"/>
      <c r="J20" s="1450"/>
      <c r="K20" s="1450"/>
      <c r="L20" s="1450"/>
      <c r="M20" s="1450"/>
      <c r="N20" s="1450"/>
      <c r="O20" s="1450"/>
      <c r="P20" s="1331"/>
      <c r="Q20" s="1330"/>
      <c r="R20" s="1450"/>
      <c r="S20" s="1450"/>
      <c r="T20" s="1331"/>
      <c r="U20" s="1270" t="str">
        <f>'申込シート①-1・２'!J105&amp;"  "&amp;'申込シート①-1・２'!K105</f>
        <v xml:space="preserve">  </v>
      </c>
      <c r="V20" s="1271"/>
      <c r="W20" s="1271"/>
      <c r="X20" s="1271"/>
      <c r="Y20" s="1271"/>
      <c r="Z20" s="1271"/>
      <c r="AA20" s="1271"/>
      <c r="AB20" s="1271"/>
      <c r="AC20" s="1271"/>
      <c r="AD20" s="1271"/>
      <c r="AE20" s="1327" t="s">
        <v>2495</v>
      </c>
      <c r="AF20" s="1330"/>
      <c r="AG20" s="1450"/>
      <c r="AH20" s="1331"/>
      <c r="AI20" s="1549"/>
      <c r="AJ20" s="1751"/>
      <c r="AK20" s="1751"/>
      <c r="AL20" s="1751"/>
      <c r="AM20" s="1751"/>
      <c r="AN20" s="1751"/>
      <c r="AO20" s="1751"/>
      <c r="AP20" s="1751"/>
      <c r="AQ20" s="1551"/>
    </row>
    <row r="21" spans="1:43" ht="12" customHeight="1">
      <c r="A21" s="1293"/>
      <c r="B21" s="1294"/>
      <c r="C21" s="1294"/>
      <c r="D21" s="1294"/>
      <c r="E21" s="1295"/>
      <c r="F21" s="1274"/>
      <c r="G21" s="1275"/>
      <c r="H21" s="1275"/>
      <c r="I21" s="1275"/>
      <c r="J21" s="1275"/>
      <c r="K21" s="1275"/>
      <c r="L21" s="1275"/>
      <c r="M21" s="1275"/>
      <c r="N21" s="1275"/>
      <c r="O21" s="1275"/>
      <c r="P21" s="1276"/>
      <c r="Q21" s="1274"/>
      <c r="R21" s="1275"/>
      <c r="S21" s="1275"/>
      <c r="T21" s="1276"/>
      <c r="U21" s="1274"/>
      <c r="V21" s="1275"/>
      <c r="W21" s="1275"/>
      <c r="X21" s="1275"/>
      <c r="Y21" s="1275"/>
      <c r="Z21" s="1275"/>
      <c r="AA21" s="1275"/>
      <c r="AB21" s="1275"/>
      <c r="AC21" s="1275"/>
      <c r="AD21" s="1275"/>
      <c r="AE21" s="1328"/>
      <c r="AF21" s="1274"/>
      <c r="AG21" s="1275"/>
      <c r="AH21" s="1276"/>
      <c r="AI21" s="1552"/>
      <c r="AJ21" s="1553"/>
      <c r="AK21" s="1553"/>
      <c r="AL21" s="1553"/>
      <c r="AM21" s="1553"/>
      <c r="AN21" s="1553"/>
      <c r="AO21" s="1553"/>
      <c r="AP21" s="1553"/>
      <c r="AQ21" s="1554"/>
    </row>
    <row r="22" spans="1:43" ht="12" customHeight="1">
      <c r="A22" s="34"/>
      <c r="B22" s="34"/>
      <c r="C22" s="34"/>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row>
    <row r="23" spans="1:43" ht="14.25" customHeight="1">
      <c r="A23" s="1290" t="s">
        <v>1008</v>
      </c>
      <c r="B23" s="1656"/>
      <c r="C23" s="1656"/>
      <c r="D23" s="1656"/>
      <c r="E23" s="1656"/>
      <c r="F23" s="1282" t="str">
        <f>'申込シート①-1・２'!L106&amp;"  "&amp;'申込シート①-1・２'!M106</f>
        <v xml:space="preserve">  </v>
      </c>
      <c r="G23" s="1283"/>
      <c r="H23" s="1283"/>
      <c r="I23" s="1283"/>
      <c r="J23" s="1283"/>
      <c r="K23" s="1283"/>
      <c r="L23" s="1283"/>
      <c r="M23" s="1283"/>
      <c r="N23" s="1283"/>
      <c r="O23" s="1283"/>
      <c r="P23" s="1283"/>
      <c r="Q23" s="1283"/>
      <c r="R23" s="1283"/>
      <c r="S23" s="1283"/>
      <c r="T23" s="1317"/>
      <c r="U23" s="1586" t="s">
        <v>137</v>
      </c>
      <c r="V23" s="1587"/>
      <c r="W23" s="1587"/>
      <c r="X23" s="1587"/>
      <c r="Y23" s="1587"/>
      <c r="Z23" s="1587"/>
      <c r="AA23" s="1587"/>
      <c r="AB23" s="1587"/>
      <c r="AC23" s="1587"/>
      <c r="AD23" s="1587"/>
      <c r="AE23" s="1588"/>
      <c r="AF23" s="1604">
        <f>'申込シート①-1・２'!N106</f>
        <v>0</v>
      </c>
      <c r="AG23" s="1604"/>
      <c r="AH23" s="1750"/>
      <c r="AI23" s="1664"/>
      <c r="AJ23" s="1773"/>
      <c r="AK23" s="1773"/>
      <c r="AL23" s="1773"/>
      <c r="AM23" s="1773"/>
      <c r="AN23" s="1773"/>
      <c r="AO23" s="1773"/>
      <c r="AP23" s="1773"/>
      <c r="AQ23" s="1774"/>
    </row>
    <row r="24" spans="1:43" ht="10.5" customHeight="1">
      <c r="A24" s="1401" t="s">
        <v>795</v>
      </c>
      <c r="B24" s="1731"/>
      <c r="C24" s="1731"/>
      <c r="D24" s="1731"/>
      <c r="E24" s="1731"/>
      <c r="F24" s="1270" t="str">
        <f>'申込シート①-1・２'!J106&amp;"  "&amp;'申込シート①-1・２'!K106</f>
        <v xml:space="preserve">  </v>
      </c>
      <c r="G24" s="1271"/>
      <c r="H24" s="1271"/>
      <c r="I24" s="1271"/>
      <c r="J24" s="1271"/>
      <c r="K24" s="1271"/>
      <c r="L24" s="1271"/>
      <c r="M24" s="1271"/>
      <c r="N24" s="1271"/>
      <c r="O24" s="1271"/>
      <c r="P24" s="1271"/>
      <c r="Q24" s="1271"/>
      <c r="R24" s="1271"/>
      <c r="S24" s="1271"/>
      <c r="T24" s="1329"/>
      <c r="U24" s="1596"/>
      <c r="V24" s="1659"/>
      <c r="W24" s="1659"/>
      <c r="X24" s="1659"/>
      <c r="Y24" s="1659"/>
      <c r="Z24" s="1659"/>
      <c r="AA24" s="1659"/>
      <c r="AB24" s="1659"/>
      <c r="AC24" s="1659"/>
      <c r="AD24" s="1659"/>
      <c r="AE24" s="1660"/>
      <c r="AF24" s="1604"/>
      <c r="AG24" s="1604"/>
      <c r="AH24" s="1750"/>
      <c r="AI24" s="1752"/>
      <c r="AJ24" s="1753"/>
      <c r="AK24" s="1753"/>
      <c r="AL24" s="1753"/>
      <c r="AM24" s="1753"/>
      <c r="AN24" s="1753"/>
      <c r="AO24" s="1753"/>
      <c r="AP24" s="1753"/>
      <c r="AQ24" s="1754"/>
    </row>
    <row r="25" spans="1:43" ht="15" customHeight="1">
      <c r="A25" s="1674"/>
      <c r="B25" s="1675"/>
      <c r="C25" s="1675"/>
      <c r="D25" s="1675"/>
      <c r="E25" s="1675"/>
      <c r="F25" s="1274"/>
      <c r="G25" s="1275"/>
      <c r="H25" s="1275"/>
      <c r="I25" s="1275"/>
      <c r="J25" s="1275"/>
      <c r="K25" s="1275"/>
      <c r="L25" s="1275"/>
      <c r="M25" s="1275"/>
      <c r="N25" s="1275"/>
      <c r="O25" s="1275"/>
      <c r="P25" s="1275"/>
      <c r="Q25" s="1275"/>
      <c r="R25" s="1275"/>
      <c r="S25" s="1275"/>
      <c r="T25" s="1276"/>
      <c r="U25" s="1661"/>
      <c r="V25" s="1662"/>
      <c r="W25" s="1662"/>
      <c r="X25" s="1662"/>
      <c r="Y25" s="1662"/>
      <c r="Z25" s="1662"/>
      <c r="AA25" s="1662"/>
      <c r="AB25" s="1662"/>
      <c r="AC25" s="1662"/>
      <c r="AD25" s="1662"/>
      <c r="AE25" s="1663"/>
      <c r="AF25" s="1604"/>
      <c r="AG25" s="1604"/>
      <c r="AH25" s="1750"/>
      <c r="AI25" s="1755"/>
      <c r="AJ25" s="1756"/>
      <c r="AK25" s="1756"/>
      <c r="AL25" s="1756"/>
      <c r="AM25" s="1756"/>
      <c r="AN25" s="1756"/>
      <c r="AO25" s="1756"/>
      <c r="AP25" s="1756"/>
      <c r="AQ25" s="1757"/>
    </row>
    <row r="26" spans="1:43" ht="14.25" customHeight="1">
      <c r="A26" s="1290" t="s">
        <v>1009</v>
      </c>
      <c r="B26" s="1656"/>
      <c r="C26" s="1656"/>
      <c r="D26" s="1656"/>
      <c r="E26" s="1656"/>
      <c r="F26" s="1282" t="str">
        <f>'申込シート①-1・２'!L107&amp;"  "&amp;'申込シート①-1・２'!M107</f>
        <v xml:space="preserve">  </v>
      </c>
      <c r="G26" s="1283"/>
      <c r="H26" s="1283"/>
      <c r="I26" s="1283"/>
      <c r="J26" s="1283"/>
      <c r="K26" s="1283"/>
      <c r="L26" s="1283"/>
      <c r="M26" s="1283"/>
      <c r="N26" s="1283"/>
      <c r="O26" s="1283"/>
      <c r="P26" s="1283"/>
      <c r="Q26" s="1283"/>
      <c r="R26" s="1283"/>
      <c r="S26" s="1283"/>
      <c r="T26" s="1317"/>
      <c r="U26" s="1586" t="s">
        <v>137</v>
      </c>
      <c r="V26" s="1587"/>
      <c r="W26" s="1587"/>
      <c r="X26" s="1587"/>
      <c r="Y26" s="1587"/>
      <c r="Z26" s="1587"/>
      <c r="AA26" s="1587"/>
      <c r="AB26" s="1587"/>
      <c r="AC26" s="1587"/>
      <c r="AD26" s="1587"/>
      <c r="AE26" s="1588"/>
      <c r="AF26" s="1604">
        <f>'申込シート①-1・２'!N107</f>
        <v>0</v>
      </c>
      <c r="AG26" s="1604"/>
      <c r="AH26" s="1750"/>
      <c r="AI26" s="1664"/>
      <c r="AJ26" s="1773"/>
      <c r="AK26" s="1773"/>
      <c r="AL26" s="1773"/>
      <c r="AM26" s="1773"/>
      <c r="AN26" s="1773"/>
      <c r="AO26" s="1773"/>
      <c r="AP26" s="1773"/>
      <c r="AQ26" s="1774"/>
    </row>
    <row r="27" spans="1:43" ht="10.5" customHeight="1">
      <c r="A27" s="1401" t="s">
        <v>795</v>
      </c>
      <c r="B27" s="1731"/>
      <c r="C27" s="1731"/>
      <c r="D27" s="1731"/>
      <c r="E27" s="1731"/>
      <c r="F27" s="1270" t="str">
        <f>'申込シート①-1・２'!J107&amp;"  "&amp;'申込シート①-1・２'!K107</f>
        <v xml:space="preserve">  </v>
      </c>
      <c r="G27" s="1271"/>
      <c r="H27" s="1271"/>
      <c r="I27" s="1271"/>
      <c r="J27" s="1271"/>
      <c r="K27" s="1271"/>
      <c r="L27" s="1271"/>
      <c r="M27" s="1271"/>
      <c r="N27" s="1271"/>
      <c r="O27" s="1271"/>
      <c r="P27" s="1271"/>
      <c r="Q27" s="1271"/>
      <c r="R27" s="1271"/>
      <c r="S27" s="1271"/>
      <c r="T27" s="1329"/>
      <c r="U27" s="1596"/>
      <c r="V27" s="1659"/>
      <c r="W27" s="1659"/>
      <c r="X27" s="1659"/>
      <c r="Y27" s="1659"/>
      <c r="Z27" s="1659"/>
      <c r="AA27" s="1659"/>
      <c r="AB27" s="1659"/>
      <c r="AC27" s="1659"/>
      <c r="AD27" s="1659"/>
      <c r="AE27" s="1660"/>
      <c r="AF27" s="1604"/>
      <c r="AG27" s="1604"/>
      <c r="AH27" s="1750"/>
      <c r="AI27" s="1752"/>
      <c r="AJ27" s="1753"/>
      <c r="AK27" s="1753"/>
      <c r="AL27" s="1753"/>
      <c r="AM27" s="1753"/>
      <c r="AN27" s="1753"/>
      <c r="AO27" s="1753"/>
      <c r="AP27" s="1753"/>
      <c r="AQ27" s="1754"/>
    </row>
    <row r="28" spans="1:43" ht="15" customHeight="1">
      <c r="A28" s="1674"/>
      <c r="B28" s="1675"/>
      <c r="C28" s="1675"/>
      <c r="D28" s="1675"/>
      <c r="E28" s="1675"/>
      <c r="F28" s="1274"/>
      <c r="G28" s="1275"/>
      <c r="H28" s="1275"/>
      <c r="I28" s="1275"/>
      <c r="J28" s="1275"/>
      <c r="K28" s="1275"/>
      <c r="L28" s="1275"/>
      <c r="M28" s="1275"/>
      <c r="N28" s="1275"/>
      <c r="O28" s="1275"/>
      <c r="P28" s="1275"/>
      <c r="Q28" s="1275"/>
      <c r="R28" s="1275"/>
      <c r="S28" s="1275"/>
      <c r="T28" s="1276"/>
      <c r="U28" s="1661"/>
      <c r="V28" s="1662"/>
      <c r="W28" s="1662"/>
      <c r="X28" s="1662"/>
      <c r="Y28" s="1662"/>
      <c r="Z28" s="1662"/>
      <c r="AA28" s="1662"/>
      <c r="AB28" s="1662"/>
      <c r="AC28" s="1662"/>
      <c r="AD28" s="1662"/>
      <c r="AE28" s="1663"/>
      <c r="AF28" s="1604"/>
      <c r="AG28" s="1604"/>
      <c r="AH28" s="1750"/>
      <c r="AI28" s="1755"/>
      <c r="AJ28" s="1756"/>
      <c r="AK28" s="1756"/>
      <c r="AL28" s="1756"/>
      <c r="AM28" s="1756"/>
      <c r="AN28" s="1756"/>
      <c r="AO28" s="1756"/>
      <c r="AP28" s="1756"/>
      <c r="AQ28" s="1757"/>
    </row>
    <row r="29" spans="1:43" ht="14.25" customHeight="1">
      <c r="A29" s="1290" t="s">
        <v>1009</v>
      </c>
      <c r="B29" s="1656"/>
      <c r="C29" s="1656"/>
      <c r="D29" s="1656"/>
      <c r="E29" s="1656"/>
      <c r="F29" s="1282" t="str">
        <f>'申込シート①-1・２'!L108&amp;"  "&amp;'申込シート①-1・２'!M108</f>
        <v xml:space="preserve">  </v>
      </c>
      <c r="G29" s="1283"/>
      <c r="H29" s="1283"/>
      <c r="I29" s="1283"/>
      <c r="J29" s="1283"/>
      <c r="K29" s="1283"/>
      <c r="L29" s="1283"/>
      <c r="M29" s="1283"/>
      <c r="N29" s="1283"/>
      <c r="O29" s="1283"/>
      <c r="P29" s="1283"/>
      <c r="Q29" s="1283"/>
      <c r="R29" s="1283"/>
      <c r="S29" s="1283"/>
      <c r="T29" s="1317"/>
      <c r="U29" s="1586" t="s">
        <v>137</v>
      </c>
      <c r="V29" s="1587"/>
      <c r="W29" s="1587"/>
      <c r="X29" s="1587"/>
      <c r="Y29" s="1587"/>
      <c r="Z29" s="1587"/>
      <c r="AA29" s="1587"/>
      <c r="AB29" s="1587"/>
      <c r="AC29" s="1587"/>
      <c r="AD29" s="1587"/>
      <c r="AE29" s="1588"/>
      <c r="AF29" s="1604">
        <f>'申込シート①-1・２'!N108</f>
        <v>0</v>
      </c>
      <c r="AG29" s="1604"/>
      <c r="AH29" s="1750"/>
      <c r="AI29" s="1664"/>
      <c r="AJ29" s="1773"/>
      <c r="AK29" s="1773"/>
      <c r="AL29" s="1773"/>
      <c r="AM29" s="1773"/>
      <c r="AN29" s="1773"/>
      <c r="AO29" s="1773"/>
      <c r="AP29" s="1773"/>
      <c r="AQ29" s="1774"/>
    </row>
    <row r="30" spans="1:43" ht="10.5" customHeight="1">
      <c r="A30" s="1401" t="s">
        <v>795</v>
      </c>
      <c r="B30" s="1731"/>
      <c r="C30" s="1731"/>
      <c r="D30" s="1731"/>
      <c r="E30" s="1731"/>
      <c r="F30" s="1270" t="str">
        <f>'申込シート①-1・２'!J108&amp;"  "&amp;'申込シート①-1・２'!K108</f>
        <v xml:space="preserve">  </v>
      </c>
      <c r="G30" s="1271"/>
      <c r="H30" s="1271"/>
      <c r="I30" s="1271"/>
      <c r="J30" s="1271"/>
      <c r="K30" s="1271"/>
      <c r="L30" s="1271"/>
      <c r="M30" s="1271"/>
      <c r="N30" s="1271"/>
      <c r="O30" s="1271"/>
      <c r="P30" s="1271"/>
      <c r="Q30" s="1271"/>
      <c r="R30" s="1271"/>
      <c r="S30" s="1271"/>
      <c r="T30" s="1329"/>
      <c r="U30" s="1596"/>
      <c r="V30" s="1659"/>
      <c r="W30" s="1659"/>
      <c r="X30" s="1659"/>
      <c r="Y30" s="1659"/>
      <c r="Z30" s="1659"/>
      <c r="AA30" s="1659"/>
      <c r="AB30" s="1659"/>
      <c r="AC30" s="1659"/>
      <c r="AD30" s="1659"/>
      <c r="AE30" s="1660"/>
      <c r="AF30" s="1604"/>
      <c r="AG30" s="1604"/>
      <c r="AH30" s="1750"/>
      <c r="AI30" s="1752"/>
      <c r="AJ30" s="1753"/>
      <c r="AK30" s="1753"/>
      <c r="AL30" s="1753"/>
      <c r="AM30" s="1753"/>
      <c r="AN30" s="1753"/>
      <c r="AO30" s="1753"/>
      <c r="AP30" s="1753"/>
      <c r="AQ30" s="1754"/>
    </row>
    <row r="31" spans="1:43" ht="15" customHeight="1">
      <c r="A31" s="1674"/>
      <c r="B31" s="1675"/>
      <c r="C31" s="1675"/>
      <c r="D31" s="1675"/>
      <c r="E31" s="1675"/>
      <c r="F31" s="1274"/>
      <c r="G31" s="1275"/>
      <c r="H31" s="1275"/>
      <c r="I31" s="1275"/>
      <c r="J31" s="1275"/>
      <c r="K31" s="1275"/>
      <c r="L31" s="1275"/>
      <c r="M31" s="1275"/>
      <c r="N31" s="1275"/>
      <c r="O31" s="1275"/>
      <c r="P31" s="1275"/>
      <c r="Q31" s="1275"/>
      <c r="R31" s="1275"/>
      <c r="S31" s="1275"/>
      <c r="T31" s="1276"/>
      <c r="U31" s="1661"/>
      <c r="V31" s="1662"/>
      <c r="W31" s="1662"/>
      <c r="X31" s="1662"/>
      <c r="Y31" s="1662"/>
      <c r="Z31" s="1662"/>
      <c r="AA31" s="1662"/>
      <c r="AB31" s="1662"/>
      <c r="AC31" s="1662"/>
      <c r="AD31" s="1662"/>
      <c r="AE31" s="1663"/>
      <c r="AF31" s="1604"/>
      <c r="AG31" s="1604"/>
      <c r="AH31" s="1750"/>
      <c r="AI31" s="1755"/>
      <c r="AJ31" s="1756"/>
      <c r="AK31" s="1756"/>
      <c r="AL31" s="1756"/>
      <c r="AM31" s="1756"/>
      <c r="AN31" s="1756"/>
      <c r="AO31" s="1756"/>
      <c r="AP31" s="1756"/>
      <c r="AQ31" s="1757"/>
    </row>
    <row r="32" spans="1:43" ht="9" customHeight="1">
      <c r="A32" s="34"/>
      <c r="B32" s="34"/>
      <c r="C32" s="34"/>
      <c r="D32" s="34"/>
      <c r="E32" s="34"/>
      <c r="F32" s="34"/>
      <c r="G32" s="34"/>
      <c r="H32" s="34"/>
      <c r="I32" s="34"/>
      <c r="J32" s="34"/>
      <c r="K32" s="34"/>
      <c r="L32" s="34"/>
      <c r="M32" s="34"/>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c r="AQ32" s="34"/>
    </row>
    <row r="33" spans="1:43" ht="12" customHeight="1">
      <c r="A33" s="28" t="s">
        <v>924</v>
      </c>
      <c r="C33" s="28"/>
      <c r="D33" s="68"/>
      <c r="E33" s="68"/>
      <c r="F33" s="68"/>
      <c r="G33" s="68"/>
      <c r="H33" s="28"/>
      <c r="I33" s="28"/>
      <c r="J33" s="28"/>
      <c r="K33" s="28"/>
      <c r="L33" s="28"/>
      <c r="M33" s="28"/>
      <c r="N33" s="28"/>
      <c r="O33" s="28"/>
      <c r="P33" s="28"/>
      <c r="Q33" s="28"/>
      <c r="R33" s="28"/>
      <c r="S33" s="28"/>
      <c r="T33" s="28"/>
      <c r="U33" s="28"/>
      <c r="V33" s="28"/>
      <c r="W33" s="28"/>
      <c r="X33" s="68"/>
      <c r="Y33" s="68"/>
      <c r="Z33" s="68"/>
      <c r="AA33" s="68"/>
      <c r="AB33" s="68"/>
      <c r="AC33" s="68"/>
      <c r="AD33" s="68"/>
      <c r="AE33" s="68"/>
      <c r="AF33" s="28"/>
      <c r="AG33" s="28"/>
      <c r="AH33" s="28"/>
      <c r="AI33" s="28"/>
      <c r="AJ33" s="28"/>
      <c r="AK33" s="28"/>
      <c r="AL33" s="28"/>
      <c r="AM33" s="28"/>
      <c r="AN33" s="28"/>
      <c r="AO33" s="28"/>
      <c r="AP33" s="68"/>
      <c r="AQ33" s="68"/>
    </row>
    <row r="34" spans="1:43" ht="4.5" customHeight="1">
      <c r="A34" s="68"/>
      <c r="B34" s="28"/>
      <c r="C34" s="28"/>
      <c r="D34" s="68"/>
      <c r="E34" s="68"/>
      <c r="F34" s="68"/>
      <c r="G34" s="68"/>
      <c r="H34" s="28"/>
      <c r="I34" s="28"/>
      <c r="J34" s="28"/>
      <c r="K34" s="28"/>
      <c r="L34" s="28"/>
      <c r="M34" s="28"/>
      <c r="N34" s="28"/>
      <c r="O34" s="28"/>
      <c r="P34" s="28"/>
      <c r="Q34" s="28"/>
      <c r="R34" s="28"/>
      <c r="S34" s="28"/>
      <c r="T34" s="28"/>
      <c r="U34" s="28"/>
      <c r="V34" s="28"/>
      <c r="W34" s="28"/>
      <c r="X34" s="68"/>
      <c r="Y34" s="68"/>
      <c r="Z34" s="68"/>
      <c r="AA34" s="68"/>
      <c r="AB34" s="68"/>
      <c r="AC34" s="68"/>
      <c r="AD34" s="68"/>
      <c r="AE34" s="68"/>
      <c r="AF34" s="28"/>
      <c r="AG34" s="28"/>
      <c r="AH34" s="28"/>
      <c r="AI34" s="28"/>
      <c r="AJ34" s="28"/>
      <c r="AK34" s="28"/>
      <c r="AL34" s="28"/>
      <c r="AM34" s="28"/>
      <c r="AN34" s="28"/>
      <c r="AO34" s="28"/>
      <c r="AP34" s="68"/>
      <c r="AQ34" s="68"/>
    </row>
    <row r="35" spans="1:43" ht="12" customHeight="1">
      <c r="A35" s="1638" t="s">
        <v>638</v>
      </c>
      <c r="B35" s="1638"/>
      <c r="C35" s="1638"/>
      <c r="D35" s="1638"/>
      <c r="E35" s="1638" t="s">
        <v>639</v>
      </c>
      <c r="F35" s="1638"/>
      <c r="G35" s="1638"/>
      <c r="H35" s="1638"/>
      <c r="I35" s="1638"/>
      <c r="J35" s="1638" t="s">
        <v>797</v>
      </c>
      <c r="K35" s="1638"/>
      <c r="L35" s="1638"/>
      <c r="M35" s="1638"/>
      <c r="N35" s="1638"/>
      <c r="O35" s="1638"/>
      <c r="P35" s="1638"/>
      <c r="Q35" s="1638"/>
      <c r="R35" s="1638" t="s">
        <v>640</v>
      </c>
      <c r="S35" s="1638"/>
      <c r="T35" s="1638"/>
      <c r="U35" s="1638"/>
      <c r="V35" s="1638"/>
      <c r="W35" s="1638"/>
      <c r="X35" s="1638"/>
      <c r="Y35" s="1638"/>
      <c r="Z35" s="1256" t="s">
        <v>641</v>
      </c>
      <c r="AA35" s="1257"/>
      <c r="AB35" s="1257"/>
      <c r="AC35" s="1257"/>
      <c r="AD35" s="1257"/>
      <c r="AE35" s="1257"/>
      <c r="AF35" s="1257"/>
      <c r="AG35" s="1257"/>
      <c r="AH35" s="1257"/>
      <c r="AI35" s="1257"/>
      <c r="AJ35" s="1257"/>
      <c r="AK35" s="1257"/>
      <c r="AL35" s="1257"/>
      <c r="AM35" s="1257"/>
      <c r="AN35" s="1257"/>
      <c r="AO35" s="1257"/>
      <c r="AP35" s="1257"/>
      <c r="AQ35" s="1258"/>
    </row>
    <row r="36" spans="1:43" ht="12" customHeight="1">
      <c r="A36" s="137" t="s">
        <v>1021</v>
      </c>
      <c r="B36" s="138"/>
      <c r="C36" s="138"/>
      <c r="D36" s="115"/>
      <c r="E36" s="139"/>
      <c r="F36" s="140"/>
      <c r="G36" s="140"/>
      <c r="H36" s="141"/>
      <c r="I36" s="142"/>
      <c r="J36" s="139"/>
      <c r="K36" s="140"/>
      <c r="L36" s="140"/>
      <c r="M36" s="140"/>
      <c r="N36" s="140"/>
      <c r="O36" s="140"/>
      <c r="P36" s="141"/>
      <c r="Q36" s="142"/>
      <c r="R36" s="72"/>
      <c r="S36" s="73"/>
      <c r="T36" s="73"/>
      <c r="U36" s="73"/>
      <c r="V36" s="73"/>
      <c r="W36" s="73"/>
      <c r="X36" s="73"/>
      <c r="Y36" s="74"/>
      <c r="Z36" s="1758" t="s">
        <v>129</v>
      </c>
      <c r="AA36" s="1759"/>
      <c r="AB36" s="1759"/>
      <c r="AC36" s="1759"/>
      <c r="AD36" s="1759"/>
      <c r="AE36" s="1590"/>
      <c r="AF36" s="1590"/>
      <c r="AG36" s="1590"/>
      <c r="AH36" s="1590"/>
      <c r="AI36" s="1590"/>
      <c r="AJ36" s="1590"/>
      <c r="AK36" s="1590"/>
      <c r="AL36" s="1590"/>
      <c r="AM36" s="1590"/>
      <c r="AN36" s="1590"/>
      <c r="AO36" s="1590"/>
      <c r="AP36" s="1590"/>
      <c r="AQ36" s="1591"/>
    </row>
    <row r="37" spans="1:43" ht="12" customHeight="1">
      <c r="A37" s="1784"/>
      <c r="B37" s="1785"/>
      <c r="C37" s="1785"/>
      <c r="D37" s="143"/>
      <c r="E37" s="1784"/>
      <c r="F37" s="1785"/>
      <c r="G37" s="1785"/>
      <c r="H37" s="144"/>
      <c r="I37" s="145"/>
      <c r="J37" s="1784"/>
      <c r="K37" s="1785"/>
      <c r="L37" s="1785"/>
      <c r="M37" s="1785"/>
      <c r="N37" s="1785"/>
      <c r="O37" s="1785"/>
      <c r="P37" s="144"/>
      <c r="Q37" s="145"/>
      <c r="R37" s="1330">
        <f>A37+E37+J37</f>
        <v>0</v>
      </c>
      <c r="S37" s="1450"/>
      <c r="T37" s="1450"/>
      <c r="U37" s="1450"/>
      <c r="V37" s="1450"/>
      <c r="W37" s="1450"/>
      <c r="X37" s="1450"/>
      <c r="Y37" s="75"/>
      <c r="Z37" s="1776"/>
      <c r="AA37" s="1777"/>
      <c r="AB37" s="1777"/>
      <c r="AC37" s="1777"/>
      <c r="AD37" s="1777"/>
      <c r="AE37" s="1777"/>
      <c r="AF37" s="1777"/>
      <c r="AG37" s="1777"/>
      <c r="AH37" s="1777"/>
      <c r="AI37" s="1777"/>
      <c r="AJ37" s="1777"/>
      <c r="AK37" s="1777"/>
      <c r="AL37" s="1777"/>
      <c r="AM37" s="1777"/>
      <c r="AN37" s="1777"/>
      <c r="AO37" s="1777"/>
      <c r="AP37" s="1777"/>
      <c r="AQ37" s="1778"/>
    </row>
    <row r="38" spans="1:43" ht="12" customHeight="1">
      <c r="A38" s="1786"/>
      <c r="B38" s="1787"/>
      <c r="C38" s="1787"/>
      <c r="D38" s="116" t="s">
        <v>628</v>
      </c>
      <c r="E38" s="1786"/>
      <c r="F38" s="1787"/>
      <c r="G38" s="1787"/>
      <c r="H38" s="1760" t="s">
        <v>628</v>
      </c>
      <c r="I38" s="1420"/>
      <c r="J38" s="1786"/>
      <c r="K38" s="1787"/>
      <c r="L38" s="1787"/>
      <c r="M38" s="1787"/>
      <c r="N38" s="1787"/>
      <c r="O38" s="1787"/>
      <c r="P38" s="1760" t="s">
        <v>628</v>
      </c>
      <c r="Q38" s="1420"/>
      <c r="R38" s="1274"/>
      <c r="S38" s="1275"/>
      <c r="T38" s="1275"/>
      <c r="U38" s="1275"/>
      <c r="V38" s="1275"/>
      <c r="W38" s="1275"/>
      <c r="X38" s="1275"/>
      <c r="Y38" s="76" t="s">
        <v>628</v>
      </c>
      <c r="Z38" s="1779"/>
      <c r="AA38" s="1780"/>
      <c r="AB38" s="1780"/>
      <c r="AC38" s="1780"/>
      <c r="AD38" s="1780"/>
      <c r="AE38" s="1780"/>
      <c r="AF38" s="1780"/>
      <c r="AG38" s="1780"/>
      <c r="AH38" s="1780"/>
      <c r="AI38" s="1780"/>
      <c r="AJ38" s="1780"/>
      <c r="AK38" s="1780"/>
      <c r="AL38" s="1780"/>
      <c r="AM38" s="1780"/>
      <c r="AN38" s="1780"/>
      <c r="AO38" s="1780"/>
      <c r="AP38" s="1780"/>
      <c r="AQ38" s="1781"/>
    </row>
    <row r="39" spans="1:43" ht="8.25" customHeight="1">
      <c r="A39" s="68"/>
      <c r="B39" s="28"/>
      <c r="C39" s="146"/>
      <c r="D39" s="118"/>
      <c r="E39" s="68"/>
      <c r="F39" s="68"/>
      <c r="G39" s="68"/>
      <c r="H39" s="28"/>
      <c r="I39" s="28"/>
      <c r="J39" s="28"/>
      <c r="K39" s="28"/>
      <c r="L39" s="28"/>
      <c r="M39" s="28"/>
      <c r="N39" s="28"/>
      <c r="O39" s="28"/>
      <c r="P39" s="28"/>
      <c r="Q39" s="28"/>
      <c r="R39" s="28"/>
      <c r="S39" s="28"/>
      <c r="T39" s="28"/>
      <c r="U39" s="28"/>
      <c r="V39" s="28"/>
      <c r="W39" s="28"/>
      <c r="X39" s="68"/>
      <c r="Y39" s="68"/>
      <c r="Z39" s="68"/>
      <c r="AA39" s="68"/>
      <c r="AB39" s="68"/>
      <c r="AC39" s="68"/>
      <c r="AD39" s="68"/>
      <c r="AE39" s="68"/>
      <c r="AF39" s="28"/>
      <c r="AG39" s="28"/>
      <c r="AH39" s="28"/>
      <c r="AI39" s="28"/>
      <c r="AJ39" s="28"/>
      <c r="AK39" s="28"/>
      <c r="AL39" s="28"/>
      <c r="AM39" s="28"/>
      <c r="AN39" s="28"/>
      <c r="AO39" s="28"/>
      <c r="AP39" s="68"/>
      <c r="AQ39" s="68"/>
    </row>
    <row r="40" spans="1:43" ht="12" customHeight="1">
      <c r="A40" s="68"/>
      <c r="C40" s="19"/>
      <c r="D40" s="1761" t="s">
        <v>2665</v>
      </c>
      <c r="E40" s="1761"/>
      <c r="F40" s="1761"/>
      <c r="G40" s="1761"/>
      <c r="H40" s="1761"/>
      <c r="I40" s="1761"/>
      <c r="J40" s="1761"/>
      <c r="K40" s="1761"/>
      <c r="L40" s="1761"/>
      <c r="M40" s="1761"/>
      <c r="N40" s="1761"/>
      <c r="O40" s="1761"/>
      <c r="P40" s="1761"/>
      <c r="Q40" s="1761"/>
      <c r="R40" s="1761"/>
      <c r="S40" s="1761"/>
      <c r="T40" s="1761"/>
      <c r="U40" s="1761"/>
      <c r="V40" s="1761"/>
      <c r="W40" s="1761"/>
      <c r="X40" s="1761"/>
      <c r="Y40" s="1761"/>
      <c r="Z40" s="1761"/>
      <c r="AA40" s="1761"/>
      <c r="AB40" s="1761"/>
      <c r="AC40" s="1761"/>
      <c r="AD40" s="1761"/>
      <c r="AE40" s="1761"/>
      <c r="AF40" s="1761"/>
      <c r="AG40" s="1761"/>
      <c r="AH40" s="1761"/>
      <c r="AI40" s="1761"/>
      <c r="AJ40" s="1761"/>
      <c r="AK40" s="1761"/>
      <c r="AL40" s="1761"/>
      <c r="AM40" s="1761"/>
      <c r="AN40" s="1761"/>
      <c r="AO40" s="1761"/>
      <c r="AP40" s="117"/>
    </row>
    <row r="41" spans="1:43" ht="12" customHeight="1">
      <c r="A41" s="68"/>
      <c r="B41" s="28"/>
      <c r="C41" s="122"/>
      <c r="D41" s="1762"/>
      <c r="E41" s="1762"/>
      <c r="F41" s="1762"/>
      <c r="G41" s="1762"/>
      <c r="H41" s="1762"/>
      <c r="I41" s="1762"/>
      <c r="J41" s="1762"/>
      <c r="K41" s="1762"/>
      <c r="L41" s="1762"/>
      <c r="M41" s="1762"/>
      <c r="N41" s="1762"/>
      <c r="O41" s="1762"/>
      <c r="P41" s="1762"/>
      <c r="Q41" s="1762"/>
      <c r="R41" s="1762"/>
      <c r="S41" s="1762"/>
      <c r="T41" s="1762"/>
      <c r="U41" s="1762"/>
      <c r="V41" s="1762"/>
      <c r="W41" s="1762"/>
      <c r="X41" s="1762"/>
      <c r="Y41" s="1762"/>
      <c r="Z41" s="1762"/>
      <c r="AA41" s="1762"/>
      <c r="AB41" s="1762"/>
      <c r="AC41" s="1762"/>
      <c r="AD41" s="1762"/>
      <c r="AE41" s="1762"/>
      <c r="AF41" s="1762"/>
      <c r="AG41" s="1762"/>
      <c r="AH41" s="1762"/>
      <c r="AI41" s="1762"/>
      <c r="AJ41" s="1762"/>
      <c r="AK41" s="1762"/>
      <c r="AL41" s="1762"/>
      <c r="AM41" s="1762"/>
      <c r="AN41" s="1762"/>
      <c r="AO41" s="1762"/>
      <c r="AP41" s="133"/>
    </row>
    <row r="42" spans="1:43" ht="12" customHeight="1">
      <c r="A42" s="68"/>
      <c r="B42" s="28"/>
      <c r="C42" s="59"/>
      <c r="D42" s="1763"/>
      <c r="E42" s="1763"/>
      <c r="F42" s="1763"/>
      <c r="G42" s="1763"/>
      <c r="H42" s="1763"/>
      <c r="I42" s="1763"/>
      <c r="J42" s="1763"/>
      <c r="K42" s="1763"/>
      <c r="L42" s="1763"/>
      <c r="M42" s="1763"/>
      <c r="N42" s="1763"/>
      <c r="O42" s="1763"/>
      <c r="P42" s="1763"/>
      <c r="Q42" s="1763"/>
      <c r="R42" s="1763"/>
      <c r="S42" s="1763"/>
      <c r="T42" s="1763"/>
      <c r="U42" s="1763"/>
      <c r="V42" s="1763"/>
      <c r="W42" s="1763"/>
      <c r="X42" s="1763"/>
      <c r="Y42" s="1763"/>
      <c r="Z42" s="1763"/>
      <c r="AA42" s="1763"/>
      <c r="AB42" s="1763"/>
      <c r="AC42" s="1763"/>
      <c r="AD42" s="1763"/>
      <c r="AE42" s="1763"/>
      <c r="AF42" s="1763"/>
      <c r="AG42" s="1763"/>
      <c r="AH42" s="1763"/>
      <c r="AI42" s="1763"/>
      <c r="AJ42" s="1763"/>
      <c r="AK42" s="1763"/>
      <c r="AL42" s="1763"/>
      <c r="AM42" s="1763"/>
      <c r="AN42" s="1763"/>
      <c r="AO42" s="1763"/>
      <c r="AP42" s="506"/>
    </row>
    <row r="43" spans="1:43" ht="12" customHeight="1">
      <c r="A43" s="68"/>
      <c r="B43" s="28"/>
      <c r="C43" s="28"/>
      <c r="D43" s="147"/>
      <c r="E43" s="68"/>
      <c r="F43" s="68"/>
      <c r="G43" s="68"/>
      <c r="H43" s="28"/>
      <c r="I43" s="28"/>
      <c r="J43" s="28"/>
      <c r="K43" s="28"/>
      <c r="L43" s="28"/>
      <c r="M43" s="28"/>
      <c r="N43" s="28"/>
      <c r="O43" s="28"/>
      <c r="P43" s="28"/>
      <c r="Q43" s="28"/>
      <c r="R43" s="28"/>
      <c r="S43" s="28"/>
      <c r="T43" s="28"/>
      <c r="U43" s="28"/>
      <c r="V43" s="28"/>
      <c r="W43" s="28"/>
      <c r="X43" s="68"/>
      <c r="Y43" s="68"/>
      <c r="Z43" s="68"/>
      <c r="AA43" s="68"/>
      <c r="AB43" s="68"/>
      <c r="AC43" s="68"/>
      <c r="AD43" s="68"/>
      <c r="AE43" s="68"/>
      <c r="AF43" s="28"/>
      <c r="AG43" s="28"/>
      <c r="AH43" s="28"/>
      <c r="AI43" s="28"/>
      <c r="AJ43" s="28"/>
      <c r="AK43" s="28"/>
      <c r="AL43" s="28"/>
      <c r="AM43" s="28"/>
      <c r="AN43" s="28"/>
      <c r="AO43" s="28"/>
      <c r="AP43" s="68"/>
    </row>
    <row r="44" spans="1:43" ht="12" customHeight="1">
      <c r="A44" s="68"/>
      <c r="B44" s="28"/>
      <c r="C44" s="28"/>
      <c r="D44" s="68"/>
      <c r="E44" s="68"/>
      <c r="F44" s="68"/>
      <c r="G44" s="68"/>
      <c r="H44" s="28"/>
      <c r="I44" s="28"/>
      <c r="J44" s="28"/>
      <c r="K44" s="28"/>
      <c r="L44" s="28"/>
      <c r="M44" s="28"/>
      <c r="N44" s="28"/>
      <c r="O44" s="28"/>
      <c r="P44" s="28"/>
      <c r="Q44" s="28"/>
      <c r="R44" s="28"/>
      <c r="S44" s="28"/>
      <c r="T44" s="28"/>
      <c r="U44" s="28"/>
      <c r="V44" s="28"/>
      <c r="W44" s="28"/>
      <c r="X44" s="68"/>
      <c r="Y44" s="68"/>
      <c r="Z44" s="68"/>
      <c r="AA44" s="68"/>
      <c r="AB44" s="68"/>
      <c r="AC44" s="68"/>
      <c r="AD44" s="68"/>
      <c r="AE44" s="68"/>
      <c r="AF44" s="28"/>
      <c r="AG44" s="28"/>
      <c r="AH44" s="28"/>
      <c r="AI44" s="28"/>
      <c r="AJ44" s="28"/>
      <c r="AK44" s="28"/>
      <c r="AL44" s="28"/>
      <c r="AM44" s="28"/>
      <c r="AN44" s="28"/>
      <c r="AO44" s="28"/>
      <c r="AP44" s="68"/>
      <c r="AQ44" s="68"/>
    </row>
    <row r="45" spans="1:43" ht="14.25" customHeight="1">
      <c r="A45" s="71" t="s">
        <v>117</v>
      </c>
      <c r="C45" s="28"/>
      <c r="D45" s="68"/>
      <c r="E45" s="68"/>
      <c r="F45" s="68"/>
      <c r="G45" s="68"/>
      <c r="H45" s="28"/>
      <c r="I45" s="28"/>
      <c r="J45" s="28"/>
      <c r="K45" s="28"/>
      <c r="L45" s="28"/>
      <c r="M45" s="28"/>
      <c r="N45" s="28"/>
      <c r="O45" s="28"/>
      <c r="P45" s="28"/>
      <c r="Q45" s="28"/>
      <c r="R45" s="28"/>
      <c r="S45" s="28"/>
      <c r="T45" s="28"/>
      <c r="U45" s="28"/>
      <c r="V45" s="28"/>
      <c r="W45" s="28"/>
      <c r="X45" s="68"/>
      <c r="Y45" s="68"/>
      <c r="Z45" s="68"/>
      <c r="AA45" s="68"/>
      <c r="AB45" s="68"/>
      <c r="AC45" s="68"/>
      <c r="AD45" s="68"/>
      <c r="AE45" s="68"/>
      <c r="AF45" s="28"/>
      <c r="AG45" s="28"/>
      <c r="AH45" s="28"/>
      <c r="AI45" s="28"/>
      <c r="AJ45" s="28"/>
      <c r="AK45" s="28"/>
      <c r="AL45" s="28"/>
      <c r="AM45" s="28"/>
      <c r="AN45" s="28"/>
      <c r="AO45" s="28"/>
      <c r="AP45" s="68"/>
      <c r="AQ45" s="68"/>
    </row>
    <row r="46" spans="1:43" ht="6.75" customHeight="1">
      <c r="A46" s="68"/>
      <c r="B46" s="28"/>
      <c r="C46" s="28"/>
      <c r="D46" s="68"/>
      <c r="E46" s="68"/>
      <c r="F46" s="68"/>
      <c r="G46" s="68"/>
      <c r="H46" s="28"/>
      <c r="I46" s="28"/>
      <c r="J46" s="28"/>
      <c r="K46" s="28"/>
      <c r="L46" s="28"/>
      <c r="M46" s="28"/>
      <c r="N46" s="28"/>
      <c r="O46" s="28"/>
      <c r="P46" s="28"/>
      <c r="Q46" s="28"/>
      <c r="R46" s="28"/>
      <c r="S46" s="28"/>
      <c r="T46" s="28"/>
      <c r="U46" s="28"/>
      <c r="V46" s="28"/>
      <c r="W46" s="28"/>
      <c r="X46" s="68"/>
      <c r="Y46" s="68"/>
      <c r="Z46" s="68"/>
      <c r="AA46" s="68"/>
      <c r="AB46" s="68"/>
      <c r="AC46" s="68"/>
      <c r="AD46" s="68"/>
      <c r="AE46" s="68"/>
      <c r="AF46" s="28"/>
      <c r="AG46" s="28"/>
      <c r="AH46" s="28"/>
      <c r="AI46" s="28"/>
      <c r="AJ46" s="28"/>
      <c r="AK46" s="28"/>
      <c r="AL46" s="28"/>
      <c r="AM46" s="28"/>
      <c r="AN46" s="28"/>
      <c r="AO46" s="28"/>
      <c r="AP46" s="68"/>
      <c r="AQ46" s="68"/>
    </row>
    <row r="47" spans="1:43" ht="12" customHeight="1">
      <c r="A47" s="1733"/>
      <c r="B47" s="1734"/>
      <c r="C47" s="1734"/>
      <c r="D47" s="1734"/>
      <c r="E47" s="1735"/>
      <c r="F47" s="1290" t="s">
        <v>854</v>
      </c>
      <c r="G47" s="1291"/>
      <c r="H47" s="1291"/>
      <c r="I47" s="1291"/>
      <c r="J47" s="1291"/>
      <c r="K47" s="1291"/>
      <c r="L47" s="1291"/>
      <c r="M47" s="1291"/>
      <c r="N47" s="1291"/>
      <c r="O47" s="1291"/>
      <c r="P47" s="1292"/>
      <c r="Q47" s="1290" t="s">
        <v>1156</v>
      </c>
      <c r="R47" s="1291"/>
      <c r="S47" s="1291"/>
      <c r="T47" s="1292"/>
      <c r="U47" s="1290" t="s">
        <v>1016</v>
      </c>
      <c r="V47" s="1291"/>
      <c r="W47" s="1291"/>
      <c r="X47" s="1291"/>
      <c r="Y47" s="1291"/>
      <c r="Z47" s="1291"/>
      <c r="AA47" s="1291"/>
      <c r="AB47" s="1291"/>
      <c r="AC47" s="1291"/>
      <c r="AD47" s="1291"/>
      <c r="AE47" s="1292"/>
      <c r="AF47" s="1290" t="s">
        <v>738</v>
      </c>
      <c r="AG47" s="1291"/>
      <c r="AH47" s="1292"/>
      <c r="AI47" s="1290" t="s">
        <v>855</v>
      </c>
      <c r="AJ47" s="1291"/>
      <c r="AK47" s="1291"/>
      <c r="AL47" s="1291"/>
      <c r="AM47" s="1291"/>
      <c r="AN47" s="1291"/>
      <c r="AO47" s="1291"/>
      <c r="AP47" s="1291"/>
      <c r="AQ47" s="1292"/>
    </row>
    <row r="48" spans="1:43" ht="12" customHeight="1">
      <c r="A48" s="1736"/>
      <c r="B48" s="1737"/>
      <c r="C48" s="1737"/>
      <c r="D48" s="1737"/>
      <c r="E48" s="1738"/>
      <c r="F48" s="1293"/>
      <c r="G48" s="1294"/>
      <c r="H48" s="1294"/>
      <c r="I48" s="1294"/>
      <c r="J48" s="1294"/>
      <c r="K48" s="1294"/>
      <c r="L48" s="1294"/>
      <c r="M48" s="1294"/>
      <c r="N48" s="1294"/>
      <c r="O48" s="1294"/>
      <c r="P48" s="1295"/>
      <c r="Q48" s="1293"/>
      <c r="R48" s="1294"/>
      <c r="S48" s="1294"/>
      <c r="T48" s="1295"/>
      <c r="U48" s="1293" t="s">
        <v>911</v>
      </c>
      <c r="V48" s="1294"/>
      <c r="W48" s="1294"/>
      <c r="X48" s="1294"/>
      <c r="Y48" s="1294"/>
      <c r="Z48" s="1294"/>
      <c r="AA48" s="1294"/>
      <c r="AB48" s="1294"/>
      <c r="AC48" s="1294"/>
      <c r="AD48" s="1294"/>
      <c r="AE48" s="1295"/>
      <c r="AF48" s="1293"/>
      <c r="AG48" s="1294"/>
      <c r="AH48" s="1295"/>
      <c r="AI48" s="1293"/>
      <c r="AJ48" s="1294"/>
      <c r="AK48" s="1294"/>
      <c r="AL48" s="1294"/>
      <c r="AM48" s="1294"/>
      <c r="AN48" s="1294"/>
      <c r="AO48" s="1294"/>
      <c r="AP48" s="1294"/>
      <c r="AQ48" s="1295"/>
    </row>
    <row r="49" spans="1:43" ht="12" customHeight="1">
      <c r="A49" s="1764" t="s">
        <v>114</v>
      </c>
      <c r="B49" s="1765"/>
      <c r="C49" s="1765"/>
      <c r="D49" s="1765"/>
      <c r="E49" s="1766"/>
      <c r="F49" s="1270" t="str">
        <f>'申込シート①-1・２'!G109</f>
        <v>科</v>
      </c>
      <c r="G49" s="1271"/>
      <c r="H49" s="1271"/>
      <c r="I49" s="1271"/>
      <c r="J49" s="1271"/>
      <c r="K49" s="1271"/>
      <c r="L49" s="1271"/>
      <c r="M49" s="1271"/>
      <c r="N49" s="1271"/>
      <c r="O49" s="1271"/>
      <c r="P49" s="1329"/>
      <c r="Q49" s="1270">
        <f>'申込シート①-1・２'!H109</f>
        <v>0</v>
      </c>
      <c r="R49" s="1271"/>
      <c r="S49" s="1271"/>
      <c r="T49" s="1329"/>
      <c r="U49" s="1282" t="str">
        <f>'申込シート①-1・２'!L109&amp;"  "&amp;'申込シート①-1・２'!M109</f>
        <v xml:space="preserve">  </v>
      </c>
      <c r="V49" s="1283"/>
      <c r="W49" s="1283"/>
      <c r="X49" s="1283"/>
      <c r="Y49" s="1283"/>
      <c r="Z49" s="1283"/>
      <c r="AA49" s="1283"/>
      <c r="AB49" s="1283"/>
      <c r="AC49" s="1283"/>
      <c r="AD49" s="1283"/>
      <c r="AE49" s="685"/>
      <c r="AF49" s="1270">
        <f>'申込シート①-1・２'!N109</f>
        <v>0</v>
      </c>
      <c r="AG49" s="1271"/>
      <c r="AH49" s="1329"/>
      <c r="AI49" s="1546"/>
      <c r="AJ49" s="1547"/>
      <c r="AK49" s="1547"/>
      <c r="AL49" s="1547"/>
      <c r="AM49" s="1547"/>
      <c r="AN49" s="1547"/>
      <c r="AO49" s="1547"/>
      <c r="AP49" s="1547"/>
      <c r="AQ49" s="1548"/>
    </row>
    <row r="50" spans="1:43" ht="12" customHeight="1">
      <c r="A50" s="1767"/>
      <c r="B50" s="1768"/>
      <c r="C50" s="1768"/>
      <c r="D50" s="1768"/>
      <c r="E50" s="1769"/>
      <c r="F50" s="1330"/>
      <c r="G50" s="1450"/>
      <c r="H50" s="1450"/>
      <c r="I50" s="1450"/>
      <c r="J50" s="1450"/>
      <c r="K50" s="1450"/>
      <c r="L50" s="1450"/>
      <c r="M50" s="1450"/>
      <c r="N50" s="1450"/>
      <c r="O50" s="1450"/>
      <c r="P50" s="1331"/>
      <c r="Q50" s="1330"/>
      <c r="R50" s="1450"/>
      <c r="S50" s="1450"/>
      <c r="T50" s="1331"/>
      <c r="U50" s="1270" t="str">
        <f>'申込シート①-1・２'!J109&amp;"  "&amp;'申込シート①-1・２'!K109</f>
        <v xml:space="preserve">  </v>
      </c>
      <c r="V50" s="1271"/>
      <c r="W50" s="1271"/>
      <c r="X50" s="1271"/>
      <c r="Y50" s="1271"/>
      <c r="Z50" s="1271"/>
      <c r="AA50" s="1271"/>
      <c r="AB50" s="1271"/>
      <c r="AC50" s="1271"/>
      <c r="AD50" s="1271"/>
      <c r="AE50" s="1327" t="s">
        <v>2495</v>
      </c>
      <c r="AF50" s="1330"/>
      <c r="AG50" s="1450"/>
      <c r="AH50" s="1331"/>
      <c r="AI50" s="1549"/>
      <c r="AJ50" s="1751"/>
      <c r="AK50" s="1751"/>
      <c r="AL50" s="1751"/>
      <c r="AM50" s="1751"/>
      <c r="AN50" s="1751"/>
      <c r="AO50" s="1751"/>
      <c r="AP50" s="1751"/>
      <c r="AQ50" s="1551"/>
    </row>
    <row r="51" spans="1:43" ht="12" customHeight="1">
      <c r="A51" s="1770"/>
      <c r="B51" s="1771"/>
      <c r="C51" s="1771"/>
      <c r="D51" s="1771"/>
      <c r="E51" s="1772"/>
      <c r="F51" s="1274"/>
      <c r="G51" s="1275"/>
      <c r="H51" s="1275"/>
      <c r="I51" s="1275"/>
      <c r="J51" s="1275"/>
      <c r="K51" s="1275"/>
      <c r="L51" s="1275"/>
      <c r="M51" s="1275"/>
      <c r="N51" s="1275"/>
      <c r="O51" s="1275"/>
      <c r="P51" s="1276"/>
      <c r="Q51" s="1274"/>
      <c r="R51" s="1275"/>
      <c r="S51" s="1275"/>
      <c r="T51" s="1276"/>
      <c r="U51" s="1274"/>
      <c r="V51" s="1275"/>
      <c r="W51" s="1275"/>
      <c r="X51" s="1275"/>
      <c r="Y51" s="1275"/>
      <c r="Z51" s="1275"/>
      <c r="AA51" s="1275"/>
      <c r="AB51" s="1275"/>
      <c r="AC51" s="1275"/>
      <c r="AD51" s="1275"/>
      <c r="AE51" s="1328"/>
      <c r="AF51" s="1274"/>
      <c r="AG51" s="1275"/>
      <c r="AH51" s="1276"/>
      <c r="AI51" s="1552"/>
      <c r="AJ51" s="1553"/>
      <c r="AK51" s="1553"/>
      <c r="AL51" s="1553"/>
      <c r="AM51" s="1553"/>
      <c r="AN51" s="1553"/>
      <c r="AO51" s="1553"/>
      <c r="AP51" s="1553"/>
      <c r="AQ51" s="1554"/>
    </row>
    <row r="52" spans="1:43" ht="12" customHeight="1">
      <c r="A52" s="1732" t="s">
        <v>115</v>
      </c>
      <c r="B52" s="1291"/>
      <c r="C52" s="1291"/>
      <c r="D52" s="1291"/>
      <c r="E52" s="1292"/>
      <c r="F52" s="1270" t="str">
        <f>'申込シート①-1・２'!G110</f>
        <v>科</v>
      </c>
      <c r="G52" s="1271"/>
      <c r="H52" s="1271"/>
      <c r="I52" s="1271"/>
      <c r="J52" s="1271"/>
      <c r="K52" s="1271"/>
      <c r="L52" s="1271"/>
      <c r="M52" s="1271"/>
      <c r="N52" s="1271"/>
      <c r="O52" s="1271"/>
      <c r="P52" s="1329"/>
      <c r="Q52" s="1270">
        <f>'申込シート①-1・２'!H110</f>
        <v>0</v>
      </c>
      <c r="R52" s="1271"/>
      <c r="S52" s="1271"/>
      <c r="T52" s="1329"/>
      <c r="U52" s="1282" t="str">
        <f>'申込シート①-1・２'!L110&amp;"  "&amp;'申込シート①-1・２'!M110</f>
        <v xml:space="preserve">  </v>
      </c>
      <c r="V52" s="1283"/>
      <c r="W52" s="1283"/>
      <c r="X52" s="1283"/>
      <c r="Y52" s="1283"/>
      <c r="Z52" s="1283"/>
      <c r="AA52" s="1283"/>
      <c r="AB52" s="1283"/>
      <c r="AC52" s="1283"/>
      <c r="AD52" s="1283"/>
      <c r="AE52" s="685"/>
      <c r="AF52" s="1270">
        <f>'申込シート①-1・２'!N110</f>
        <v>0</v>
      </c>
      <c r="AG52" s="1271"/>
      <c r="AH52" s="1329"/>
      <c r="AI52" s="1546"/>
      <c r="AJ52" s="1547"/>
      <c r="AK52" s="1547"/>
      <c r="AL52" s="1547"/>
      <c r="AM52" s="1547"/>
      <c r="AN52" s="1547"/>
      <c r="AO52" s="1547"/>
      <c r="AP52" s="1547"/>
      <c r="AQ52" s="1548"/>
    </row>
    <row r="53" spans="1:43" ht="12" customHeight="1">
      <c r="A53" s="1401"/>
      <c r="B53" s="1402"/>
      <c r="C53" s="1402"/>
      <c r="D53" s="1402"/>
      <c r="E53" s="1403"/>
      <c r="F53" s="1330"/>
      <c r="G53" s="1450"/>
      <c r="H53" s="1450"/>
      <c r="I53" s="1450"/>
      <c r="J53" s="1450"/>
      <c r="K53" s="1450"/>
      <c r="L53" s="1450"/>
      <c r="M53" s="1450"/>
      <c r="N53" s="1450"/>
      <c r="O53" s="1450"/>
      <c r="P53" s="1331"/>
      <c r="Q53" s="1330"/>
      <c r="R53" s="1450"/>
      <c r="S53" s="1450"/>
      <c r="T53" s="1331"/>
      <c r="U53" s="1270" t="str">
        <f>'申込シート①-1・２'!J110&amp;"  "&amp;'申込シート①-1・２'!K110</f>
        <v xml:space="preserve">  </v>
      </c>
      <c r="V53" s="1271"/>
      <c r="W53" s="1271"/>
      <c r="X53" s="1271"/>
      <c r="Y53" s="1271"/>
      <c r="Z53" s="1271"/>
      <c r="AA53" s="1271"/>
      <c r="AB53" s="1271"/>
      <c r="AC53" s="1271"/>
      <c r="AD53" s="1271"/>
      <c r="AE53" s="1327" t="s">
        <v>2495</v>
      </c>
      <c r="AF53" s="1330"/>
      <c r="AG53" s="1450"/>
      <c r="AH53" s="1331"/>
      <c r="AI53" s="1549"/>
      <c r="AJ53" s="1751"/>
      <c r="AK53" s="1751"/>
      <c r="AL53" s="1751"/>
      <c r="AM53" s="1751"/>
      <c r="AN53" s="1751"/>
      <c r="AO53" s="1751"/>
      <c r="AP53" s="1751"/>
      <c r="AQ53" s="1551"/>
    </row>
    <row r="54" spans="1:43" ht="12" customHeight="1">
      <c r="A54" s="1293"/>
      <c r="B54" s="1294"/>
      <c r="C54" s="1294"/>
      <c r="D54" s="1294"/>
      <c r="E54" s="1295"/>
      <c r="F54" s="1274"/>
      <c r="G54" s="1275"/>
      <c r="H54" s="1275"/>
      <c r="I54" s="1275"/>
      <c r="J54" s="1275"/>
      <c r="K54" s="1275"/>
      <c r="L54" s="1275"/>
      <c r="M54" s="1275"/>
      <c r="N54" s="1275"/>
      <c r="O54" s="1275"/>
      <c r="P54" s="1276"/>
      <c r="Q54" s="1274"/>
      <c r="R54" s="1275"/>
      <c r="S54" s="1275"/>
      <c r="T54" s="1276"/>
      <c r="U54" s="1274"/>
      <c r="V54" s="1275"/>
      <c r="W54" s="1275"/>
      <c r="X54" s="1275"/>
      <c r="Y54" s="1275"/>
      <c r="Z54" s="1275"/>
      <c r="AA54" s="1275"/>
      <c r="AB54" s="1275"/>
      <c r="AC54" s="1275"/>
      <c r="AD54" s="1275"/>
      <c r="AE54" s="1328"/>
      <c r="AF54" s="1274"/>
      <c r="AG54" s="1275"/>
      <c r="AH54" s="1276"/>
      <c r="AI54" s="1552"/>
      <c r="AJ54" s="1553"/>
      <c r="AK54" s="1553"/>
      <c r="AL54" s="1553"/>
      <c r="AM54" s="1553"/>
      <c r="AN54" s="1553"/>
      <c r="AO54" s="1553"/>
      <c r="AP54" s="1553"/>
      <c r="AQ54" s="1554"/>
    </row>
    <row r="55" spans="1:43" ht="12" customHeight="1">
      <c r="A55" s="34"/>
      <c r="B55" s="34"/>
      <c r="C55" s="34"/>
      <c r="D55" s="34"/>
      <c r="E55" s="34"/>
      <c r="F55" s="34"/>
      <c r="G55" s="34"/>
      <c r="H55" s="34"/>
      <c r="I55" s="34"/>
      <c r="J55" s="34"/>
      <c r="K55" s="34"/>
      <c r="L55" s="34"/>
      <c r="M55" s="34"/>
      <c r="N55" s="34"/>
      <c r="O55" s="34"/>
      <c r="P55" s="34"/>
      <c r="Q55" s="34"/>
      <c r="R55" s="34"/>
      <c r="S55" s="34"/>
      <c r="T55" s="34"/>
      <c r="U55" s="34"/>
      <c r="V55" s="34"/>
      <c r="W55" s="34"/>
      <c r="X55" s="34"/>
      <c r="Y55" s="34"/>
      <c r="Z55" s="34"/>
      <c r="AA55" s="34"/>
      <c r="AB55" s="34"/>
      <c r="AC55" s="34"/>
      <c r="AD55" s="34"/>
      <c r="AE55" s="34"/>
      <c r="AF55" s="34"/>
      <c r="AG55" s="34"/>
      <c r="AH55" s="34"/>
      <c r="AI55" s="34"/>
      <c r="AJ55" s="34"/>
      <c r="AK55" s="34"/>
      <c r="AL55" s="34"/>
      <c r="AM55" s="34"/>
      <c r="AN55" s="34"/>
      <c r="AO55" s="34"/>
      <c r="AP55" s="34"/>
      <c r="AQ55" s="34"/>
    </row>
    <row r="56" spans="1:43" ht="14.25" customHeight="1">
      <c r="A56" s="1290" t="s">
        <v>1022</v>
      </c>
      <c r="B56" s="1656"/>
      <c r="C56" s="1656"/>
      <c r="D56" s="1656"/>
      <c r="E56" s="1656"/>
      <c r="F56" s="1282" t="str">
        <f>'申込シート①-1・２'!L111&amp;"  "&amp;'申込シート①-1・２'!M111</f>
        <v xml:space="preserve">  </v>
      </c>
      <c r="G56" s="1283"/>
      <c r="H56" s="1283"/>
      <c r="I56" s="1283"/>
      <c r="J56" s="1283"/>
      <c r="K56" s="1283"/>
      <c r="L56" s="1283"/>
      <c r="M56" s="1283"/>
      <c r="N56" s="1283"/>
      <c r="O56" s="1283"/>
      <c r="P56" s="1283"/>
      <c r="Q56" s="1283"/>
      <c r="R56" s="1283"/>
      <c r="S56" s="1283"/>
      <c r="T56" s="1317"/>
      <c r="U56" s="1739" t="s">
        <v>2510</v>
      </c>
      <c r="V56" s="1740"/>
      <c r="W56" s="1740"/>
      <c r="X56" s="1740"/>
      <c r="Y56" s="1740"/>
      <c r="Z56" s="1740"/>
      <c r="AA56" s="1740"/>
      <c r="AB56" s="1740"/>
      <c r="AC56" s="1740"/>
      <c r="AD56" s="1740"/>
      <c r="AE56" s="1741"/>
      <c r="AF56" s="1270">
        <f>'申込シート①-1・２'!N111</f>
        <v>0</v>
      </c>
      <c r="AG56" s="1271"/>
      <c r="AH56" s="1500"/>
      <c r="AI56" s="1546"/>
      <c r="AJ56" s="1547"/>
      <c r="AK56" s="1547"/>
      <c r="AL56" s="1547"/>
      <c r="AM56" s="1547"/>
      <c r="AN56" s="1547"/>
      <c r="AO56" s="1547"/>
      <c r="AP56" s="1547"/>
      <c r="AQ56" s="1548"/>
    </row>
    <row r="57" spans="1:43" ht="10.5" customHeight="1">
      <c r="A57" s="1401" t="s">
        <v>795</v>
      </c>
      <c r="B57" s="1731"/>
      <c r="C57" s="1731"/>
      <c r="D57" s="1731"/>
      <c r="E57" s="1731"/>
      <c r="F57" s="1270" t="str">
        <f>'申込シート①-1・２'!J111&amp;"  "&amp;'申込シート①-1・２'!K111</f>
        <v xml:space="preserve">  </v>
      </c>
      <c r="G57" s="1271"/>
      <c r="H57" s="1271"/>
      <c r="I57" s="1271"/>
      <c r="J57" s="1271"/>
      <c r="K57" s="1271"/>
      <c r="L57" s="1271"/>
      <c r="M57" s="1271"/>
      <c r="N57" s="1271"/>
      <c r="O57" s="1271"/>
      <c r="P57" s="1271"/>
      <c r="Q57" s="1271"/>
      <c r="R57" s="1271"/>
      <c r="S57" s="1271"/>
      <c r="T57" s="1329"/>
      <c r="U57" s="1744"/>
      <c r="V57" s="1745"/>
      <c r="W57" s="1745"/>
      <c r="X57" s="1745"/>
      <c r="Y57" s="1745"/>
      <c r="Z57" s="1745"/>
      <c r="AA57" s="1745"/>
      <c r="AB57" s="1745"/>
      <c r="AC57" s="1745"/>
      <c r="AD57" s="1745"/>
      <c r="AE57" s="1746"/>
      <c r="AF57" s="1330"/>
      <c r="AG57" s="1336"/>
      <c r="AH57" s="1742"/>
      <c r="AI57" s="1549"/>
      <c r="AJ57" s="1550"/>
      <c r="AK57" s="1550"/>
      <c r="AL57" s="1550"/>
      <c r="AM57" s="1550"/>
      <c r="AN57" s="1550"/>
      <c r="AO57" s="1550"/>
      <c r="AP57" s="1550"/>
      <c r="AQ57" s="1551"/>
    </row>
    <row r="58" spans="1:43" ht="15" customHeight="1">
      <c r="A58" s="1674"/>
      <c r="B58" s="1675"/>
      <c r="C58" s="1675"/>
      <c r="D58" s="1675"/>
      <c r="E58" s="1675"/>
      <c r="F58" s="1274"/>
      <c r="G58" s="1275"/>
      <c r="H58" s="1275"/>
      <c r="I58" s="1275"/>
      <c r="J58" s="1275"/>
      <c r="K58" s="1275"/>
      <c r="L58" s="1275"/>
      <c r="M58" s="1275"/>
      <c r="N58" s="1275"/>
      <c r="O58" s="1275"/>
      <c r="P58" s="1275"/>
      <c r="Q58" s="1275"/>
      <c r="R58" s="1275"/>
      <c r="S58" s="1275"/>
      <c r="T58" s="1276"/>
      <c r="U58" s="1747"/>
      <c r="V58" s="1748"/>
      <c r="W58" s="1748"/>
      <c r="X58" s="1748"/>
      <c r="Y58" s="1748"/>
      <c r="Z58" s="1748"/>
      <c r="AA58" s="1748"/>
      <c r="AB58" s="1748"/>
      <c r="AC58" s="1748"/>
      <c r="AD58" s="1748"/>
      <c r="AE58" s="1749"/>
      <c r="AF58" s="1274"/>
      <c r="AG58" s="1275"/>
      <c r="AH58" s="1743"/>
      <c r="AI58" s="1552"/>
      <c r="AJ58" s="1553"/>
      <c r="AK58" s="1553"/>
      <c r="AL58" s="1553"/>
      <c r="AM58" s="1553"/>
      <c r="AN58" s="1553"/>
      <c r="AO58" s="1553"/>
      <c r="AP58" s="1553"/>
      <c r="AQ58" s="1554"/>
    </row>
    <row r="59" spans="1:43" ht="14.25" customHeight="1">
      <c r="A59" s="1290" t="s">
        <v>1009</v>
      </c>
      <c r="B59" s="1656"/>
      <c r="C59" s="1656"/>
      <c r="D59" s="1656"/>
      <c r="E59" s="1656"/>
      <c r="F59" s="1282" t="str">
        <f>'申込シート①-1・２'!L112&amp;"  "&amp;'申込シート①-1・２'!M112</f>
        <v xml:space="preserve">  </v>
      </c>
      <c r="G59" s="1283"/>
      <c r="H59" s="1283"/>
      <c r="I59" s="1283"/>
      <c r="J59" s="1283"/>
      <c r="K59" s="1283"/>
      <c r="L59" s="1283"/>
      <c r="M59" s="1283"/>
      <c r="N59" s="1283"/>
      <c r="O59" s="1283"/>
      <c r="P59" s="1283"/>
      <c r="Q59" s="1283"/>
      <c r="R59" s="1283"/>
      <c r="S59" s="1283"/>
      <c r="T59" s="1317"/>
      <c r="U59" s="1739" t="s">
        <v>137</v>
      </c>
      <c r="V59" s="1740"/>
      <c r="W59" s="1740"/>
      <c r="X59" s="1740"/>
      <c r="Y59" s="1740"/>
      <c r="Z59" s="1740"/>
      <c r="AA59" s="1740"/>
      <c r="AB59" s="1740"/>
      <c r="AC59" s="1740"/>
      <c r="AD59" s="1740"/>
      <c r="AE59" s="1741"/>
      <c r="AF59" s="1270">
        <f>'申込シート①-1・２'!N112</f>
        <v>0</v>
      </c>
      <c r="AG59" s="1271"/>
      <c r="AH59" s="1500"/>
      <c r="AI59" s="1546"/>
      <c r="AJ59" s="1547"/>
      <c r="AK59" s="1547"/>
      <c r="AL59" s="1547"/>
      <c r="AM59" s="1547"/>
      <c r="AN59" s="1547"/>
      <c r="AO59" s="1547"/>
      <c r="AP59" s="1547"/>
      <c r="AQ59" s="1548"/>
    </row>
    <row r="60" spans="1:43" ht="10.5" customHeight="1">
      <c r="A60" s="1401" t="s">
        <v>795</v>
      </c>
      <c r="B60" s="1731"/>
      <c r="C60" s="1731"/>
      <c r="D60" s="1731"/>
      <c r="E60" s="1731"/>
      <c r="F60" s="1270" t="str">
        <f>'申込シート①-1・２'!J112&amp;"  "&amp;'申込シート①-1・２'!K112</f>
        <v xml:space="preserve">  </v>
      </c>
      <c r="G60" s="1271"/>
      <c r="H60" s="1271"/>
      <c r="I60" s="1271"/>
      <c r="J60" s="1271"/>
      <c r="K60" s="1271"/>
      <c r="L60" s="1271"/>
      <c r="M60" s="1271"/>
      <c r="N60" s="1271"/>
      <c r="O60" s="1271"/>
      <c r="P60" s="1271"/>
      <c r="Q60" s="1271"/>
      <c r="R60" s="1271"/>
      <c r="S60" s="1271"/>
      <c r="T60" s="1329"/>
      <c r="U60" s="1744"/>
      <c r="V60" s="1745"/>
      <c r="W60" s="1745"/>
      <c r="X60" s="1745"/>
      <c r="Y60" s="1745"/>
      <c r="Z60" s="1745"/>
      <c r="AA60" s="1745"/>
      <c r="AB60" s="1745"/>
      <c r="AC60" s="1745"/>
      <c r="AD60" s="1745"/>
      <c r="AE60" s="1746"/>
      <c r="AF60" s="1330"/>
      <c r="AG60" s="1336"/>
      <c r="AH60" s="1742"/>
      <c r="AI60" s="1549"/>
      <c r="AJ60" s="1550"/>
      <c r="AK60" s="1550"/>
      <c r="AL60" s="1550"/>
      <c r="AM60" s="1550"/>
      <c r="AN60" s="1550"/>
      <c r="AO60" s="1550"/>
      <c r="AP60" s="1550"/>
      <c r="AQ60" s="1551"/>
    </row>
    <row r="61" spans="1:43" ht="15" customHeight="1">
      <c r="A61" s="1674"/>
      <c r="B61" s="1675"/>
      <c r="C61" s="1675"/>
      <c r="D61" s="1675"/>
      <c r="E61" s="1675"/>
      <c r="F61" s="1274"/>
      <c r="G61" s="1275"/>
      <c r="H61" s="1275"/>
      <c r="I61" s="1275"/>
      <c r="J61" s="1275"/>
      <c r="K61" s="1275"/>
      <c r="L61" s="1275"/>
      <c r="M61" s="1275"/>
      <c r="N61" s="1275"/>
      <c r="O61" s="1275"/>
      <c r="P61" s="1275"/>
      <c r="Q61" s="1275"/>
      <c r="R61" s="1275"/>
      <c r="S61" s="1275"/>
      <c r="T61" s="1276"/>
      <c r="U61" s="1747"/>
      <c r="V61" s="1748"/>
      <c r="W61" s="1748"/>
      <c r="X61" s="1748"/>
      <c r="Y61" s="1748"/>
      <c r="Z61" s="1748"/>
      <c r="AA61" s="1748"/>
      <c r="AB61" s="1748"/>
      <c r="AC61" s="1748"/>
      <c r="AD61" s="1748"/>
      <c r="AE61" s="1749"/>
      <c r="AF61" s="1274"/>
      <c r="AG61" s="1275"/>
      <c r="AH61" s="1743"/>
      <c r="AI61" s="1552"/>
      <c r="AJ61" s="1553"/>
      <c r="AK61" s="1553"/>
      <c r="AL61" s="1553"/>
      <c r="AM61" s="1553"/>
      <c r="AN61" s="1553"/>
      <c r="AO61" s="1553"/>
      <c r="AP61" s="1553"/>
      <c r="AQ61" s="1554"/>
    </row>
    <row r="62" spans="1:43" ht="14.25" customHeight="1">
      <c r="A62" s="1290" t="s">
        <v>1009</v>
      </c>
      <c r="B62" s="1656"/>
      <c r="C62" s="1656"/>
      <c r="D62" s="1656"/>
      <c r="E62" s="1656"/>
      <c r="F62" s="1282" t="str">
        <f>'申込シート①-1・２'!L113&amp;"  "&amp;'申込シート①-1・２'!M113</f>
        <v xml:space="preserve">  </v>
      </c>
      <c r="G62" s="1283"/>
      <c r="H62" s="1283"/>
      <c r="I62" s="1283"/>
      <c r="J62" s="1283"/>
      <c r="K62" s="1283"/>
      <c r="L62" s="1283"/>
      <c r="M62" s="1283"/>
      <c r="N62" s="1283"/>
      <c r="O62" s="1283"/>
      <c r="P62" s="1283"/>
      <c r="Q62" s="1283"/>
      <c r="R62" s="1283"/>
      <c r="S62" s="1283"/>
      <c r="T62" s="1317"/>
      <c r="U62" s="1739" t="s">
        <v>137</v>
      </c>
      <c r="V62" s="1740"/>
      <c r="W62" s="1740"/>
      <c r="X62" s="1740"/>
      <c r="Y62" s="1740"/>
      <c r="Z62" s="1740"/>
      <c r="AA62" s="1740"/>
      <c r="AB62" s="1740"/>
      <c r="AC62" s="1740"/>
      <c r="AD62" s="1740"/>
      <c r="AE62" s="1741"/>
      <c r="AF62" s="1270">
        <f>'申込シート①-1・２'!N113</f>
        <v>0</v>
      </c>
      <c r="AG62" s="1271"/>
      <c r="AH62" s="1500"/>
      <c r="AI62" s="1546"/>
      <c r="AJ62" s="1547"/>
      <c r="AK62" s="1547"/>
      <c r="AL62" s="1547"/>
      <c r="AM62" s="1547"/>
      <c r="AN62" s="1547"/>
      <c r="AO62" s="1547"/>
      <c r="AP62" s="1547"/>
      <c r="AQ62" s="1548"/>
    </row>
    <row r="63" spans="1:43" ht="10.5" customHeight="1">
      <c r="A63" s="1401" t="s">
        <v>795</v>
      </c>
      <c r="B63" s="1731"/>
      <c r="C63" s="1731"/>
      <c r="D63" s="1731"/>
      <c r="E63" s="1731"/>
      <c r="F63" s="1270" t="str">
        <f>'申込シート①-1・２'!J113&amp;"  "&amp;'申込シート①-1・２'!K113</f>
        <v xml:space="preserve">  </v>
      </c>
      <c r="G63" s="1271"/>
      <c r="H63" s="1271"/>
      <c r="I63" s="1271"/>
      <c r="J63" s="1271"/>
      <c r="K63" s="1271"/>
      <c r="L63" s="1271"/>
      <c r="M63" s="1271"/>
      <c r="N63" s="1271"/>
      <c r="O63" s="1271"/>
      <c r="P63" s="1271"/>
      <c r="Q63" s="1271"/>
      <c r="R63" s="1271"/>
      <c r="S63" s="1271"/>
      <c r="T63" s="1329"/>
      <c r="U63" s="1744"/>
      <c r="V63" s="1745"/>
      <c r="W63" s="1745"/>
      <c r="X63" s="1745"/>
      <c r="Y63" s="1745"/>
      <c r="Z63" s="1745"/>
      <c r="AA63" s="1745"/>
      <c r="AB63" s="1745"/>
      <c r="AC63" s="1745"/>
      <c r="AD63" s="1745"/>
      <c r="AE63" s="1746"/>
      <c r="AF63" s="1330"/>
      <c r="AG63" s="1336"/>
      <c r="AH63" s="1742"/>
      <c r="AI63" s="1549"/>
      <c r="AJ63" s="1550"/>
      <c r="AK63" s="1550"/>
      <c r="AL63" s="1550"/>
      <c r="AM63" s="1550"/>
      <c r="AN63" s="1550"/>
      <c r="AO63" s="1550"/>
      <c r="AP63" s="1550"/>
      <c r="AQ63" s="1551"/>
    </row>
    <row r="64" spans="1:43" ht="15" customHeight="1">
      <c r="A64" s="1674"/>
      <c r="B64" s="1675"/>
      <c r="C64" s="1675"/>
      <c r="D64" s="1675"/>
      <c r="E64" s="1675"/>
      <c r="F64" s="1274"/>
      <c r="G64" s="1275"/>
      <c r="H64" s="1275"/>
      <c r="I64" s="1275"/>
      <c r="J64" s="1275"/>
      <c r="K64" s="1275"/>
      <c r="L64" s="1275"/>
      <c r="M64" s="1275"/>
      <c r="N64" s="1275"/>
      <c r="O64" s="1275"/>
      <c r="P64" s="1275"/>
      <c r="Q64" s="1275"/>
      <c r="R64" s="1275"/>
      <c r="S64" s="1275"/>
      <c r="T64" s="1276"/>
      <c r="U64" s="1747"/>
      <c r="V64" s="1748"/>
      <c r="W64" s="1748"/>
      <c r="X64" s="1748"/>
      <c r="Y64" s="1748"/>
      <c r="Z64" s="1748"/>
      <c r="AA64" s="1748"/>
      <c r="AB64" s="1748"/>
      <c r="AC64" s="1748"/>
      <c r="AD64" s="1748"/>
      <c r="AE64" s="1749"/>
      <c r="AF64" s="1274"/>
      <c r="AG64" s="1275"/>
      <c r="AH64" s="1743"/>
      <c r="AI64" s="1552"/>
      <c r="AJ64" s="1553"/>
      <c r="AK64" s="1553"/>
      <c r="AL64" s="1553"/>
      <c r="AM64" s="1553"/>
      <c r="AN64" s="1553"/>
      <c r="AO64" s="1553"/>
      <c r="AP64" s="1553"/>
      <c r="AQ64" s="1554"/>
    </row>
  </sheetData>
  <sheetProtection password="CC6F" sheet="1" objects="1" scenarios="1"/>
  <mergeCells count="132">
    <mergeCell ref="F30:T31"/>
    <mergeCell ref="P38:Q38"/>
    <mergeCell ref="R37:X38"/>
    <mergeCell ref="U30:AE31"/>
    <mergeCell ref="Z35:AQ35"/>
    <mergeCell ref="A35:D35"/>
    <mergeCell ref="A30:E31"/>
    <mergeCell ref="A27:E28"/>
    <mergeCell ref="A29:E29"/>
    <mergeCell ref="F29:T29"/>
    <mergeCell ref="AI29:AQ29"/>
    <mergeCell ref="E37:G38"/>
    <mergeCell ref="J37:O38"/>
    <mergeCell ref="B1:G1"/>
    <mergeCell ref="A17:E18"/>
    <mergeCell ref="F17:P18"/>
    <mergeCell ref="Q17:T18"/>
    <mergeCell ref="A13:G13"/>
    <mergeCell ref="A9:G12"/>
    <mergeCell ref="A5:G5"/>
    <mergeCell ref="H5:V5"/>
    <mergeCell ref="A7:G7"/>
    <mergeCell ref="H7:AE7"/>
    <mergeCell ref="A3:AQ3"/>
    <mergeCell ref="A6:G6"/>
    <mergeCell ref="AF17:AH18"/>
    <mergeCell ref="AI17:AQ18"/>
    <mergeCell ref="U17:AE17"/>
    <mergeCell ref="U18:AE18"/>
    <mergeCell ref="Z6:AE6"/>
    <mergeCell ref="AF6:AQ6"/>
    <mergeCell ref="H6:Y6"/>
    <mergeCell ref="AF8:AQ9"/>
    <mergeCell ref="AF7:AQ7"/>
    <mergeCell ref="Z8:AE8"/>
    <mergeCell ref="H8:Y8"/>
    <mergeCell ref="H13:AQ13"/>
    <mergeCell ref="H9:AE11"/>
    <mergeCell ref="U12:Y12"/>
    <mergeCell ref="Z37:AQ38"/>
    <mergeCell ref="AI47:AQ48"/>
    <mergeCell ref="F24:T25"/>
    <mergeCell ref="F26:T26"/>
    <mergeCell ref="E35:I35"/>
    <mergeCell ref="J35:Q35"/>
    <mergeCell ref="A19:E21"/>
    <mergeCell ref="F19:P21"/>
    <mergeCell ref="Q19:T21"/>
    <mergeCell ref="U19:AD19"/>
    <mergeCell ref="AF23:AH25"/>
    <mergeCell ref="U27:AE28"/>
    <mergeCell ref="U20:AD21"/>
    <mergeCell ref="AF19:AH21"/>
    <mergeCell ref="A24:E25"/>
    <mergeCell ref="A23:E23"/>
    <mergeCell ref="A14:G14"/>
    <mergeCell ref="AF11:AQ12"/>
    <mergeCell ref="AB12:AE12"/>
    <mergeCell ref="AF10:AQ10"/>
    <mergeCell ref="AF14:AO14"/>
    <mergeCell ref="AP14:AQ14"/>
    <mergeCell ref="AI23:AQ23"/>
    <mergeCell ref="AI24:AQ25"/>
    <mergeCell ref="A26:E26"/>
    <mergeCell ref="F23:T23"/>
    <mergeCell ref="U24:AE25"/>
    <mergeCell ref="U26:AE26"/>
    <mergeCell ref="AI26:AQ26"/>
    <mergeCell ref="AF26:AH28"/>
    <mergeCell ref="AI27:AQ28"/>
    <mergeCell ref="F27:T28"/>
    <mergeCell ref="U57:AE58"/>
    <mergeCell ref="H38:I38"/>
    <mergeCell ref="AI52:AQ54"/>
    <mergeCell ref="Q52:T54"/>
    <mergeCell ref="AF52:AH54"/>
    <mergeCell ref="U53:AD54"/>
    <mergeCell ref="AE53:AE54"/>
    <mergeCell ref="U48:AE48"/>
    <mergeCell ref="AF47:AH48"/>
    <mergeCell ref="D40:AO42"/>
    <mergeCell ref="A49:E51"/>
    <mergeCell ref="F49:P51"/>
    <mergeCell ref="Q49:T51"/>
    <mergeCell ref="U52:AD52"/>
    <mergeCell ref="U49:AD49"/>
    <mergeCell ref="AF49:AH51"/>
    <mergeCell ref="AI49:AQ51"/>
    <mergeCell ref="U50:AD51"/>
    <mergeCell ref="AE50:AE51"/>
    <mergeCell ref="A37:C38"/>
    <mergeCell ref="U62:AE62"/>
    <mergeCell ref="U59:AE59"/>
    <mergeCell ref="AI59:AQ61"/>
    <mergeCell ref="AI62:AQ64"/>
    <mergeCell ref="AF62:AH64"/>
    <mergeCell ref="U63:AE64"/>
    <mergeCell ref="U60:AE61"/>
    <mergeCell ref="Z14:AE14"/>
    <mergeCell ref="X14:Y14"/>
    <mergeCell ref="H14:W14"/>
    <mergeCell ref="U23:AE23"/>
    <mergeCell ref="AF56:AH58"/>
    <mergeCell ref="U56:AE56"/>
    <mergeCell ref="U29:AE29"/>
    <mergeCell ref="U47:AE47"/>
    <mergeCell ref="R35:Y35"/>
    <mergeCell ref="AF29:AH31"/>
    <mergeCell ref="AI19:AQ21"/>
    <mergeCell ref="AE20:AE21"/>
    <mergeCell ref="AI30:AQ31"/>
    <mergeCell ref="Z36:AD36"/>
    <mergeCell ref="AE36:AQ36"/>
    <mergeCell ref="AI56:AQ58"/>
    <mergeCell ref="AF59:AH61"/>
    <mergeCell ref="A63:E64"/>
    <mergeCell ref="F63:T64"/>
    <mergeCell ref="A60:E61"/>
    <mergeCell ref="F60:T61"/>
    <mergeCell ref="A62:E62"/>
    <mergeCell ref="F62:T62"/>
    <mergeCell ref="A59:E59"/>
    <mergeCell ref="A52:E54"/>
    <mergeCell ref="A47:E48"/>
    <mergeCell ref="Q47:T48"/>
    <mergeCell ref="F47:P48"/>
    <mergeCell ref="A57:E58"/>
    <mergeCell ref="F57:T58"/>
    <mergeCell ref="A56:E56"/>
    <mergeCell ref="F56:T56"/>
    <mergeCell ref="F59:T59"/>
    <mergeCell ref="F52:P54"/>
  </mergeCells>
  <phoneticPr fontId="4"/>
  <printOptions horizontalCentered="1"/>
  <pageMargins left="0.78740157480314965" right="0.19685039370078741" top="0.78740157480314965" bottom="0.19685039370078741" header="0.51181102362204722" footer="0.51181102362204722"/>
  <pageSetup paperSize="9" scale="99" orientation="portrait" r:id="rId1"/>
  <headerFooter alignWithMargins="0"/>
  <drawing r:id="rId2"/>
</worksheet>
</file>

<file path=xl/worksheets/sheet24.xml><?xml version="1.0" encoding="utf-8"?>
<worksheet xmlns="http://schemas.openxmlformats.org/spreadsheetml/2006/main" xmlns:r="http://schemas.openxmlformats.org/officeDocument/2006/relationships">
  <sheetPr codeName="Sheet23">
    <pageSetUpPr fitToPage="1"/>
  </sheetPr>
  <dimension ref="C2:AQ83"/>
  <sheetViews>
    <sheetView showGridLines="0" showZeros="0" view="pageBreakPreview" zoomScaleNormal="100" zoomScaleSheetLayoutView="100" workbookViewId="0">
      <selection activeCell="AV43" sqref="AV43"/>
    </sheetView>
  </sheetViews>
  <sheetFormatPr defaultRowHeight="16.5" customHeight="1"/>
  <cols>
    <col min="1" max="1" width="2.875" style="21" customWidth="1"/>
    <col min="2" max="2" width="4.375" style="21" customWidth="1"/>
    <col min="3" max="5" width="3" style="21" customWidth="1"/>
    <col min="6" max="8" width="4.625" style="21" customWidth="1"/>
    <col min="9" max="24" width="1.25" style="21" customWidth="1"/>
    <col min="25" max="25" width="3" style="21" customWidth="1"/>
    <col min="26" max="26" width="6.375" style="21" customWidth="1"/>
    <col min="27" max="33" width="3.625" style="21" customWidth="1"/>
    <col min="34" max="34" width="3" style="21" customWidth="1"/>
    <col min="35" max="35" width="1.875" style="21" customWidth="1"/>
    <col min="36" max="41" width="3" style="21" customWidth="1"/>
    <col min="42" max="42" width="8.5" style="21" customWidth="1"/>
    <col min="43" max="43" width="1.625" style="21" customWidth="1"/>
    <col min="44" max="16384" width="9" style="21"/>
  </cols>
  <sheetData>
    <row r="2" spans="3:43" s="66" customFormat="1" ht="16.5" customHeight="1">
      <c r="C2" s="77"/>
      <c r="D2" s="1512" t="s">
        <v>1419</v>
      </c>
      <c r="E2" s="1513"/>
      <c r="F2" s="1513"/>
      <c r="G2" s="1514"/>
      <c r="H2" s="65"/>
      <c r="AJ2" s="65"/>
      <c r="AK2" s="67" t="s">
        <v>800</v>
      </c>
      <c r="AL2" s="67"/>
      <c r="AM2" s="67"/>
      <c r="AN2" s="67"/>
      <c r="AO2" s="67"/>
      <c r="AP2" s="67"/>
    </row>
    <row r="3" spans="3:43" s="66" customFormat="1" ht="11.25" customHeight="1">
      <c r="C3" s="70"/>
      <c r="D3" s="78"/>
      <c r="E3" s="78"/>
      <c r="F3" s="78"/>
      <c r="G3" s="78"/>
      <c r="AI3" s="65"/>
      <c r="AJ3" s="65"/>
      <c r="AK3" s="65"/>
      <c r="AL3" s="65"/>
      <c r="AM3" s="65"/>
      <c r="AN3" s="65"/>
      <c r="AO3" s="65"/>
      <c r="AP3" s="458" t="s">
        <v>2507</v>
      </c>
    </row>
    <row r="4" spans="3:43" ht="21" customHeight="1">
      <c r="C4" s="1792" t="s">
        <v>1196</v>
      </c>
      <c r="D4" s="1792"/>
      <c r="E4" s="1792"/>
      <c r="F4" s="1792"/>
      <c r="G4" s="1792"/>
      <c r="H4" s="1792"/>
      <c r="I4" s="1792"/>
      <c r="J4" s="1792"/>
      <c r="K4" s="1792"/>
      <c r="L4" s="1792"/>
      <c r="M4" s="1792"/>
      <c r="N4" s="1792"/>
      <c r="O4" s="1792"/>
      <c r="P4" s="1792"/>
      <c r="Q4" s="1792"/>
      <c r="R4" s="1792"/>
      <c r="S4" s="1792"/>
      <c r="T4" s="1792"/>
      <c r="U4" s="1792"/>
      <c r="V4" s="1792"/>
      <c r="W4" s="1792"/>
      <c r="X4" s="1792"/>
      <c r="Y4" s="1792"/>
      <c r="Z4" s="1792"/>
      <c r="AA4" s="1792"/>
      <c r="AB4" s="1792"/>
      <c r="AC4" s="1792"/>
      <c r="AD4" s="1792"/>
      <c r="AE4" s="1792"/>
      <c r="AF4" s="1792"/>
      <c r="AG4" s="1792"/>
      <c r="AH4" s="1792"/>
      <c r="AI4" s="1792"/>
      <c r="AJ4" s="1792"/>
      <c r="AK4" s="1792"/>
      <c r="AL4" s="1792"/>
      <c r="AM4" s="1792"/>
      <c r="AN4" s="1792"/>
      <c r="AO4" s="1792"/>
      <c r="AP4" s="1793"/>
      <c r="AQ4" s="1793"/>
    </row>
    <row r="5" spans="3:43" ht="7.5" customHeight="1">
      <c r="C5" s="62"/>
      <c r="D5" s="62"/>
      <c r="E5" s="62"/>
      <c r="F5" s="62"/>
      <c r="G5" s="62"/>
      <c r="H5" s="62"/>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N5" s="62"/>
      <c r="AO5" s="62"/>
    </row>
    <row r="6" spans="3:43" ht="22.5" customHeight="1">
      <c r="C6" s="1638" t="s">
        <v>787</v>
      </c>
      <c r="D6" s="1638"/>
      <c r="E6" s="1638"/>
      <c r="F6" s="1638"/>
      <c r="G6" s="1638"/>
      <c r="H6" s="1638"/>
      <c r="I6" s="1638"/>
      <c r="J6" s="1282">
        <f>'申込シート①-1・２'!B3</f>
        <v>0</v>
      </c>
      <c r="K6" s="1283"/>
      <c r="L6" s="1283"/>
      <c r="M6" s="1283"/>
      <c r="N6" s="1283"/>
      <c r="O6" s="1283"/>
      <c r="P6" s="1283"/>
      <c r="Q6" s="1283"/>
      <c r="R6" s="1283"/>
      <c r="S6" s="1283"/>
      <c r="T6" s="1283"/>
      <c r="U6" s="1283"/>
      <c r="V6" s="1283"/>
      <c r="W6" s="1283"/>
      <c r="X6" s="1317"/>
      <c r="Y6" s="698"/>
      <c r="Z6" s="667"/>
      <c r="AA6" s="667"/>
      <c r="AB6" s="667"/>
      <c r="AC6" s="667"/>
      <c r="AD6" s="667"/>
      <c r="AE6" s="667"/>
      <c r="AF6" s="667"/>
      <c r="AG6" s="667"/>
      <c r="AH6" s="667"/>
      <c r="AI6" s="667"/>
      <c r="AJ6" s="667"/>
      <c r="AK6" s="667"/>
      <c r="AL6" s="667"/>
      <c r="AM6" s="667"/>
      <c r="AN6" s="667"/>
      <c r="AO6" s="667"/>
      <c r="AP6" s="667"/>
    </row>
    <row r="7" spans="3:43" ht="22.5" customHeight="1">
      <c r="C7" s="1638" t="s">
        <v>813</v>
      </c>
      <c r="D7" s="1638"/>
      <c r="E7" s="1638"/>
      <c r="F7" s="1638"/>
      <c r="G7" s="1638"/>
      <c r="H7" s="1638"/>
      <c r="I7" s="1638"/>
      <c r="J7" s="1282" t="str">
        <f>'申込シート①-1・２'!C3</f>
        <v/>
      </c>
      <c r="K7" s="1283"/>
      <c r="L7" s="1283"/>
      <c r="M7" s="1283"/>
      <c r="N7" s="1283"/>
      <c r="O7" s="1283"/>
      <c r="P7" s="1283"/>
      <c r="Q7" s="1283"/>
      <c r="R7" s="1283"/>
      <c r="S7" s="1283"/>
      <c r="T7" s="1283"/>
      <c r="U7" s="1283"/>
      <c r="V7" s="1283"/>
      <c r="W7" s="1283"/>
      <c r="X7" s="1283"/>
      <c r="Y7" s="1283"/>
      <c r="Z7" s="1283"/>
      <c r="AA7" s="1317"/>
      <c r="AB7" s="1492" t="s">
        <v>788</v>
      </c>
      <c r="AC7" s="1492"/>
      <c r="AD7" s="1492"/>
      <c r="AE7" s="1492"/>
      <c r="AF7" s="1492"/>
      <c r="AG7" s="1492"/>
      <c r="AH7" s="1282" t="str">
        <f>'申込シート①-1・２'!E3</f>
        <v/>
      </c>
      <c r="AI7" s="1283"/>
      <c r="AJ7" s="1283"/>
      <c r="AK7" s="1283"/>
      <c r="AL7" s="1283"/>
      <c r="AM7" s="1283"/>
      <c r="AN7" s="1283"/>
      <c r="AO7" s="1283"/>
      <c r="AP7" s="1317"/>
    </row>
    <row r="8" spans="3:43" ht="15.75" customHeight="1">
      <c r="C8" s="1290" t="s">
        <v>1004</v>
      </c>
      <c r="D8" s="1291"/>
      <c r="E8" s="1291"/>
      <c r="F8" s="1291"/>
      <c r="G8" s="1291"/>
      <c r="H8" s="1291"/>
      <c r="I8" s="1292"/>
      <c r="J8" s="1282">
        <f>'申込シート①-1・２'!F5</f>
        <v>0</v>
      </c>
      <c r="K8" s="1283"/>
      <c r="L8" s="1283"/>
      <c r="M8" s="1283"/>
      <c r="N8" s="1283"/>
      <c r="O8" s="1283"/>
      <c r="P8" s="1283"/>
      <c r="Q8" s="1283"/>
      <c r="R8" s="1283"/>
      <c r="S8" s="1283"/>
      <c r="T8" s="1283"/>
      <c r="U8" s="1283"/>
      <c r="V8" s="1283"/>
      <c r="W8" s="1283"/>
      <c r="X8" s="1283"/>
      <c r="Y8" s="1283"/>
      <c r="Z8" s="1283"/>
      <c r="AA8" s="1283"/>
      <c r="AB8" s="1271"/>
      <c r="AC8" s="1271"/>
      <c r="AD8" s="1271"/>
      <c r="AE8" s="1271"/>
      <c r="AF8" s="1271"/>
      <c r="AG8" s="1329"/>
      <c r="AH8" s="1447" t="s">
        <v>2492</v>
      </c>
      <c r="AI8" s="1448"/>
      <c r="AJ8" s="1489"/>
      <c r="AK8" s="1489"/>
      <c r="AL8" s="1489"/>
      <c r="AM8" s="1489"/>
      <c r="AN8" s="1489"/>
      <c r="AO8" s="1489"/>
      <c r="AP8" s="1490"/>
    </row>
    <row r="9" spans="3:43" ht="13.5" customHeight="1">
      <c r="C9" s="55"/>
      <c r="D9" s="56"/>
      <c r="E9" s="56"/>
      <c r="F9" s="56"/>
      <c r="G9" s="56"/>
      <c r="H9" s="56"/>
      <c r="I9" s="57"/>
      <c r="J9" s="1270" t="str">
        <f>'申込シート①-1・２'!E5 &amp; "課程"</f>
        <v>全日制課程</v>
      </c>
      <c r="K9" s="1271"/>
      <c r="L9" s="1271"/>
      <c r="M9" s="1271"/>
      <c r="N9" s="1271"/>
      <c r="O9" s="1271"/>
      <c r="P9" s="1271"/>
      <c r="Q9" s="1271"/>
      <c r="R9" s="1271"/>
      <c r="S9" s="1271"/>
      <c r="T9" s="1271"/>
      <c r="U9" s="1271"/>
      <c r="V9" s="1271"/>
      <c r="W9" s="1271"/>
      <c r="X9" s="1271"/>
      <c r="Y9" s="1271"/>
      <c r="Z9" s="1271"/>
      <c r="AA9" s="1271"/>
      <c r="AB9" s="1271"/>
      <c r="AC9" s="1271"/>
      <c r="AD9" s="1271"/>
      <c r="AE9" s="1271"/>
      <c r="AF9" s="1271"/>
      <c r="AG9" s="1329"/>
      <c r="AH9" s="1330" t="str">
        <f>'申込シート①-1・２'!L3</f>
        <v/>
      </c>
      <c r="AI9" s="1450"/>
      <c r="AJ9" s="1450"/>
      <c r="AK9" s="1450"/>
      <c r="AL9" s="1450"/>
      <c r="AM9" s="1450"/>
      <c r="AN9" s="1450"/>
      <c r="AO9" s="1450"/>
      <c r="AP9" s="1331"/>
    </row>
    <row r="10" spans="3:43" ht="9.75" customHeight="1">
      <c r="C10" s="1401" t="s">
        <v>789</v>
      </c>
      <c r="D10" s="1402"/>
      <c r="E10" s="1402"/>
      <c r="F10" s="1402"/>
      <c r="G10" s="1402"/>
      <c r="H10" s="1402"/>
      <c r="I10" s="1403"/>
      <c r="J10" s="1264" t="str">
        <f>'申込シート①-1・２'!F3</f>
        <v/>
      </c>
      <c r="K10" s="1265"/>
      <c r="L10" s="1265"/>
      <c r="M10" s="1265"/>
      <c r="N10" s="1265"/>
      <c r="O10" s="1265"/>
      <c r="P10" s="1265"/>
      <c r="Q10" s="1265"/>
      <c r="R10" s="1265"/>
      <c r="S10" s="1265"/>
      <c r="T10" s="1265"/>
      <c r="U10" s="1265"/>
      <c r="V10" s="1265"/>
      <c r="W10" s="1265"/>
      <c r="X10" s="1265"/>
      <c r="Y10" s="1265"/>
      <c r="Z10" s="1265"/>
      <c r="AA10" s="1265"/>
      <c r="AB10" s="1265"/>
      <c r="AC10" s="1265"/>
      <c r="AD10" s="1265"/>
      <c r="AE10" s="1265"/>
      <c r="AF10" s="1265"/>
      <c r="AG10" s="1266"/>
      <c r="AH10" s="1274"/>
      <c r="AI10" s="1275"/>
      <c r="AJ10" s="1275"/>
      <c r="AK10" s="1275"/>
      <c r="AL10" s="1275"/>
      <c r="AM10" s="1275"/>
      <c r="AN10" s="1275"/>
      <c r="AO10" s="1275"/>
      <c r="AP10" s="1276"/>
    </row>
    <row r="11" spans="3:43" ht="13.5" customHeight="1">
      <c r="C11" s="1401"/>
      <c r="D11" s="1402"/>
      <c r="E11" s="1402"/>
      <c r="F11" s="1402"/>
      <c r="G11" s="1402"/>
      <c r="H11" s="1402"/>
      <c r="I11" s="1403"/>
      <c r="J11" s="1264"/>
      <c r="K11" s="1265"/>
      <c r="L11" s="1265"/>
      <c r="M11" s="1265"/>
      <c r="N11" s="1265"/>
      <c r="O11" s="1265"/>
      <c r="P11" s="1265"/>
      <c r="Q11" s="1265"/>
      <c r="R11" s="1265"/>
      <c r="S11" s="1265"/>
      <c r="T11" s="1265"/>
      <c r="U11" s="1265"/>
      <c r="V11" s="1265"/>
      <c r="W11" s="1265"/>
      <c r="X11" s="1265"/>
      <c r="Y11" s="1265"/>
      <c r="Z11" s="1265"/>
      <c r="AA11" s="1265"/>
      <c r="AB11" s="1265"/>
      <c r="AC11" s="1265"/>
      <c r="AD11" s="1265"/>
      <c r="AE11" s="1265"/>
      <c r="AF11" s="1265"/>
      <c r="AG11" s="1266"/>
      <c r="AH11" s="1447" t="s">
        <v>2493</v>
      </c>
      <c r="AI11" s="1448"/>
      <c r="AJ11" s="1448"/>
      <c r="AK11" s="1448"/>
      <c r="AL11" s="1448"/>
      <c r="AM11" s="1448"/>
      <c r="AN11" s="1448"/>
      <c r="AO11" s="1448"/>
      <c r="AP11" s="1449"/>
    </row>
    <row r="12" spans="3:43" ht="13.5" customHeight="1">
      <c r="C12" s="1401"/>
      <c r="D12" s="1402"/>
      <c r="E12" s="1402"/>
      <c r="F12" s="1402"/>
      <c r="G12" s="1402"/>
      <c r="H12" s="1402"/>
      <c r="I12" s="1403"/>
      <c r="J12" s="1264"/>
      <c r="K12" s="1265"/>
      <c r="L12" s="1265"/>
      <c r="M12" s="1265"/>
      <c r="N12" s="1265"/>
      <c r="O12" s="1265"/>
      <c r="P12" s="1265"/>
      <c r="Q12" s="1265"/>
      <c r="R12" s="1265"/>
      <c r="S12" s="1265"/>
      <c r="T12" s="1265"/>
      <c r="U12" s="1265"/>
      <c r="V12" s="1265"/>
      <c r="W12" s="1265"/>
      <c r="X12" s="1265"/>
      <c r="Y12" s="1265"/>
      <c r="Z12" s="1265"/>
      <c r="AA12" s="1265"/>
      <c r="AB12" s="1265"/>
      <c r="AC12" s="1265"/>
      <c r="AD12" s="1265"/>
      <c r="AE12" s="1265"/>
      <c r="AF12" s="1265"/>
      <c r="AG12" s="1266"/>
      <c r="AH12" s="1330" t="str">
        <f>'申込シート①-1・２'!L5</f>
        <v/>
      </c>
      <c r="AI12" s="1450"/>
      <c r="AJ12" s="1450"/>
      <c r="AK12" s="1450"/>
      <c r="AL12" s="1450"/>
      <c r="AM12" s="1450"/>
      <c r="AN12" s="1450"/>
      <c r="AO12" s="1450"/>
      <c r="AP12" s="1331"/>
    </row>
    <row r="13" spans="3:43" ht="0.75" customHeight="1">
      <c r="C13" s="1293"/>
      <c r="D13" s="1294"/>
      <c r="E13" s="1294"/>
      <c r="F13" s="1294"/>
      <c r="G13" s="1294"/>
      <c r="H13" s="1294"/>
      <c r="I13" s="1295"/>
      <c r="J13" s="1790"/>
      <c r="K13" s="1782"/>
      <c r="L13" s="1782"/>
      <c r="M13" s="1782"/>
      <c r="N13" s="1782"/>
      <c r="O13" s="1782"/>
      <c r="P13" s="1782"/>
      <c r="Q13" s="1782"/>
      <c r="R13" s="1782"/>
      <c r="S13" s="1782"/>
      <c r="T13" s="1782"/>
      <c r="U13" s="1782"/>
      <c r="V13" s="1782"/>
      <c r="W13" s="1782"/>
      <c r="X13" s="1782"/>
      <c r="Y13" s="1782"/>
      <c r="Z13" s="1782"/>
      <c r="AA13" s="1782"/>
      <c r="AB13" s="1782"/>
      <c r="AC13" s="1782"/>
      <c r="AD13" s="1782" t="s">
        <v>770</v>
      </c>
      <c r="AE13" s="1782"/>
      <c r="AF13" s="1782"/>
      <c r="AG13" s="1783"/>
      <c r="AH13" s="1274"/>
      <c r="AI13" s="1275"/>
      <c r="AJ13" s="1275"/>
      <c r="AK13" s="1275"/>
      <c r="AL13" s="1275"/>
      <c r="AM13" s="1275"/>
      <c r="AN13" s="1275"/>
      <c r="AO13" s="1275"/>
      <c r="AP13" s="1276"/>
    </row>
    <row r="14" spans="3:43" ht="19.5" customHeight="1">
      <c r="C14" s="1256" t="s">
        <v>815</v>
      </c>
      <c r="D14" s="1631"/>
      <c r="E14" s="1631"/>
      <c r="F14" s="1631"/>
      <c r="G14" s="1631"/>
      <c r="H14" s="1631"/>
      <c r="I14" s="1632"/>
      <c r="J14" s="1582" t="str">
        <f>'申込シート①-1・２'!N3</f>
        <v/>
      </c>
      <c r="K14" s="1583"/>
      <c r="L14" s="1583"/>
      <c r="M14" s="1583"/>
      <c r="N14" s="1583"/>
      <c r="O14" s="1583"/>
      <c r="P14" s="1583"/>
      <c r="Q14" s="1583"/>
      <c r="R14" s="1583"/>
      <c r="S14" s="1583"/>
      <c r="T14" s="1583"/>
      <c r="U14" s="1583"/>
      <c r="V14" s="1583"/>
      <c r="W14" s="1583"/>
      <c r="X14" s="1583"/>
      <c r="Y14" s="1583"/>
      <c r="Z14" s="1583"/>
      <c r="AA14" s="1583"/>
      <c r="AB14" s="1583"/>
      <c r="AC14" s="1583"/>
      <c r="AD14" s="1583"/>
      <c r="AE14" s="1583"/>
      <c r="AF14" s="1583"/>
      <c r="AG14" s="1583"/>
      <c r="AH14" s="1583"/>
      <c r="AI14" s="1583"/>
      <c r="AJ14" s="1583"/>
      <c r="AK14" s="1583"/>
      <c r="AL14" s="1583"/>
      <c r="AM14" s="1583"/>
      <c r="AN14" s="1583"/>
      <c r="AO14" s="1583"/>
      <c r="AP14" s="1584"/>
    </row>
    <row r="15" spans="3:43" ht="22.5" customHeight="1">
      <c r="C15" s="1256" t="s">
        <v>790</v>
      </c>
      <c r="D15" s="1257"/>
      <c r="E15" s="1257"/>
      <c r="F15" s="1257"/>
      <c r="G15" s="1257"/>
      <c r="H15" s="1257"/>
      <c r="I15" s="1258"/>
      <c r="J15" s="1282" t="str">
        <f>'申込シート①-1・２'!J3&amp;"  "&amp;'申込シート①-1・２'!K3</f>
        <v xml:space="preserve">  </v>
      </c>
      <c r="K15" s="1283"/>
      <c r="L15" s="1283"/>
      <c r="M15" s="1283"/>
      <c r="N15" s="1283"/>
      <c r="O15" s="1283"/>
      <c r="P15" s="1283"/>
      <c r="Q15" s="1283"/>
      <c r="R15" s="1283"/>
      <c r="S15" s="1283"/>
      <c r="T15" s="1283"/>
      <c r="U15" s="1283"/>
      <c r="V15" s="1283"/>
      <c r="W15" s="1283"/>
      <c r="X15" s="1283"/>
      <c r="Y15" s="1283"/>
      <c r="Z15" s="1283"/>
      <c r="AA15" s="1317"/>
      <c r="AB15" s="1442" t="s">
        <v>817</v>
      </c>
      <c r="AC15" s="1443"/>
      <c r="AD15" s="1443"/>
      <c r="AE15" s="1443"/>
      <c r="AF15" s="1443"/>
      <c r="AG15" s="1444"/>
      <c r="AH15" s="1282" t="str">
        <f>'申込シート①-1・２'!J5&amp;"  "&amp;'申込シート①-1・２'!K5</f>
        <v xml:space="preserve">  </v>
      </c>
      <c r="AI15" s="1283"/>
      <c r="AJ15" s="1283"/>
      <c r="AK15" s="1283"/>
      <c r="AL15" s="1283"/>
      <c r="AM15" s="1283"/>
      <c r="AN15" s="1283"/>
      <c r="AO15" s="1283"/>
      <c r="AP15" s="685" t="s">
        <v>2496</v>
      </c>
    </row>
    <row r="16" spans="3:43" ht="14.25" customHeight="1">
      <c r="C16" s="34"/>
      <c r="D16" s="34"/>
      <c r="E16" s="34"/>
      <c r="F16" s="34"/>
      <c r="G16" s="34"/>
      <c r="H16" s="34"/>
      <c r="I16" s="34"/>
      <c r="J16" s="34"/>
      <c r="K16" s="34"/>
      <c r="L16" s="34"/>
      <c r="M16" s="34"/>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row>
    <row r="17" spans="3:43" ht="12.75" customHeight="1">
      <c r="C17" s="1290" t="s">
        <v>645</v>
      </c>
      <c r="D17" s="1656"/>
      <c r="E17" s="1794"/>
      <c r="F17" s="1305" t="s">
        <v>646</v>
      </c>
      <c r="G17" s="1291"/>
      <c r="H17" s="1292"/>
      <c r="I17" s="1290" t="s">
        <v>642</v>
      </c>
      <c r="J17" s="1291"/>
      <c r="K17" s="1291"/>
      <c r="L17" s="1291"/>
      <c r="M17" s="1291"/>
      <c r="N17" s="1291"/>
      <c r="O17" s="1291"/>
      <c r="P17" s="1291"/>
      <c r="Q17" s="1291"/>
      <c r="R17" s="1291"/>
      <c r="S17" s="1291"/>
      <c r="T17" s="1291"/>
      <c r="U17" s="1291"/>
      <c r="V17" s="1291"/>
      <c r="W17" s="1291"/>
      <c r="X17" s="1292"/>
      <c r="Y17" s="1418" t="s">
        <v>2466</v>
      </c>
      <c r="Z17" s="1292"/>
      <c r="AA17" s="1290" t="s">
        <v>1016</v>
      </c>
      <c r="AB17" s="1291"/>
      <c r="AC17" s="1291"/>
      <c r="AD17" s="1291"/>
      <c r="AE17" s="1291"/>
      <c r="AF17" s="1291"/>
      <c r="AG17" s="1292"/>
      <c r="AH17" s="1789" t="s">
        <v>643</v>
      </c>
      <c r="AI17" s="1638"/>
      <c r="AJ17" s="1290" t="s">
        <v>855</v>
      </c>
      <c r="AK17" s="1291"/>
      <c r="AL17" s="1291"/>
      <c r="AM17" s="1291"/>
      <c r="AN17" s="1291"/>
      <c r="AO17" s="1291"/>
      <c r="AP17" s="1791"/>
      <c r="AQ17" s="19"/>
    </row>
    <row r="18" spans="3:43" ht="12.75" customHeight="1">
      <c r="C18" s="1795"/>
      <c r="D18" s="1673"/>
      <c r="E18" s="1796"/>
      <c r="F18" s="1401"/>
      <c r="G18" s="1402"/>
      <c r="H18" s="1403"/>
      <c r="I18" s="1401"/>
      <c r="J18" s="1402"/>
      <c r="K18" s="1402"/>
      <c r="L18" s="1402"/>
      <c r="M18" s="1402"/>
      <c r="N18" s="1402"/>
      <c r="O18" s="1402"/>
      <c r="P18" s="1402"/>
      <c r="Q18" s="1402"/>
      <c r="R18" s="1402"/>
      <c r="S18" s="1402"/>
      <c r="T18" s="1402"/>
      <c r="U18" s="1402"/>
      <c r="V18" s="1402"/>
      <c r="W18" s="1402"/>
      <c r="X18" s="1403"/>
      <c r="Y18" s="1401"/>
      <c r="Z18" s="1403"/>
      <c r="AA18" s="1401" t="s">
        <v>644</v>
      </c>
      <c r="AB18" s="1402"/>
      <c r="AC18" s="1402"/>
      <c r="AD18" s="1402"/>
      <c r="AE18" s="1402"/>
      <c r="AF18" s="1402"/>
      <c r="AG18" s="1403"/>
      <c r="AH18" s="1638"/>
      <c r="AI18" s="1638"/>
      <c r="AJ18" s="1401"/>
      <c r="AK18" s="1402"/>
      <c r="AL18" s="1402"/>
      <c r="AM18" s="1402"/>
      <c r="AN18" s="1402"/>
      <c r="AO18" s="1402"/>
      <c r="AP18" s="1685"/>
      <c r="AQ18" s="19"/>
    </row>
    <row r="19" spans="3:43" ht="12.75" customHeight="1">
      <c r="C19" s="1674"/>
      <c r="D19" s="1675"/>
      <c r="E19" s="1797"/>
      <c r="F19" s="1293"/>
      <c r="G19" s="1294"/>
      <c r="H19" s="1295"/>
      <c r="I19" s="1293"/>
      <c r="J19" s="1294"/>
      <c r="K19" s="1294"/>
      <c r="L19" s="1294"/>
      <c r="M19" s="1294"/>
      <c r="N19" s="1294"/>
      <c r="O19" s="1294"/>
      <c r="P19" s="1294"/>
      <c r="Q19" s="1294"/>
      <c r="R19" s="1294"/>
      <c r="S19" s="1294"/>
      <c r="T19" s="1294"/>
      <c r="U19" s="1294"/>
      <c r="V19" s="1294"/>
      <c r="W19" s="1294"/>
      <c r="X19" s="1295"/>
      <c r="Y19" s="1293"/>
      <c r="Z19" s="1295"/>
      <c r="AA19" s="1293"/>
      <c r="AB19" s="1294"/>
      <c r="AC19" s="1294"/>
      <c r="AD19" s="1294"/>
      <c r="AE19" s="1294"/>
      <c r="AF19" s="1294"/>
      <c r="AG19" s="1295"/>
      <c r="AH19" s="1638"/>
      <c r="AI19" s="1638"/>
      <c r="AJ19" s="1401"/>
      <c r="AK19" s="1402"/>
      <c r="AL19" s="1402"/>
      <c r="AM19" s="1402"/>
      <c r="AN19" s="1402"/>
      <c r="AO19" s="1402"/>
      <c r="AP19" s="1685"/>
      <c r="AQ19" s="19"/>
    </row>
    <row r="20" spans="3:43" ht="11.85" customHeight="1">
      <c r="C20" s="1270">
        <f>'申込シート①-1・２'!D116</f>
        <v>0</v>
      </c>
      <c r="D20" s="1271"/>
      <c r="E20" s="1329"/>
      <c r="F20" s="1270">
        <f>'申込シート①-1・２'!E116</f>
        <v>0</v>
      </c>
      <c r="G20" s="1271"/>
      <c r="H20" s="1329"/>
      <c r="I20" s="1270" t="str">
        <f>'申込シート①-1・２'!G116</f>
        <v>科</v>
      </c>
      <c r="J20" s="1271"/>
      <c r="K20" s="1271"/>
      <c r="L20" s="1271"/>
      <c r="M20" s="1271"/>
      <c r="N20" s="1271"/>
      <c r="O20" s="1271"/>
      <c r="P20" s="1271"/>
      <c r="Q20" s="1271"/>
      <c r="R20" s="1271"/>
      <c r="S20" s="1271"/>
      <c r="T20" s="1271"/>
      <c r="U20" s="1271"/>
      <c r="V20" s="1271"/>
      <c r="W20" s="1271"/>
      <c r="X20" s="1329"/>
      <c r="Y20" s="1270">
        <f>'申込シート①-1・２'!H116</f>
        <v>0</v>
      </c>
      <c r="Z20" s="1329"/>
      <c r="AA20" s="1657" t="str">
        <f>'申込シート①-1・２'!L116&amp;"  "&amp;'申込シート①-1・２'!M116</f>
        <v xml:space="preserve">  </v>
      </c>
      <c r="AB20" s="1658"/>
      <c r="AC20" s="1658"/>
      <c r="AD20" s="1658"/>
      <c r="AE20" s="1658"/>
      <c r="AF20" s="1658"/>
      <c r="AG20" s="1788"/>
      <c r="AH20" s="1270">
        <f>'申込シート①-1・２'!N116</f>
        <v>0</v>
      </c>
      <c r="AI20" s="1329"/>
      <c r="AJ20" s="1546"/>
      <c r="AK20" s="1547"/>
      <c r="AL20" s="1547"/>
      <c r="AM20" s="1547"/>
      <c r="AN20" s="1547"/>
      <c r="AO20" s="1547"/>
      <c r="AP20" s="1548"/>
      <c r="AQ20" s="19"/>
    </row>
    <row r="21" spans="3:43" ht="11.85" customHeight="1">
      <c r="C21" s="1274"/>
      <c r="D21" s="1275"/>
      <c r="E21" s="1276"/>
      <c r="F21" s="1274"/>
      <c r="G21" s="1275"/>
      <c r="H21" s="1276"/>
      <c r="I21" s="1274"/>
      <c r="J21" s="1275"/>
      <c r="K21" s="1275"/>
      <c r="L21" s="1275"/>
      <c r="M21" s="1275"/>
      <c r="N21" s="1275"/>
      <c r="O21" s="1275"/>
      <c r="P21" s="1275"/>
      <c r="Q21" s="1275"/>
      <c r="R21" s="1275"/>
      <c r="S21" s="1275"/>
      <c r="T21" s="1275"/>
      <c r="U21" s="1275"/>
      <c r="V21" s="1275"/>
      <c r="W21" s="1275"/>
      <c r="X21" s="1276"/>
      <c r="Y21" s="1274"/>
      <c r="Z21" s="1276"/>
      <c r="AA21" s="1657" t="str">
        <f>'申込シート①-1・２'!J116&amp;"  "&amp;'申込シート①-1・２'!K116</f>
        <v xml:space="preserve">  </v>
      </c>
      <c r="AB21" s="1658"/>
      <c r="AC21" s="1658"/>
      <c r="AD21" s="1658"/>
      <c r="AE21" s="1658"/>
      <c r="AF21" s="1658"/>
      <c r="AG21" s="1788"/>
      <c r="AH21" s="1274"/>
      <c r="AI21" s="1276"/>
      <c r="AJ21" s="1549"/>
      <c r="AK21" s="1550"/>
      <c r="AL21" s="1550"/>
      <c r="AM21" s="1550"/>
      <c r="AN21" s="1550"/>
      <c r="AO21" s="1550"/>
      <c r="AP21" s="1551"/>
      <c r="AQ21" s="19"/>
    </row>
    <row r="22" spans="3:43" ht="11.85" customHeight="1">
      <c r="C22" s="1270">
        <f>'申込シート①-1・２'!D117</f>
        <v>0</v>
      </c>
      <c r="D22" s="1271"/>
      <c r="E22" s="1329"/>
      <c r="F22" s="1270">
        <f>'申込シート①-1・２'!E117</f>
        <v>0</v>
      </c>
      <c r="G22" s="1271"/>
      <c r="H22" s="1329"/>
      <c r="I22" s="1270" t="str">
        <f>'申込シート①-1・２'!G117</f>
        <v>科</v>
      </c>
      <c r="J22" s="1271"/>
      <c r="K22" s="1271"/>
      <c r="L22" s="1271"/>
      <c r="M22" s="1271"/>
      <c r="N22" s="1271"/>
      <c r="O22" s="1271"/>
      <c r="P22" s="1271"/>
      <c r="Q22" s="1271"/>
      <c r="R22" s="1271"/>
      <c r="S22" s="1271"/>
      <c r="T22" s="1271"/>
      <c r="U22" s="1271"/>
      <c r="V22" s="1271"/>
      <c r="W22" s="1271"/>
      <c r="X22" s="1329"/>
      <c r="Y22" s="1270">
        <f>'申込シート①-1・２'!H117</f>
        <v>0</v>
      </c>
      <c r="Z22" s="1329"/>
      <c r="AA22" s="1657" t="str">
        <f>'申込シート①-1・２'!L117&amp;"  "&amp;'申込シート①-1・２'!M117</f>
        <v xml:space="preserve">  </v>
      </c>
      <c r="AB22" s="1658"/>
      <c r="AC22" s="1658"/>
      <c r="AD22" s="1658"/>
      <c r="AE22" s="1658"/>
      <c r="AF22" s="1658"/>
      <c r="AG22" s="1788"/>
      <c r="AH22" s="1270">
        <f>'申込シート①-1・２'!N117</f>
        <v>0</v>
      </c>
      <c r="AI22" s="1329"/>
      <c r="AJ22" s="1546"/>
      <c r="AK22" s="1547"/>
      <c r="AL22" s="1547"/>
      <c r="AM22" s="1547"/>
      <c r="AN22" s="1547"/>
      <c r="AO22" s="1547"/>
      <c r="AP22" s="1548"/>
      <c r="AQ22" s="19"/>
    </row>
    <row r="23" spans="3:43" ht="11.85" customHeight="1">
      <c r="C23" s="1274"/>
      <c r="D23" s="1275"/>
      <c r="E23" s="1276"/>
      <c r="F23" s="1274"/>
      <c r="G23" s="1275"/>
      <c r="H23" s="1276"/>
      <c r="I23" s="1274"/>
      <c r="J23" s="1275"/>
      <c r="K23" s="1275"/>
      <c r="L23" s="1275"/>
      <c r="M23" s="1275"/>
      <c r="N23" s="1275"/>
      <c r="O23" s="1275"/>
      <c r="P23" s="1275"/>
      <c r="Q23" s="1275"/>
      <c r="R23" s="1275"/>
      <c r="S23" s="1275"/>
      <c r="T23" s="1275"/>
      <c r="U23" s="1275"/>
      <c r="V23" s="1275"/>
      <c r="W23" s="1275"/>
      <c r="X23" s="1276"/>
      <c r="Y23" s="1274"/>
      <c r="Z23" s="1276"/>
      <c r="AA23" s="1657" t="str">
        <f>'申込シート①-1・２'!J117&amp;"  "&amp;'申込シート①-1・２'!K117</f>
        <v xml:space="preserve">  </v>
      </c>
      <c r="AB23" s="1658"/>
      <c r="AC23" s="1658"/>
      <c r="AD23" s="1658"/>
      <c r="AE23" s="1658"/>
      <c r="AF23" s="1658"/>
      <c r="AG23" s="1788"/>
      <c r="AH23" s="1274"/>
      <c r="AI23" s="1276"/>
      <c r="AJ23" s="1549"/>
      <c r="AK23" s="1550"/>
      <c r="AL23" s="1550"/>
      <c r="AM23" s="1550"/>
      <c r="AN23" s="1550"/>
      <c r="AO23" s="1550"/>
      <c r="AP23" s="1551"/>
      <c r="AQ23" s="19"/>
    </row>
    <row r="24" spans="3:43" ht="11.85" customHeight="1">
      <c r="C24" s="1270">
        <f>'申込シート①-1・２'!D118</f>
        <v>0</v>
      </c>
      <c r="D24" s="1271"/>
      <c r="E24" s="1329"/>
      <c r="F24" s="1270">
        <f>'申込シート①-1・２'!E118</f>
        <v>0</v>
      </c>
      <c r="G24" s="1271"/>
      <c r="H24" s="1329"/>
      <c r="I24" s="1270" t="str">
        <f>'申込シート①-1・２'!G118</f>
        <v>科</v>
      </c>
      <c r="J24" s="1271"/>
      <c r="K24" s="1271"/>
      <c r="L24" s="1271"/>
      <c r="M24" s="1271"/>
      <c r="N24" s="1271"/>
      <c r="O24" s="1271"/>
      <c r="P24" s="1271"/>
      <c r="Q24" s="1271"/>
      <c r="R24" s="1271"/>
      <c r="S24" s="1271"/>
      <c r="T24" s="1271"/>
      <c r="U24" s="1271"/>
      <c r="V24" s="1271"/>
      <c r="W24" s="1271"/>
      <c r="X24" s="1329"/>
      <c r="Y24" s="1270">
        <f>'申込シート①-1・２'!H118</f>
        <v>0</v>
      </c>
      <c r="Z24" s="1329"/>
      <c r="AA24" s="1657" t="str">
        <f>'申込シート①-1・２'!L118&amp;"  "&amp;'申込シート①-1・２'!M118</f>
        <v xml:space="preserve">  </v>
      </c>
      <c r="AB24" s="1658"/>
      <c r="AC24" s="1658"/>
      <c r="AD24" s="1658"/>
      <c r="AE24" s="1658"/>
      <c r="AF24" s="1658"/>
      <c r="AG24" s="1788"/>
      <c r="AH24" s="1270">
        <f>'申込シート①-1・２'!N118</f>
        <v>0</v>
      </c>
      <c r="AI24" s="1329"/>
      <c r="AJ24" s="1546"/>
      <c r="AK24" s="1547"/>
      <c r="AL24" s="1547"/>
      <c r="AM24" s="1547"/>
      <c r="AN24" s="1547"/>
      <c r="AO24" s="1547"/>
      <c r="AP24" s="1548"/>
      <c r="AQ24" s="19"/>
    </row>
    <row r="25" spans="3:43" ht="11.85" customHeight="1">
      <c r="C25" s="1274"/>
      <c r="D25" s="1275"/>
      <c r="E25" s="1276"/>
      <c r="F25" s="1274"/>
      <c r="G25" s="1275"/>
      <c r="H25" s="1276"/>
      <c r="I25" s="1274"/>
      <c r="J25" s="1275"/>
      <c r="K25" s="1275"/>
      <c r="L25" s="1275"/>
      <c r="M25" s="1275"/>
      <c r="N25" s="1275"/>
      <c r="O25" s="1275"/>
      <c r="P25" s="1275"/>
      <c r="Q25" s="1275"/>
      <c r="R25" s="1275"/>
      <c r="S25" s="1275"/>
      <c r="T25" s="1275"/>
      <c r="U25" s="1275"/>
      <c r="V25" s="1275"/>
      <c r="W25" s="1275"/>
      <c r="X25" s="1276"/>
      <c r="Y25" s="1274"/>
      <c r="Z25" s="1276"/>
      <c r="AA25" s="1657" t="str">
        <f>'申込シート①-1・２'!J118&amp;"  "&amp;'申込シート①-1・２'!K118</f>
        <v xml:space="preserve">  </v>
      </c>
      <c r="AB25" s="1658"/>
      <c r="AC25" s="1658"/>
      <c r="AD25" s="1658"/>
      <c r="AE25" s="1658"/>
      <c r="AF25" s="1658"/>
      <c r="AG25" s="1788"/>
      <c r="AH25" s="1274"/>
      <c r="AI25" s="1276"/>
      <c r="AJ25" s="1549"/>
      <c r="AK25" s="1550"/>
      <c r="AL25" s="1550"/>
      <c r="AM25" s="1550"/>
      <c r="AN25" s="1550"/>
      <c r="AO25" s="1550"/>
      <c r="AP25" s="1551"/>
      <c r="AQ25" s="19"/>
    </row>
    <row r="26" spans="3:43" ht="11.85" customHeight="1">
      <c r="C26" s="1270">
        <f>'申込シート①-1・２'!D119</f>
        <v>0</v>
      </c>
      <c r="D26" s="1271"/>
      <c r="E26" s="1329"/>
      <c r="F26" s="1270">
        <f>'申込シート①-1・２'!E119</f>
        <v>0</v>
      </c>
      <c r="G26" s="1271"/>
      <c r="H26" s="1329"/>
      <c r="I26" s="1270" t="str">
        <f>'申込シート①-1・２'!G119</f>
        <v>科</v>
      </c>
      <c r="J26" s="1271"/>
      <c r="K26" s="1271"/>
      <c r="L26" s="1271"/>
      <c r="M26" s="1271"/>
      <c r="N26" s="1271"/>
      <c r="O26" s="1271"/>
      <c r="P26" s="1271"/>
      <c r="Q26" s="1271"/>
      <c r="R26" s="1271"/>
      <c r="S26" s="1271"/>
      <c r="T26" s="1271"/>
      <c r="U26" s="1271"/>
      <c r="V26" s="1271"/>
      <c r="W26" s="1271"/>
      <c r="X26" s="1329"/>
      <c r="Y26" s="1270">
        <f>'申込シート①-1・２'!H119</f>
        <v>0</v>
      </c>
      <c r="Z26" s="1329"/>
      <c r="AA26" s="1657" t="str">
        <f>'申込シート①-1・２'!L119&amp;"  "&amp;'申込シート①-1・２'!M119</f>
        <v xml:space="preserve">  </v>
      </c>
      <c r="AB26" s="1658"/>
      <c r="AC26" s="1658"/>
      <c r="AD26" s="1658"/>
      <c r="AE26" s="1658"/>
      <c r="AF26" s="1658"/>
      <c r="AG26" s="1788"/>
      <c r="AH26" s="1270">
        <f>'申込シート①-1・２'!N119</f>
        <v>0</v>
      </c>
      <c r="AI26" s="1329"/>
      <c r="AJ26" s="1546"/>
      <c r="AK26" s="1547"/>
      <c r="AL26" s="1547"/>
      <c r="AM26" s="1547"/>
      <c r="AN26" s="1547"/>
      <c r="AO26" s="1547"/>
      <c r="AP26" s="1548"/>
      <c r="AQ26" s="19"/>
    </row>
    <row r="27" spans="3:43" ht="11.85" customHeight="1">
      <c r="C27" s="1274"/>
      <c r="D27" s="1275"/>
      <c r="E27" s="1276"/>
      <c r="F27" s="1274"/>
      <c r="G27" s="1275"/>
      <c r="H27" s="1276"/>
      <c r="I27" s="1274"/>
      <c r="J27" s="1275"/>
      <c r="K27" s="1275"/>
      <c r="L27" s="1275"/>
      <c r="M27" s="1275"/>
      <c r="N27" s="1275"/>
      <c r="O27" s="1275"/>
      <c r="P27" s="1275"/>
      <c r="Q27" s="1275"/>
      <c r="R27" s="1275"/>
      <c r="S27" s="1275"/>
      <c r="T27" s="1275"/>
      <c r="U27" s="1275"/>
      <c r="V27" s="1275"/>
      <c r="W27" s="1275"/>
      <c r="X27" s="1276"/>
      <c r="Y27" s="1274"/>
      <c r="Z27" s="1276"/>
      <c r="AA27" s="1657" t="str">
        <f>'申込シート①-1・２'!J119&amp;"  "&amp;'申込シート①-1・２'!K119</f>
        <v xml:space="preserve">  </v>
      </c>
      <c r="AB27" s="1658"/>
      <c r="AC27" s="1658"/>
      <c r="AD27" s="1658"/>
      <c r="AE27" s="1658"/>
      <c r="AF27" s="1658"/>
      <c r="AG27" s="1788"/>
      <c r="AH27" s="1274"/>
      <c r="AI27" s="1276"/>
      <c r="AJ27" s="1549"/>
      <c r="AK27" s="1550"/>
      <c r="AL27" s="1550"/>
      <c r="AM27" s="1550"/>
      <c r="AN27" s="1550"/>
      <c r="AO27" s="1550"/>
      <c r="AP27" s="1551"/>
      <c r="AQ27" s="19"/>
    </row>
    <row r="28" spans="3:43" ht="11.85" customHeight="1">
      <c r="C28" s="1270">
        <f>'申込シート①-1・２'!D120</f>
        <v>0</v>
      </c>
      <c r="D28" s="1271"/>
      <c r="E28" s="1329"/>
      <c r="F28" s="1270">
        <f>'申込シート①-1・２'!E120</f>
        <v>0</v>
      </c>
      <c r="G28" s="1271"/>
      <c r="H28" s="1329"/>
      <c r="I28" s="1270" t="str">
        <f>'申込シート①-1・２'!G120</f>
        <v>科</v>
      </c>
      <c r="J28" s="1271"/>
      <c r="K28" s="1271"/>
      <c r="L28" s="1271"/>
      <c r="M28" s="1271"/>
      <c r="N28" s="1271"/>
      <c r="O28" s="1271"/>
      <c r="P28" s="1271"/>
      <c r="Q28" s="1271"/>
      <c r="R28" s="1271"/>
      <c r="S28" s="1271"/>
      <c r="T28" s="1271"/>
      <c r="U28" s="1271"/>
      <c r="V28" s="1271"/>
      <c r="W28" s="1271"/>
      <c r="X28" s="1329"/>
      <c r="Y28" s="1270">
        <f>'申込シート①-1・２'!H120</f>
        <v>0</v>
      </c>
      <c r="Z28" s="1329"/>
      <c r="AA28" s="1657" t="str">
        <f>'申込シート①-1・２'!L120&amp;"  "&amp;'申込シート①-1・２'!M120</f>
        <v xml:space="preserve">  </v>
      </c>
      <c r="AB28" s="1658"/>
      <c r="AC28" s="1658"/>
      <c r="AD28" s="1658"/>
      <c r="AE28" s="1658"/>
      <c r="AF28" s="1658"/>
      <c r="AG28" s="1788"/>
      <c r="AH28" s="1270">
        <f>'申込シート①-1・２'!N120</f>
        <v>0</v>
      </c>
      <c r="AI28" s="1329"/>
      <c r="AJ28" s="1546"/>
      <c r="AK28" s="1547"/>
      <c r="AL28" s="1547"/>
      <c r="AM28" s="1547"/>
      <c r="AN28" s="1547"/>
      <c r="AO28" s="1547"/>
      <c r="AP28" s="1548"/>
      <c r="AQ28" s="19"/>
    </row>
    <row r="29" spans="3:43" ht="11.85" customHeight="1">
      <c r="C29" s="1274"/>
      <c r="D29" s="1275"/>
      <c r="E29" s="1276"/>
      <c r="F29" s="1274"/>
      <c r="G29" s="1275"/>
      <c r="H29" s="1276"/>
      <c r="I29" s="1274"/>
      <c r="J29" s="1275"/>
      <c r="K29" s="1275"/>
      <c r="L29" s="1275"/>
      <c r="M29" s="1275"/>
      <c r="N29" s="1275"/>
      <c r="O29" s="1275"/>
      <c r="P29" s="1275"/>
      <c r="Q29" s="1275"/>
      <c r="R29" s="1275"/>
      <c r="S29" s="1275"/>
      <c r="T29" s="1275"/>
      <c r="U29" s="1275"/>
      <c r="V29" s="1275"/>
      <c r="W29" s="1275"/>
      <c r="X29" s="1276"/>
      <c r="Y29" s="1274"/>
      <c r="Z29" s="1276"/>
      <c r="AA29" s="1657" t="str">
        <f>'申込シート①-1・２'!J120&amp;"  "&amp;'申込シート①-1・２'!K120</f>
        <v xml:space="preserve">  </v>
      </c>
      <c r="AB29" s="1658"/>
      <c r="AC29" s="1658"/>
      <c r="AD29" s="1658"/>
      <c r="AE29" s="1658"/>
      <c r="AF29" s="1658"/>
      <c r="AG29" s="1788"/>
      <c r="AH29" s="1274"/>
      <c r="AI29" s="1276"/>
      <c r="AJ29" s="1549"/>
      <c r="AK29" s="1550"/>
      <c r="AL29" s="1550"/>
      <c r="AM29" s="1550"/>
      <c r="AN29" s="1550"/>
      <c r="AO29" s="1550"/>
      <c r="AP29" s="1551"/>
      <c r="AQ29" s="19"/>
    </row>
    <row r="30" spans="3:43" ht="11.85" customHeight="1">
      <c r="C30" s="1270">
        <f>'申込シート①-1・２'!D121</f>
        <v>0</v>
      </c>
      <c r="D30" s="1271"/>
      <c r="E30" s="1329"/>
      <c r="F30" s="1270">
        <f>'申込シート①-1・２'!E121</f>
        <v>0</v>
      </c>
      <c r="G30" s="1271"/>
      <c r="H30" s="1329"/>
      <c r="I30" s="1270" t="str">
        <f>'申込シート①-1・２'!G121</f>
        <v>科</v>
      </c>
      <c r="J30" s="1271"/>
      <c r="K30" s="1271"/>
      <c r="L30" s="1271"/>
      <c r="M30" s="1271"/>
      <c r="N30" s="1271"/>
      <c r="O30" s="1271"/>
      <c r="P30" s="1271"/>
      <c r="Q30" s="1271"/>
      <c r="R30" s="1271"/>
      <c r="S30" s="1271"/>
      <c r="T30" s="1271"/>
      <c r="U30" s="1271"/>
      <c r="V30" s="1271"/>
      <c r="W30" s="1271"/>
      <c r="X30" s="1329"/>
      <c r="Y30" s="1270">
        <f>'申込シート①-1・２'!H121</f>
        <v>0</v>
      </c>
      <c r="Z30" s="1329"/>
      <c r="AA30" s="1657" t="str">
        <f>'申込シート①-1・２'!L121&amp;"  "&amp;'申込シート①-1・２'!M121</f>
        <v xml:space="preserve">  </v>
      </c>
      <c r="AB30" s="1658"/>
      <c r="AC30" s="1658"/>
      <c r="AD30" s="1658"/>
      <c r="AE30" s="1658"/>
      <c r="AF30" s="1658"/>
      <c r="AG30" s="1788"/>
      <c r="AH30" s="1270">
        <f>'申込シート①-1・２'!N121</f>
        <v>0</v>
      </c>
      <c r="AI30" s="1329"/>
      <c r="AJ30" s="1546"/>
      <c r="AK30" s="1547"/>
      <c r="AL30" s="1547"/>
      <c r="AM30" s="1547"/>
      <c r="AN30" s="1547"/>
      <c r="AO30" s="1547"/>
      <c r="AP30" s="1548"/>
      <c r="AQ30" s="19"/>
    </row>
    <row r="31" spans="3:43" ht="11.85" customHeight="1">
      <c r="C31" s="1274"/>
      <c r="D31" s="1275"/>
      <c r="E31" s="1276"/>
      <c r="F31" s="1274"/>
      <c r="G31" s="1275"/>
      <c r="H31" s="1276"/>
      <c r="I31" s="1274"/>
      <c r="J31" s="1275"/>
      <c r="K31" s="1275"/>
      <c r="L31" s="1275"/>
      <c r="M31" s="1275"/>
      <c r="N31" s="1275"/>
      <c r="O31" s="1275"/>
      <c r="P31" s="1275"/>
      <c r="Q31" s="1275"/>
      <c r="R31" s="1275"/>
      <c r="S31" s="1275"/>
      <c r="T31" s="1275"/>
      <c r="U31" s="1275"/>
      <c r="V31" s="1275"/>
      <c r="W31" s="1275"/>
      <c r="X31" s="1276"/>
      <c r="Y31" s="1274"/>
      <c r="Z31" s="1276"/>
      <c r="AA31" s="1657" t="str">
        <f>'申込シート①-1・２'!J121&amp;"  "&amp;'申込シート①-1・２'!K121</f>
        <v xml:space="preserve">  </v>
      </c>
      <c r="AB31" s="1658"/>
      <c r="AC31" s="1658"/>
      <c r="AD31" s="1658"/>
      <c r="AE31" s="1658"/>
      <c r="AF31" s="1658"/>
      <c r="AG31" s="1788"/>
      <c r="AH31" s="1274"/>
      <c r="AI31" s="1276"/>
      <c r="AJ31" s="1549"/>
      <c r="AK31" s="1550"/>
      <c r="AL31" s="1550"/>
      <c r="AM31" s="1550"/>
      <c r="AN31" s="1550"/>
      <c r="AO31" s="1550"/>
      <c r="AP31" s="1551"/>
      <c r="AQ31" s="19"/>
    </row>
    <row r="32" spans="3:43" ht="11.85" customHeight="1">
      <c r="C32" s="1270">
        <f>'申込シート①-1・２'!D122</f>
        <v>0</v>
      </c>
      <c r="D32" s="1271"/>
      <c r="E32" s="1329"/>
      <c r="F32" s="1270">
        <f>'申込シート①-1・２'!E122</f>
        <v>0</v>
      </c>
      <c r="G32" s="1271"/>
      <c r="H32" s="1329"/>
      <c r="I32" s="1270" t="str">
        <f>'申込シート①-1・２'!G122</f>
        <v>科</v>
      </c>
      <c r="J32" s="1271"/>
      <c r="K32" s="1271"/>
      <c r="L32" s="1271"/>
      <c r="M32" s="1271"/>
      <c r="N32" s="1271"/>
      <c r="O32" s="1271"/>
      <c r="P32" s="1271"/>
      <c r="Q32" s="1271"/>
      <c r="R32" s="1271"/>
      <c r="S32" s="1271"/>
      <c r="T32" s="1271"/>
      <c r="U32" s="1271"/>
      <c r="V32" s="1271"/>
      <c r="W32" s="1271"/>
      <c r="X32" s="1329"/>
      <c r="Y32" s="1270">
        <f>'申込シート①-1・２'!H122</f>
        <v>0</v>
      </c>
      <c r="Z32" s="1329"/>
      <c r="AA32" s="1657" t="str">
        <f>'申込シート①-1・２'!L122&amp;"  "&amp;'申込シート①-1・２'!M122</f>
        <v xml:space="preserve">  </v>
      </c>
      <c r="AB32" s="1658"/>
      <c r="AC32" s="1658"/>
      <c r="AD32" s="1658"/>
      <c r="AE32" s="1658"/>
      <c r="AF32" s="1658"/>
      <c r="AG32" s="1788"/>
      <c r="AH32" s="1270">
        <f>'申込シート①-1・２'!N122</f>
        <v>0</v>
      </c>
      <c r="AI32" s="1329"/>
      <c r="AJ32" s="1546"/>
      <c r="AK32" s="1547"/>
      <c r="AL32" s="1547"/>
      <c r="AM32" s="1547"/>
      <c r="AN32" s="1547"/>
      <c r="AO32" s="1547"/>
      <c r="AP32" s="1548"/>
      <c r="AQ32" s="19"/>
    </row>
    <row r="33" spans="3:43" ht="11.85" customHeight="1">
      <c r="C33" s="1274"/>
      <c r="D33" s="1275"/>
      <c r="E33" s="1276"/>
      <c r="F33" s="1274"/>
      <c r="G33" s="1275"/>
      <c r="H33" s="1276"/>
      <c r="I33" s="1274"/>
      <c r="J33" s="1275"/>
      <c r="K33" s="1275"/>
      <c r="L33" s="1275"/>
      <c r="M33" s="1275"/>
      <c r="N33" s="1275"/>
      <c r="O33" s="1275"/>
      <c r="P33" s="1275"/>
      <c r="Q33" s="1275"/>
      <c r="R33" s="1275"/>
      <c r="S33" s="1275"/>
      <c r="T33" s="1275"/>
      <c r="U33" s="1275"/>
      <c r="V33" s="1275"/>
      <c r="W33" s="1275"/>
      <c r="X33" s="1276"/>
      <c r="Y33" s="1274"/>
      <c r="Z33" s="1276"/>
      <c r="AA33" s="1657" t="str">
        <f>'申込シート①-1・２'!J122&amp;"  "&amp;'申込シート①-1・２'!K122</f>
        <v xml:space="preserve">  </v>
      </c>
      <c r="AB33" s="1658"/>
      <c r="AC33" s="1658"/>
      <c r="AD33" s="1658"/>
      <c r="AE33" s="1658"/>
      <c r="AF33" s="1658"/>
      <c r="AG33" s="1788"/>
      <c r="AH33" s="1274"/>
      <c r="AI33" s="1276"/>
      <c r="AJ33" s="1549"/>
      <c r="AK33" s="1550"/>
      <c r="AL33" s="1550"/>
      <c r="AM33" s="1550"/>
      <c r="AN33" s="1550"/>
      <c r="AO33" s="1550"/>
      <c r="AP33" s="1551"/>
      <c r="AQ33" s="19"/>
    </row>
    <row r="34" spans="3:43" ht="11.85" customHeight="1">
      <c r="C34" s="1270">
        <f>'申込シート①-1・２'!D123</f>
        <v>0</v>
      </c>
      <c r="D34" s="1271"/>
      <c r="E34" s="1329"/>
      <c r="F34" s="1270">
        <f>'申込シート①-1・２'!E123</f>
        <v>0</v>
      </c>
      <c r="G34" s="1271"/>
      <c r="H34" s="1329"/>
      <c r="I34" s="1270" t="str">
        <f>'申込シート①-1・２'!G123</f>
        <v>科</v>
      </c>
      <c r="J34" s="1271"/>
      <c r="K34" s="1271"/>
      <c r="L34" s="1271"/>
      <c r="M34" s="1271"/>
      <c r="N34" s="1271"/>
      <c r="O34" s="1271"/>
      <c r="P34" s="1271"/>
      <c r="Q34" s="1271"/>
      <c r="R34" s="1271"/>
      <c r="S34" s="1271"/>
      <c r="T34" s="1271"/>
      <c r="U34" s="1271"/>
      <c r="V34" s="1271"/>
      <c r="W34" s="1271"/>
      <c r="X34" s="1329"/>
      <c r="Y34" s="1270">
        <f>'申込シート①-1・２'!H123</f>
        <v>0</v>
      </c>
      <c r="Z34" s="1329"/>
      <c r="AA34" s="1657" t="str">
        <f>'申込シート①-1・２'!L123&amp;"  "&amp;'申込シート①-1・２'!M123</f>
        <v xml:space="preserve">  </v>
      </c>
      <c r="AB34" s="1658"/>
      <c r="AC34" s="1658"/>
      <c r="AD34" s="1658"/>
      <c r="AE34" s="1658"/>
      <c r="AF34" s="1658"/>
      <c r="AG34" s="1788"/>
      <c r="AH34" s="1270">
        <f>'申込シート①-1・２'!N123</f>
        <v>0</v>
      </c>
      <c r="AI34" s="1329"/>
      <c r="AJ34" s="1546"/>
      <c r="AK34" s="1547"/>
      <c r="AL34" s="1547"/>
      <c r="AM34" s="1547"/>
      <c r="AN34" s="1547"/>
      <c r="AO34" s="1547"/>
      <c r="AP34" s="1548"/>
      <c r="AQ34" s="19"/>
    </row>
    <row r="35" spans="3:43" ht="11.85" customHeight="1">
      <c r="C35" s="1274"/>
      <c r="D35" s="1275"/>
      <c r="E35" s="1276"/>
      <c r="F35" s="1274"/>
      <c r="G35" s="1275"/>
      <c r="H35" s="1276"/>
      <c r="I35" s="1274"/>
      <c r="J35" s="1275"/>
      <c r="K35" s="1275"/>
      <c r="L35" s="1275"/>
      <c r="M35" s="1275"/>
      <c r="N35" s="1275"/>
      <c r="O35" s="1275"/>
      <c r="P35" s="1275"/>
      <c r="Q35" s="1275"/>
      <c r="R35" s="1275"/>
      <c r="S35" s="1275"/>
      <c r="T35" s="1275"/>
      <c r="U35" s="1275"/>
      <c r="V35" s="1275"/>
      <c r="W35" s="1275"/>
      <c r="X35" s="1276"/>
      <c r="Y35" s="1274"/>
      <c r="Z35" s="1276"/>
      <c r="AA35" s="1657" t="str">
        <f>'申込シート①-1・２'!J123&amp;"  "&amp;'申込シート①-1・２'!K123</f>
        <v xml:space="preserve">  </v>
      </c>
      <c r="AB35" s="1658"/>
      <c r="AC35" s="1658"/>
      <c r="AD35" s="1658"/>
      <c r="AE35" s="1658"/>
      <c r="AF35" s="1658"/>
      <c r="AG35" s="1788"/>
      <c r="AH35" s="1274"/>
      <c r="AI35" s="1276"/>
      <c r="AJ35" s="1549"/>
      <c r="AK35" s="1550"/>
      <c r="AL35" s="1550"/>
      <c r="AM35" s="1550"/>
      <c r="AN35" s="1550"/>
      <c r="AO35" s="1550"/>
      <c r="AP35" s="1551"/>
      <c r="AQ35" s="19"/>
    </row>
    <row r="36" spans="3:43" ht="11.85" customHeight="1">
      <c r="C36" s="1270">
        <f>'申込シート①-1・２'!D124</f>
        <v>0</v>
      </c>
      <c r="D36" s="1271"/>
      <c r="E36" s="1329"/>
      <c r="F36" s="1270">
        <f>'申込シート①-1・２'!E124</f>
        <v>0</v>
      </c>
      <c r="G36" s="1271"/>
      <c r="H36" s="1329"/>
      <c r="I36" s="1270" t="str">
        <f>'申込シート①-1・２'!G124</f>
        <v>科</v>
      </c>
      <c r="J36" s="1271"/>
      <c r="K36" s="1271"/>
      <c r="L36" s="1271"/>
      <c r="M36" s="1271"/>
      <c r="N36" s="1271"/>
      <c r="O36" s="1271"/>
      <c r="P36" s="1271"/>
      <c r="Q36" s="1271"/>
      <c r="R36" s="1271"/>
      <c r="S36" s="1271"/>
      <c r="T36" s="1271"/>
      <c r="U36" s="1271"/>
      <c r="V36" s="1271"/>
      <c r="W36" s="1271"/>
      <c r="X36" s="1329"/>
      <c r="Y36" s="1270">
        <f>'申込シート①-1・２'!H124</f>
        <v>0</v>
      </c>
      <c r="Z36" s="1329"/>
      <c r="AA36" s="1657" t="str">
        <f>'申込シート①-1・２'!L124&amp;"  "&amp;'申込シート①-1・２'!M124</f>
        <v xml:space="preserve">  </v>
      </c>
      <c r="AB36" s="1658"/>
      <c r="AC36" s="1658"/>
      <c r="AD36" s="1658"/>
      <c r="AE36" s="1658"/>
      <c r="AF36" s="1658"/>
      <c r="AG36" s="1788"/>
      <c r="AH36" s="1270">
        <f>'申込シート①-1・２'!N124</f>
        <v>0</v>
      </c>
      <c r="AI36" s="1329"/>
      <c r="AJ36" s="1546"/>
      <c r="AK36" s="1547"/>
      <c r="AL36" s="1547"/>
      <c r="AM36" s="1547"/>
      <c r="AN36" s="1547"/>
      <c r="AO36" s="1547"/>
      <c r="AP36" s="1548"/>
      <c r="AQ36" s="19"/>
    </row>
    <row r="37" spans="3:43" ht="11.85" customHeight="1">
      <c r="C37" s="1274"/>
      <c r="D37" s="1275"/>
      <c r="E37" s="1276"/>
      <c r="F37" s="1274"/>
      <c r="G37" s="1275"/>
      <c r="H37" s="1276"/>
      <c r="I37" s="1274"/>
      <c r="J37" s="1275"/>
      <c r="K37" s="1275"/>
      <c r="L37" s="1275"/>
      <c r="M37" s="1275"/>
      <c r="N37" s="1275"/>
      <c r="O37" s="1275"/>
      <c r="P37" s="1275"/>
      <c r="Q37" s="1275"/>
      <c r="R37" s="1275"/>
      <c r="S37" s="1275"/>
      <c r="T37" s="1275"/>
      <c r="U37" s="1275"/>
      <c r="V37" s="1275"/>
      <c r="W37" s="1275"/>
      <c r="X37" s="1276"/>
      <c r="Y37" s="1274"/>
      <c r="Z37" s="1276"/>
      <c r="AA37" s="1657" t="str">
        <f>'申込シート①-1・２'!J124&amp;"  "&amp;'申込シート①-1・２'!K124</f>
        <v xml:space="preserve">  </v>
      </c>
      <c r="AB37" s="1658"/>
      <c r="AC37" s="1658"/>
      <c r="AD37" s="1658"/>
      <c r="AE37" s="1658"/>
      <c r="AF37" s="1658"/>
      <c r="AG37" s="1788"/>
      <c r="AH37" s="1274"/>
      <c r="AI37" s="1276"/>
      <c r="AJ37" s="1549"/>
      <c r="AK37" s="1550"/>
      <c r="AL37" s="1550"/>
      <c r="AM37" s="1550"/>
      <c r="AN37" s="1550"/>
      <c r="AO37" s="1550"/>
      <c r="AP37" s="1551"/>
      <c r="AQ37" s="19"/>
    </row>
    <row r="38" spans="3:43" ht="11.85" customHeight="1">
      <c r="C38" s="1270">
        <f>'申込シート①-1・２'!D125</f>
        <v>0</v>
      </c>
      <c r="D38" s="1271"/>
      <c r="E38" s="1329"/>
      <c r="F38" s="1270">
        <f>'申込シート①-1・２'!E125</f>
        <v>0</v>
      </c>
      <c r="G38" s="1271"/>
      <c r="H38" s="1329"/>
      <c r="I38" s="1270" t="str">
        <f>'申込シート①-1・２'!G125</f>
        <v>科</v>
      </c>
      <c r="J38" s="1271"/>
      <c r="K38" s="1271"/>
      <c r="L38" s="1271"/>
      <c r="M38" s="1271"/>
      <c r="N38" s="1271"/>
      <c r="O38" s="1271"/>
      <c r="P38" s="1271"/>
      <c r="Q38" s="1271"/>
      <c r="R38" s="1271"/>
      <c r="S38" s="1271"/>
      <c r="T38" s="1271"/>
      <c r="U38" s="1271"/>
      <c r="V38" s="1271"/>
      <c r="W38" s="1271"/>
      <c r="X38" s="1329"/>
      <c r="Y38" s="1270">
        <f>'申込シート①-1・２'!H125</f>
        <v>0</v>
      </c>
      <c r="Z38" s="1329"/>
      <c r="AA38" s="1657" t="str">
        <f>'申込シート①-1・２'!L125&amp;"  "&amp;'申込シート①-1・２'!M125</f>
        <v xml:space="preserve">  </v>
      </c>
      <c r="AB38" s="1658"/>
      <c r="AC38" s="1658"/>
      <c r="AD38" s="1658"/>
      <c r="AE38" s="1658"/>
      <c r="AF38" s="1658"/>
      <c r="AG38" s="1788"/>
      <c r="AH38" s="1270">
        <f>'申込シート①-1・２'!N125</f>
        <v>0</v>
      </c>
      <c r="AI38" s="1329"/>
      <c r="AJ38" s="1546"/>
      <c r="AK38" s="1547"/>
      <c r="AL38" s="1547"/>
      <c r="AM38" s="1547"/>
      <c r="AN38" s="1547"/>
      <c r="AO38" s="1547"/>
      <c r="AP38" s="1548"/>
      <c r="AQ38" s="19"/>
    </row>
    <row r="39" spans="3:43" ht="11.85" customHeight="1">
      <c r="C39" s="1274"/>
      <c r="D39" s="1275"/>
      <c r="E39" s="1276"/>
      <c r="F39" s="1274"/>
      <c r="G39" s="1275"/>
      <c r="H39" s="1276"/>
      <c r="I39" s="1274"/>
      <c r="J39" s="1275"/>
      <c r="K39" s="1275"/>
      <c r="L39" s="1275"/>
      <c r="M39" s="1275"/>
      <c r="N39" s="1275"/>
      <c r="O39" s="1275"/>
      <c r="P39" s="1275"/>
      <c r="Q39" s="1275"/>
      <c r="R39" s="1275"/>
      <c r="S39" s="1275"/>
      <c r="T39" s="1275"/>
      <c r="U39" s="1275"/>
      <c r="V39" s="1275"/>
      <c r="W39" s="1275"/>
      <c r="X39" s="1276"/>
      <c r="Y39" s="1274"/>
      <c r="Z39" s="1276"/>
      <c r="AA39" s="1657" t="str">
        <f>'申込シート①-1・２'!J125&amp;"  "&amp;'申込シート①-1・２'!K125</f>
        <v xml:space="preserve">  </v>
      </c>
      <c r="AB39" s="1658"/>
      <c r="AC39" s="1658"/>
      <c r="AD39" s="1658"/>
      <c r="AE39" s="1658"/>
      <c r="AF39" s="1658"/>
      <c r="AG39" s="1788"/>
      <c r="AH39" s="1274"/>
      <c r="AI39" s="1276"/>
      <c r="AJ39" s="1549"/>
      <c r="AK39" s="1550"/>
      <c r="AL39" s="1550"/>
      <c r="AM39" s="1550"/>
      <c r="AN39" s="1550"/>
      <c r="AO39" s="1550"/>
      <c r="AP39" s="1551"/>
      <c r="AQ39" s="19"/>
    </row>
    <row r="40" spans="3:43" ht="11.85" customHeight="1">
      <c r="C40" s="1270">
        <f>'申込シート①-1・２'!D126</f>
        <v>0</v>
      </c>
      <c r="D40" s="1271"/>
      <c r="E40" s="1329"/>
      <c r="F40" s="1270">
        <f>'申込シート①-1・２'!E126</f>
        <v>0</v>
      </c>
      <c r="G40" s="1271"/>
      <c r="H40" s="1329"/>
      <c r="I40" s="1270" t="str">
        <f>'申込シート①-1・２'!G126</f>
        <v>科</v>
      </c>
      <c r="J40" s="1271"/>
      <c r="K40" s="1271"/>
      <c r="L40" s="1271"/>
      <c r="M40" s="1271"/>
      <c r="N40" s="1271"/>
      <c r="O40" s="1271"/>
      <c r="P40" s="1271"/>
      <c r="Q40" s="1271"/>
      <c r="R40" s="1271"/>
      <c r="S40" s="1271"/>
      <c r="T40" s="1271"/>
      <c r="U40" s="1271"/>
      <c r="V40" s="1271"/>
      <c r="W40" s="1271"/>
      <c r="X40" s="1329"/>
      <c r="Y40" s="1270">
        <f>'申込シート①-1・２'!H126</f>
        <v>0</v>
      </c>
      <c r="Z40" s="1329"/>
      <c r="AA40" s="1657" t="str">
        <f>'申込シート①-1・２'!L126&amp;"  "&amp;'申込シート①-1・２'!M126</f>
        <v xml:space="preserve">  </v>
      </c>
      <c r="AB40" s="1658"/>
      <c r="AC40" s="1658"/>
      <c r="AD40" s="1658"/>
      <c r="AE40" s="1658"/>
      <c r="AF40" s="1658"/>
      <c r="AG40" s="1788"/>
      <c r="AH40" s="1270">
        <f>'申込シート①-1・２'!N126</f>
        <v>0</v>
      </c>
      <c r="AI40" s="1329"/>
      <c r="AJ40" s="1546"/>
      <c r="AK40" s="1547"/>
      <c r="AL40" s="1547"/>
      <c r="AM40" s="1547"/>
      <c r="AN40" s="1547"/>
      <c r="AO40" s="1547"/>
      <c r="AP40" s="1548"/>
      <c r="AQ40" s="19"/>
    </row>
    <row r="41" spans="3:43" ht="11.85" customHeight="1">
      <c r="C41" s="1274"/>
      <c r="D41" s="1275"/>
      <c r="E41" s="1276"/>
      <c r="F41" s="1274"/>
      <c r="G41" s="1275"/>
      <c r="H41" s="1276"/>
      <c r="I41" s="1274"/>
      <c r="J41" s="1275"/>
      <c r="K41" s="1275"/>
      <c r="L41" s="1275"/>
      <c r="M41" s="1275"/>
      <c r="N41" s="1275"/>
      <c r="O41" s="1275"/>
      <c r="P41" s="1275"/>
      <c r="Q41" s="1275"/>
      <c r="R41" s="1275"/>
      <c r="S41" s="1275"/>
      <c r="T41" s="1275"/>
      <c r="U41" s="1275"/>
      <c r="V41" s="1275"/>
      <c r="W41" s="1275"/>
      <c r="X41" s="1276"/>
      <c r="Y41" s="1274"/>
      <c r="Z41" s="1276"/>
      <c r="AA41" s="1657" t="str">
        <f>'申込シート①-1・２'!J126&amp;"  "&amp;'申込シート①-1・２'!K126</f>
        <v xml:space="preserve">  </v>
      </c>
      <c r="AB41" s="1658"/>
      <c r="AC41" s="1658"/>
      <c r="AD41" s="1658"/>
      <c r="AE41" s="1658"/>
      <c r="AF41" s="1658"/>
      <c r="AG41" s="1788"/>
      <c r="AH41" s="1274"/>
      <c r="AI41" s="1276"/>
      <c r="AJ41" s="1549"/>
      <c r="AK41" s="1550"/>
      <c r="AL41" s="1550"/>
      <c r="AM41" s="1550"/>
      <c r="AN41" s="1550"/>
      <c r="AO41" s="1550"/>
      <c r="AP41" s="1551"/>
      <c r="AQ41" s="19"/>
    </row>
    <row r="42" spans="3:43" ht="11.85" customHeight="1">
      <c r="C42" s="1270">
        <f>'申込シート①-1・２'!D127</f>
        <v>0</v>
      </c>
      <c r="D42" s="1271"/>
      <c r="E42" s="1329"/>
      <c r="F42" s="1270">
        <f>'申込シート①-1・２'!E127</f>
        <v>0</v>
      </c>
      <c r="G42" s="1271"/>
      <c r="H42" s="1329"/>
      <c r="I42" s="1270" t="str">
        <f>'申込シート①-1・２'!G127</f>
        <v>科</v>
      </c>
      <c r="J42" s="1271"/>
      <c r="K42" s="1271"/>
      <c r="L42" s="1271"/>
      <c r="M42" s="1271"/>
      <c r="N42" s="1271"/>
      <c r="O42" s="1271"/>
      <c r="P42" s="1271"/>
      <c r="Q42" s="1271"/>
      <c r="R42" s="1271"/>
      <c r="S42" s="1271"/>
      <c r="T42" s="1271"/>
      <c r="U42" s="1271"/>
      <c r="V42" s="1271"/>
      <c r="W42" s="1271"/>
      <c r="X42" s="1329"/>
      <c r="Y42" s="1270">
        <f>'申込シート①-1・２'!H127</f>
        <v>0</v>
      </c>
      <c r="Z42" s="1329"/>
      <c r="AA42" s="1657" t="str">
        <f>'申込シート①-1・２'!L127&amp;"  "&amp;'申込シート①-1・２'!M127</f>
        <v xml:space="preserve">  </v>
      </c>
      <c r="AB42" s="1658"/>
      <c r="AC42" s="1658"/>
      <c r="AD42" s="1658"/>
      <c r="AE42" s="1658"/>
      <c r="AF42" s="1658"/>
      <c r="AG42" s="1788"/>
      <c r="AH42" s="1270">
        <f>'申込シート①-1・２'!N127</f>
        <v>0</v>
      </c>
      <c r="AI42" s="1329"/>
      <c r="AJ42" s="1546"/>
      <c r="AK42" s="1547"/>
      <c r="AL42" s="1547"/>
      <c r="AM42" s="1547"/>
      <c r="AN42" s="1547"/>
      <c r="AO42" s="1547"/>
      <c r="AP42" s="1548"/>
      <c r="AQ42" s="19"/>
    </row>
    <row r="43" spans="3:43" ht="11.85" customHeight="1">
      <c r="C43" s="1274"/>
      <c r="D43" s="1275"/>
      <c r="E43" s="1276"/>
      <c r="F43" s="1274"/>
      <c r="G43" s="1275"/>
      <c r="H43" s="1276"/>
      <c r="I43" s="1274"/>
      <c r="J43" s="1275"/>
      <c r="K43" s="1275"/>
      <c r="L43" s="1275"/>
      <c r="M43" s="1275"/>
      <c r="N43" s="1275"/>
      <c r="O43" s="1275"/>
      <c r="P43" s="1275"/>
      <c r="Q43" s="1275"/>
      <c r="R43" s="1275"/>
      <c r="S43" s="1275"/>
      <c r="T43" s="1275"/>
      <c r="U43" s="1275"/>
      <c r="V43" s="1275"/>
      <c r="W43" s="1275"/>
      <c r="X43" s="1276"/>
      <c r="Y43" s="1274"/>
      <c r="Z43" s="1276"/>
      <c r="AA43" s="1657" t="str">
        <f>'申込シート①-1・２'!J127&amp;"  "&amp;'申込シート①-1・２'!K127</f>
        <v xml:space="preserve">  </v>
      </c>
      <c r="AB43" s="1658"/>
      <c r="AC43" s="1658"/>
      <c r="AD43" s="1658"/>
      <c r="AE43" s="1658"/>
      <c r="AF43" s="1658"/>
      <c r="AG43" s="1788"/>
      <c r="AH43" s="1274"/>
      <c r="AI43" s="1276"/>
      <c r="AJ43" s="1549"/>
      <c r="AK43" s="1550"/>
      <c r="AL43" s="1550"/>
      <c r="AM43" s="1550"/>
      <c r="AN43" s="1550"/>
      <c r="AO43" s="1550"/>
      <c r="AP43" s="1551"/>
      <c r="AQ43" s="19"/>
    </row>
    <row r="44" spans="3:43" ht="11.85" customHeight="1">
      <c r="C44" s="1270">
        <f>'申込シート①-1・２'!D128</f>
        <v>0</v>
      </c>
      <c r="D44" s="1271"/>
      <c r="E44" s="1329"/>
      <c r="F44" s="1270">
        <f>'申込シート①-1・２'!E128</f>
        <v>0</v>
      </c>
      <c r="G44" s="1271"/>
      <c r="H44" s="1329"/>
      <c r="I44" s="1270" t="str">
        <f>'申込シート①-1・２'!G128</f>
        <v>科</v>
      </c>
      <c r="J44" s="1271"/>
      <c r="K44" s="1271"/>
      <c r="L44" s="1271"/>
      <c r="M44" s="1271"/>
      <c r="N44" s="1271"/>
      <c r="O44" s="1271"/>
      <c r="P44" s="1271"/>
      <c r="Q44" s="1271"/>
      <c r="R44" s="1271"/>
      <c r="S44" s="1271"/>
      <c r="T44" s="1271"/>
      <c r="U44" s="1271"/>
      <c r="V44" s="1271"/>
      <c r="W44" s="1271"/>
      <c r="X44" s="1329"/>
      <c r="Y44" s="1270">
        <f>'申込シート①-1・２'!H128</f>
        <v>0</v>
      </c>
      <c r="Z44" s="1329"/>
      <c r="AA44" s="1657" t="str">
        <f>'申込シート①-1・２'!L128&amp;"  "&amp;'申込シート①-1・２'!M128</f>
        <v xml:space="preserve">  </v>
      </c>
      <c r="AB44" s="1658"/>
      <c r="AC44" s="1658"/>
      <c r="AD44" s="1658"/>
      <c r="AE44" s="1658"/>
      <c r="AF44" s="1658"/>
      <c r="AG44" s="1788"/>
      <c r="AH44" s="1270">
        <f>'申込シート①-1・２'!N128</f>
        <v>0</v>
      </c>
      <c r="AI44" s="1329"/>
      <c r="AJ44" s="1546"/>
      <c r="AK44" s="1547"/>
      <c r="AL44" s="1547"/>
      <c r="AM44" s="1547"/>
      <c r="AN44" s="1547"/>
      <c r="AO44" s="1547"/>
      <c r="AP44" s="1548"/>
      <c r="AQ44" s="19"/>
    </row>
    <row r="45" spans="3:43" ht="11.85" customHeight="1">
      <c r="C45" s="1274"/>
      <c r="D45" s="1275"/>
      <c r="E45" s="1276"/>
      <c r="F45" s="1274"/>
      <c r="G45" s="1275"/>
      <c r="H45" s="1276"/>
      <c r="I45" s="1274"/>
      <c r="J45" s="1275"/>
      <c r="K45" s="1275"/>
      <c r="L45" s="1275"/>
      <c r="M45" s="1275"/>
      <c r="N45" s="1275"/>
      <c r="O45" s="1275"/>
      <c r="P45" s="1275"/>
      <c r="Q45" s="1275"/>
      <c r="R45" s="1275"/>
      <c r="S45" s="1275"/>
      <c r="T45" s="1275"/>
      <c r="U45" s="1275"/>
      <c r="V45" s="1275"/>
      <c r="W45" s="1275"/>
      <c r="X45" s="1276"/>
      <c r="Y45" s="1274"/>
      <c r="Z45" s="1276"/>
      <c r="AA45" s="1657" t="str">
        <f>'申込シート①-1・２'!J128&amp;"  "&amp;'申込シート①-1・２'!K128</f>
        <v xml:space="preserve">  </v>
      </c>
      <c r="AB45" s="1658"/>
      <c r="AC45" s="1658"/>
      <c r="AD45" s="1658"/>
      <c r="AE45" s="1658"/>
      <c r="AF45" s="1658"/>
      <c r="AG45" s="1788"/>
      <c r="AH45" s="1274"/>
      <c r="AI45" s="1276"/>
      <c r="AJ45" s="1549"/>
      <c r="AK45" s="1550"/>
      <c r="AL45" s="1550"/>
      <c r="AM45" s="1550"/>
      <c r="AN45" s="1550"/>
      <c r="AO45" s="1550"/>
      <c r="AP45" s="1551"/>
      <c r="AQ45" s="19"/>
    </row>
    <row r="46" spans="3:43" ht="11.85" customHeight="1">
      <c r="C46" s="1270">
        <f>'申込シート①-1・２'!D129</f>
        <v>0</v>
      </c>
      <c r="D46" s="1271"/>
      <c r="E46" s="1329"/>
      <c r="F46" s="1270">
        <f>'申込シート①-1・２'!E129</f>
        <v>0</v>
      </c>
      <c r="G46" s="1271"/>
      <c r="H46" s="1329"/>
      <c r="I46" s="1270" t="str">
        <f>'申込シート①-1・２'!G129</f>
        <v>科</v>
      </c>
      <c r="J46" s="1271"/>
      <c r="K46" s="1271"/>
      <c r="L46" s="1271"/>
      <c r="M46" s="1271"/>
      <c r="N46" s="1271"/>
      <c r="O46" s="1271"/>
      <c r="P46" s="1271"/>
      <c r="Q46" s="1271"/>
      <c r="R46" s="1271"/>
      <c r="S46" s="1271"/>
      <c r="T46" s="1271"/>
      <c r="U46" s="1271"/>
      <c r="V46" s="1271"/>
      <c r="W46" s="1271"/>
      <c r="X46" s="1329"/>
      <c r="Y46" s="1270">
        <f>'申込シート①-1・２'!H129</f>
        <v>0</v>
      </c>
      <c r="Z46" s="1329"/>
      <c r="AA46" s="1657" t="str">
        <f>'申込シート①-1・２'!L129&amp;"  "&amp;'申込シート①-1・２'!M129</f>
        <v xml:space="preserve">  </v>
      </c>
      <c r="AB46" s="1658"/>
      <c r="AC46" s="1658"/>
      <c r="AD46" s="1658"/>
      <c r="AE46" s="1658"/>
      <c r="AF46" s="1658"/>
      <c r="AG46" s="1788"/>
      <c r="AH46" s="1270">
        <f>'申込シート①-1・２'!N129</f>
        <v>0</v>
      </c>
      <c r="AI46" s="1329"/>
      <c r="AJ46" s="1546"/>
      <c r="AK46" s="1547"/>
      <c r="AL46" s="1547"/>
      <c r="AM46" s="1547"/>
      <c r="AN46" s="1547"/>
      <c r="AO46" s="1547"/>
      <c r="AP46" s="1548"/>
      <c r="AQ46" s="19"/>
    </row>
    <row r="47" spans="3:43" ht="11.85" customHeight="1">
      <c r="C47" s="1274"/>
      <c r="D47" s="1275"/>
      <c r="E47" s="1276"/>
      <c r="F47" s="1274"/>
      <c r="G47" s="1275"/>
      <c r="H47" s="1276"/>
      <c r="I47" s="1274"/>
      <c r="J47" s="1275"/>
      <c r="K47" s="1275"/>
      <c r="L47" s="1275"/>
      <c r="M47" s="1275"/>
      <c r="N47" s="1275"/>
      <c r="O47" s="1275"/>
      <c r="P47" s="1275"/>
      <c r="Q47" s="1275"/>
      <c r="R47" s="1275"/>
      <c r="S47" s="1275"/>
      <c r="T47" s="1275"/>
      <c r="U47" s="1275"/>
      <c r="V47" s="1275"/>
      <c r="W47" s="1275"/>
      <c r="X47" s="1276"/>
      <c r="Y47" s="1274"/>
      <c r="Z47" s="1276"/>
      <c r="AA47" s="1657" t="str">
        <f>'申込シート①-1・２'!J129&amp;"  "&amp;'申込シート①-1・２'!K129</f>
        <v xml:space="preserve">  </v>
      </c>
      <c r="AB47" s="1658"/>
      <c r="AC47" s="1658"/>
      <c r="AD47" s="1658"/>
      <c r="AE47" s="1658"/>
      <c r="AF47" s="1658"/>
      <c r="AG47" s="1788"/>
      <c r="AH47" s="1274"/>
      <c r="AI47" s="1276"/>
      <c r="AJ47" s="1549"/>
      <c r="AK47" s="1550"/>
      <c r="AL47" s="1550"/>
      <c r="AM47" s="1550"/>
      <c r="AN47" s="1550"/>
      <c r="AO47" s="1550"/>
      <c r="AP47" s="1551"/>
      <c r="AQ47" s="19"/>
    </row>
    <row r="48" spans="3:43" ht="11.85" customHeight="1">
      <c r="C48" s="1270">
        <f>'申込シート①-1・２'!D130</f>
        <v>0</v>
      </c>
      <c r="D48" s="1271"/>
      <c r="E48" s="1329"/>
      <c r="F48" s="1270">
        <f>'申込シート①-1・２'!E130</f>
        <v>0</v>
      </c>
      <c r="G48" s="1271"/>
      <c r="H48" s="1329"/>
      <c r="I48" s="1270" t="str">
        <f>'申込シート①-1・２'!G130</f>
        <v>科</v>
      </c>
      <c r="J48" s="1271"/>
      <c r="K48" s="1271"/>
      <c r="L48" s="1271"/>
      <c r="M48" s="1271"/>
      <c r="N48" s="1271"/>
      <c r="O48" s="1271"/>
      <c r="P48" s="1271"/>
      <c r="Q48" s="1271"/>
      <c r="R48" s="1271"/>
      <c r="S48" s="1271"/>
      <c r="T48" s="1271"/>
      <c r="U48" s="1271"/>
      <c r="V48" s="1271"/>
      <c r="W48" s="1271"/>
      <c r="X48" s="1329"/>
      <c r="Y48" s="1270">
        <f>'申込シート①-1・２'!H130</f>
        <v>0</v>
      </c>
      <c r="Z48" s="1329"/>
      <c r="AA48" s="1657" t="str">
        <f>'申込シート①-1・２'!L130&amp;"  "&amp;'申込シート①-1・２'!M130</f>
        <v xml:space="preserve">  </v>
      </c>
      <c r="AB48" s="1658"/>
      <c r="AC48" s="1658"/>
      <c r="AD48" s="1658"/>
      <c r="AE48" s="1658"/>
      <c r="AF48" s="1658"/>
      <c r="AG48" s="1788"/>
      <c r="AH48" s="1270">
        <f>'申込シート①-1・２'!N130</f>
        <v>0</v>
      </c>
      <c r="AI48" s="1329"/>
      <c r="AJ48" s="1546"/>
      <c r="AK48" s="1547"/>
      <c r="AL48" s="1547"/>
      <c r="AM48" s="1547"/>
      <c r="AN48" s="1547"/>
      <c r="AO48" s="1547"/>
      <c r="AP48" s="1548"/>
      <c r="AQ48" s="28"/>
    </row>
    <row r="49" spans="3:43" ht="11.85" customHeight="1">
      <c r="C49" s="1274"/>
      <c r="D49" s="1275"/>
      <c r="E49" s="1276"/>
      <c r="F49" s="1274"/>
      <c r="G49" s="1275"/>
      <c r="H49" s="1276"/>
      <c r="I49" s="1274"/>
      <c r="J49" s="1275"/>
      <c r="K49" s="1275"/>
      <c r="L49" s="1275"/>
      <c r="M49" s="1275"/>
      <c r="N49" s="1275"/>
      <c r="O49" s="1275"/>
      <c r="P49" s="1275"/>
      <c r="Q49" s="1275"/>
      <c r="R49" s="1275"/>
      <c r="S49" s="1275"/>
      <c r="T49" s="1275"/>
      <c r="U49" s="1275"/>
      <c r="V49" s="1275"/>
      <c r="W49" s="1275"/>
      <c r="X49" s="1276"/>
      <c r="Y49" s="1274"/>
      <c r="Z49" s="1276"/>
      <c r="AA49" s="1657" t="str">
        <f>'申込シート①-1・２'!J130&amp;"  "&amp;'申込シート①-1・２'!K130</f>
        <v xml:space="preserve">  </v>
      </c>
      <c r="AB49" s="1658"/>
      <c r="AC49" s="1658"/>
      <c r="AD49" s="1658"/>
      <c r="AE49" s="1658"/>
      <c r="AF49" s="1658"/>
      <c r="AG49" s="1788"/>
      <c r="AH49" s="1274"/>
      <c r="AI49" s="1276"/>
      <c r="AJ49" s="1549"/>
      <c r="AK49" s="1550"/>
      <c r="AL49" s="1550"/>
      <c r="AM49" s="1550"/>
      <c r="AN49" s="1550"/>
      <c r="AO49" s="1550"/>
      <c r="AP49" s="1551"/>
      <c r="AQ49" s="28"/>
    </row>
    <row r="50" spans="3:43" ht="11.85" customHeight="1">
      <c r="C50" s="1270">
        <f>'申込シート①-1・２'!D131</f>
        <v>0</v>
      </c>
      <c r="D50" s="1271"/>
      <c r="E50" s="1329"/>
      <c r="F50" s="1270">
        <f>'申込シート①-1・２'!E131</f>
        <v>0</v>
      </c>
      <c r="G50" s="1271"/>
      <c r="H50" s="1329"/>
      <c r="I50" s="1270" t="str">
        <f>'申込シート①-1・２'!G131</f>
        <v>科</v>
      </c>
      <c r="J50" s="1271"/>
      <c r="K50" s="1271"/>
      <c r="L50" s="1271"/>
      <c r="M50" s="1271"/>
      <c r="N50" s="1271"/>
      <c r="O50" s="1271"/>
      <c r="P50" s="1271"/>
      <c r="Q50" s="1271"/>
      <c r="R50" s="1271"/>
      <c r="S50" s="1271"/>
      <c r="T50" s="1271"/>
      <c r="U50" s="1271"/>
      <c r="V50" s="1271"/>
      <c r="W50" s="1271"/>
      <c r="X50" s="1329"/>
      <c r="Y50" s="1270">
        <f>'申込シート①-1・２'!H131</f>
        <v>0</v>
      </c>
      <c r="Z50" s="1329"/>
      <c r="AA50" s="1657" t="str">
        <f>'申込シート①-1・２'!L131&amp;"  "&amp;'申込シート①-1・２'!M131</f>
        <v xml:space="preserve">  </v>
      </c>
      <c r="AB50" s="1658"/>
      <c r="AC50" s="1658"/>
      <c r="AD50" s="1658"/>
      <c r="AE50" s="1658"/>
      <c r="AF50" s="1658"/>
      <c r="AG50" s="1788"/>
      <c r="AH50" s="1270">
        <f>'申込シート①-1・２'!N131</f>
        <v>0</v>
      </c>
      <c r="AI50" s="1329"/>
      <c r="AJ50" s="1546"/>
      <c r="AK50" s="1547"/>
      <c r="AL50" s="1547"/>
      <c r="AM50" s="1547"/>
      <c r="AN50" s="1547"/>
      <c r="AO50" s="1547"/>
      <c r="AP50" s="1548"/>
    </row>
    <row r="51" spans="3:43" ht="11.85" customHeight="1">
      <c r="C51" s="1274"/>
      <c r="D51" s="1275"/>
      <c r="E51" s="1276"/>
      <c r="F51" s="1274"/>
      <c r="G51" s="1275"/>
      <c r="H51" s="1276"/>
      <c r="I51" s="1274"/>
      <c r="J51" s="1275"/>
      <c r="K51" s="1275"/>
      <c r="L51" s="1275"/>
      <c r="M51" s="1275"/>
      <c r="N51" s="1275"/>
      <c r="O51" s="1275"/>
      <c r="P51" s="1275"/>
      <c r="Q51" s="1275"/>
      <c r="R51" s="1275"/>
      <c r="S51" s="1275"/>
      <c r="T51" s="1275"/>
      <c r="U51" s="1275"/>
      <c r="V51" s="1275"/>
      <c r="W51" s="1275"/>
      <c r="X51" s="1276"/>
      <c r="Y51" s="1274"/>
      <c r="Z51" s="1276"/>
      <c r="AA51" s="1657" t="str">
        <f>'申込シート①-1・２'!J131&amp;"  "&amp;'申込シート①-1・２'!K131</f>
        <v xml:space="preserve">  </v>
      </c>
      <c r="AB51" s="1658"/>
      <c r="AC51" s="1658"/>
      <c r="AD51" s="1658"/>
      <c r="AE51" s="1658"/>
      <c r="AF51" s="1658"/>
      <c r="AG51" s="1788"/>
      <c r="AH51" s="1274"/>
      <c r="AI51" s="1276"/>
      <c r="AJ51" s="1549"/>
      <c r="AK51" s="1550"/>
      <c r="AL51" s="1550"/>
      <c r="AM51" s="1550"/>
      <c r="AN51" s="1550"/>
      <c r="AO51" s="1550"/>
      <c r="AP51" s="1551"/>
    </row>
    <row r="52" spans="3:43" ht="11.85" customHeight="1">
      <c r="C52" s="1270">
        <f>'申込シート①-1・２'!D132</f>
        <v>0</v>
      </c>
      <c r="D52" s="1271"/>
      <c r="E52" s="1329"/>
      <c r="F52" s="1270">
        <f>'申込シート①-1・２'!E132</f>
        <v>0</v>
      </c>
      <c r="G52" s="1271"/>
      <c r="H52" s="1329"/>
      <c r="I52" s="1270" t="str">
        <f>'申込シート①-1・２'!G132</f>
        <v>科</v>
      </c>
      <c r="J52" s="1271"/>
      <c r="K52" s="1271"/>
      <c r="L52" s="1271"/>
      <c r="M52" s="1271"/>
      <c r="N52" s="1271"/>
      <c r="O52" s="1271"/>
      <c r="P52" s="1271"/>
      <c r="Q52" s="1271"/>
      <c r="R52" s="1271"/>
      <c r="S52" s="1271"/>
      <c r="T52" s="1271"/>
      <c r="U52" s="1271"/>
      <c r="V52" s="1271"/>
      <c r="W52" s="1271"/>
      <c r="X52" s="1329"/>
      <c r="Y52" s="1270">
        <f>'申込シート①-1・２'!H132</f>
        <v>0</v>
      </c>
      <c r="Z52" s="1329"/>
      <c r="AA52" s="1657" t="str">
        <f>'申込シート①-1・２'!L132&amp;"  "&amp;'申込シート①-1・２'!M132</f>
        <v xml:space="preserve">  </v>
      </c>
      <c r="AB52" s="1658"/>
      <c r="AC52" s="1658"/>
      <c r="AD52" s="1658"/>
      <c r="AE52" s="1658"/>
      <c r="AF52" s="1658"/>
      <c r="AG52" s="1788"/>
      <c r="AH52" s="1270">
        <f>'申込シート①-1・２'!N132</f>
        <v>0</v>
      </c>
      <c r="AI52" s="1329"/>
      <c r="AJ52" s="1546"/>
      <c r="AK52" s="1547"/>
      <c r="AL52" s="1547"/>
      <c r="AM52" s="1547"/>
      <c r="AN52" s="1547"/>
      <c r="AO52" s="1547"/>
      <c r="AP52" s="1548"/>
    </row>
    <row r="53" spans="3:43" ht="11.85" customHeight="1">
      <c r="C53" s="1274"/>
      <c r="D53" s="1275"/>
      <c r="E53" s="1276"/>
      <c r="F53" s="1274"/>
      <c r="G53" s="1275"/>
      <c r="H53" s="1276"/>
      <c r="I53" s="1274"/>
      <c r="J53" s="1275"/>
      <c r="K53" s="1275"/>
      <c r="L53" s="1275"/>
      <c r="M53" s="1275"/>
      <c r="N53" s="1275"/>
      <c r="O53" s="1275"/>
      <c r="P53" s="1275"/>
      <c r="Q53" s="1275"/>
      <c r="R53" s="1275"/>
      <c r="S53" s="1275"/>
      <c r="T53" s="1275"/>
      <c r="U53" s="1275"/>
      <c r="V53" s="1275"/>
      <c r="W53" s="1275"/>
      <c r="X53" s="1276"/>
      <c r="Y53" s="1274"/>
      <c r="Z53" s="1276"/>
      <c r="AA53" s="1657" t="str">
        <f>'申込シート①-1・２'!J132&amp;"  "&amp;'申込シート①-1・２'!K132</f>
        <v xml:space="preserve">  </v>
      </c>
      <c r="AB53" s="1658"/>
      <c r="AC53" s="1658"/>
      <c r="AD53" s="1658"/>
      <c r="AE53" s="1658"/>
      <c r="AF53" s="1658"/>
      <c r="AG53" s="1788"/>
      <c r="AH53" s="1274"/>
      <c r="AI53" s="1276"/>
      <c r="AJ53" s="1549"/>
      <c r="AK53" s="1550"/>
      <c r="AL53" s="1550"/>
      <c r="AM53" s="1550"/>
      <c r="AN53" s="1550"/>
      <c r="AO53" s="1550"/>
      <c r="AP53" s="1551"/>
    </row>
    <row r="54" spans="3:43" ht="11.85" customHeight="1">
      <c r="C54" s="1270">
        <f>'申込シート①-1・２'!D133</f>
        <v>0</v>
      </c>
      <c r="D54" s="1271"/>
      <c r="E54" s="1329"/>
      <c r="F54" s="1270">
        <f>'申込シート①-1・２'!E133</f>
        <v>0</v>
      </c>
      <c r="G54" s="1271"/>
      <c r="H54" s="1329"/>
      <c r="I54" s="1270" t="str">
        <f>'申込シート①-1・２'!G133</f>
        <v>科</v>
      </c>
      <c r="J54" s="1271"/>
      <c r="K54" s="1271"/>
      <c r="L54" s="1271"/>
      <c r="M54" s="1271"/>
      <c r="N54" s="1271"/>
      <c r="O54" s="1271"/>
      <c r="P54" s="1271"/>
      <c r="Q54" s="1271"/>
      <c r="R54" s="1271"/>
      <c r="S54" s="1271"/>
      <c r="T54" s="1271"/>
      <c r="U54" s="1271"/>
      <c r="V54" s="1271"/>
      <c r="W54" s="1271"/>
      <c r="X54" s="1329"/>
      <c r="Y54" s="1270">
        <f>'申込シート①-1・２'!H133</f>
        <v>0</v>
      </c>
      <c r="Z54" s="1329"/>
      <c r="AA54" s="1657" t="str">
        <f>'申込シート①-1・２'!L133&amp;"  "&amp;'申込シート①-1・２'!M133</f>
        <v xml:space="preserve">  </v>
      </c>
      <c r="AB54" s="1658"/>
      <c r="AC54" s="1658"/>
      <c r="AD54" s="1658"/>
      <c r="AE54" s="1658"/>
      <c r="AF54" s="1658"/>
      <c r="AG54" s="1788"/>
      <c r="AH54" s="1270">
        <f>'申込シート①-1・２'!N133</f>
        <v>0</v>
      </c>
      <c r="AI54" s="1329"/>
      <c r="AJ54" s="1546"/>
      <c r="AK54" s="1547"/>
      <c r="AL54" s="1547"/>
      <c r="AM54" s="1547"/>
      <c r="AN54" s="1547"/>
      <c r="AO54" s="1547"/>
      <c r="AP54" s="1548"/>
    </row>
    <row r="55" spans="3:43" ht="11.85" customHeight="1">
      <c r="C55" s="1274"/>
      <c r="D55" s="1275"/>
      <c r="E55" s="1276"/>
      <c r="F55" s="1274"/>
      <c r="G55" s="1275"/>
      <c r="H55" s="1276"/>
      <c r="I55" s="1274"/>
      <c r="J55" s="1275"/>
      <c r="K55" s="1275"/>
      <c r="L55" s="1275"/>
      <c r="M55" s="1275"/>
      <c r="N55" s="1275"/>
      <c r="O55" s="1275"/>
      <c r="P55" s="1275"/>
      <c r="Q55" s="1275"/>
      <c r="R55" s="1275"/>
      <c r="S55" s="1275"/>
      <c r="T55" s="1275"/>
      <c r="U55" s="1275"/>
      <c r="V55" s="1275"/>
      <c r="W55" s="1275"/>
      <c r="X55" s="1276"/>
      <c r="Y55" s="1274"/>
      <c r="Z55" s="1276"/>
      <c r="AA55" s="1657" t="str">
        <f>'申込シート①-1・２'!J133&amp;"  "&amp;'申込シート①-1・２'!K133</f>
        <v xml:space="preserve">  </v>
      </c>
      <c r="AB55" s="1658"/>
      <c r="AC55" s="1658"/>
      <c r="AD55" s="1658"/>
      <c r="AE55" s="1658"/>
      <c r="AF55" s="1658"/>
      <c r="AG55" s="1788"/>
      <c r="AH55" s="1274"/>
      <c r="AI55" s="1276"/>
      <c r="AJ55" s="1549"/>
      <c r="AK55" s="1550"/>
      <c r="AL55" s="1550"/>
      <c r="AM55" s="1550"/>
      <c r="AN55" s="1550"/>
      <c r="AO55" s="1550"/>
      <c r="AP55" s="1551"/>
    </row>
    <row r="56" spans="3:43" ht="11.85" customHeight="1">
      <c r="C56" s="1270">
        <f>'申込シート①-1・２'!D134</f>
        <v>0</v>
      </c>
      <c r="D56" s="1271"/>
      <c r="E56" s="1329"/>
      <c r="F56" s="1270">
        <f>'申込シート①-1・２'!E134</f>
        <v>0</v>
      </c>
      <c r="G56" s="1271"/>
      <c r="H56" s="1329"/>
      <c r="I56" s="1270" t="str">
        <f>'申込シート①-1・２'!G134</f>
        <v>科</v>
      </c>
      <c r="J56" s="1271"/>
      <c r="K56" s="1271"/>
      <c r="L56" s="1271"/>
      <c r="M56" s="1271"/>
      <c r="N56" s="1271"/>
      <c r="O56" s="1271"/>
      <c r="P56" s="1271"/>
      <c r="Q56" s="1271"/>
      <c r="R56" s="1271"/>
      <c r="S56" s="1271"/>
      <c r="T56" s="1271"/>
      <c r="U56" s="1271"/>
      <c r="V56" s="1271"/>
      <c r="W56" s="1271"/>
      <c r="X56" s="1329"/>
      <c r="Y56" s="1270">
        <f>'申込シート①-1・２'!H134</f>
        <v>0</v>
      </c>
      <c r="Z56" s="1329"/>
      <c r="AA56" s="1657" t="str">
        <f>'申込シート①-1・２'!L134&amp;"  "&amp;'申込シート①-1・２'!M134</f>
        <v xml:space="preserve">  </v>
      </c>
      <c r="AB56" s="1658"/>
      <c r="AC56" s="1658"/>
      <c r="AD56" s="1658"/>
      <c r="AE56" s="1658"/>
      <c r="AF56" s="1658"/>
      <c r="AG56" s="1788"/>
      <c r="AH56" s="1270">
        <f>'申込シート①-1・２'!N134</f>
        <v>0</v>
      </c>
      <c r="AI56" s="1329"/>
      <c r="AJ56" s="1546"/>
      <c r="AK56" s="1547"/>
      <c r="AL56" s="1547"/>
      <c r="AM56" s="1547"/>
      <c r="AN56" s="1547"/>
      <c r="AO56" s="1547"/>
      <c r="AP56" s="1548"/>
    </row>
    <row r="57" spans="3:43" ht="11.85" customHeight="1">
      <c r="C57" s="1274"/>
      <c r="D57" s="1275"/>
      <c r="E57" s="1276"/>
      <c r="F57" s="1274"/>
      <c r="G57" s="1275"/>
      <c r="H57" s="1276"/>
      <c r="I57" s="1274"/>
      <c r="J57" s="1275"/>
      <c r="K57" s="1275"/>
      <c r="L57" s="1275"/>
      <c r="M57" s="1275"/>
      <c r="N57" s="1275"/>
      <c r="O57" s="1275"/>
      <c r="P57" s="1275"/>
      <c r="Q57" s="1275"/>
      <c r="R57" s="1275"/>
      <c r="S57" s="1275"/>
      <c r="T57" s="1275"/>
      <c r="U57" s="1275"/>
      <c r="V57" s="1275"/>
      <c r="W57" s="1275"/>
      <c r="X57" s="1276"/>
      <c r="Y57" s="1274"/>
      <c r="Z57" s="1276"/>
      <c r="AA57" s="1657" t="str">
        <f>'申込シート①-1・２'!J134&amp;"  "&amp;'申込シート①-1・２'!K134</f>
        <v xml:space="preserve">  </v>
      </c>
      <c r="AB57" s="1658"/>
      <c r="AC57" s="1658"/>
      <c r="AD57" s="1658"/>
      <c r="AE57" s="1658"/>
      <c r="AF57" s="1658"/>
      <c r="AG57" s="1788"/>
      <c r="AH57" s="1274"/>
      <c r="AI57" s="1276"/>
      <c r="AJ57" s="1549"/>
      <c r="AK57" s="1550"/>
      <c r="AL57" s="1550"/>
      <c r="AM57" s="1550"/>
      <c r="AN57" s="1550"/>
      <c r="AO57" s="1550"/>
      <c r="AP57" s="1551"/>
    </row>
    <row r="58" spans="3:43" ht="11.85" customHeight="1">
      <c r="C58" s="1270">
        <f>'申込シート①-1・２'!D135</f>
        <v>0</v>
      </c>
      <c r="D58" s="1271"/>
      <c r="E58" s="1329"/>
      <c r="F58" s="1270">
        <f>'申込シート①-1・２'!E135</f>
        <v>0</v>
      </c>
      <c r="G58" s="1271"/>
      <c r="H58" s="1329"/>
      <c r="I58" s="1270" t="str">
        <f>'申込シート①-1・２'!G135</f>
        <v>科</v>
      </c>
      <c r="J58" s="1271"/>
      <c r="K58" s="1271"/>
      <c r="L58" s="1271"/>
      <c r="M58" s="1271"/>
      <c r="N58" s="1271"/>
      <c r="O58" s="1271"/>
      <c r="P58" s="1271"/>
      <c r="Q58" s="1271"/>
      <c r="R58" s="1271"/>
      <c r="S58" s="1271"/>
      <c r="T58" s="1271"/>
      <c r="U58" s="1271"/>
      <c r="V58" s="1271"/>
      <c r="W58" s="1271"/>
      <c r="X58" s="1329"/>
      <c r="Y58" s="1270">
        <f>'申込シート①-1・２'!H135</f>
        <v>0</v>
      </c>
      <c r="Z58" s="1329"/>
      <c r="AA58" s="1657" t="str">
        <f>'申込シート①-1・２'!L135&amp;"  "&amp;'申込シート①-1・２'!M135</f>
        <v xml:space="preserve">  </v>
      </c>
      <c r="AB58" s="1658"/>
      <c r="AC58" s="1658"/>
      <c r="AD58" s="1658"/>
      <c r="AE58" s="1658"/>
      <c r="AF58" s="1658"/>
      <c r="AG58" s="1788"/>
      <c r="AH58" s="1270">
        <f>'申込シート①-1・２'!N135</f>
        <v>0</v>
      </c>
      <c r="AI58" s="1329"/>
      <c r="AJ58" s="1546"/>
      <c r="AK58" s="1547"/>
      <c r="AL58" s="1547"/>
      <c r="AM58" s="1547"/>
      <c r="AN58" s="1547"/>
      <c r="AO58" s="1547"/>
      <c r="AP58" s="1548"/>
    </row>
    <row r="59" spans="3:43" ht="11.85" customHeight="1">
      <c r="C59" s="1274"/>
      <c r="D59" s="1275"/>
      <c r="E59" s="1276"/>
      <c r="F59" s="1274"/>
      <c r="G59" s="1275"/>
      <c r="H59" s="1276"/>
      <c r="I59" s="1274"/>
      <c r="J59" s="1275"/>
      <c r="K59" s="1275"/>
      <c r="L59" s="1275"/>
      <c r="M59" s="1275"/>
      <c r="N59" s="1275"/>
      <c r="O59" s="1275"/>
      <c r="P59" s="1275"/>
      <c r="Q59" s="1275"/>
      <c r="R59" s="1275"/>
      <c r="S59" s="1275"/>
      <c r="T59" s="1275"/>
      <c r="U59" s="1275"/>
      <c r="V59" s="1275"/>
      <c r="W59" s="1275"/>
      <c r="X59" s="1276"/>
      <c r="Y59" s="1274"/>
      <c r="Z59" s="1276"/>
      <c r="AA59" s="1657" t="str">
        <f>'申込シート①-1・２'!J135&amp;"  "&amp;'申込シート①-1・２'!K135</f>
        <v xml:space="preserve">  </v>
      </c>
      <c r="AB59" s="1658"/>
      <c r="AC59" s="1658"/>
      <c r="AD59" s="1658"/>
      <c r="AE59" s="1658"/>
      <c r="AF59" s="1658"/>
      <c r="AG59" s="1788"/>
      <c r="AH59" s="1274"/>
      <c r="AI59" s="1276"/>
      <c r="AJ59" s="1549"/>
      <c r="AK59" s="1550"/>
      <c r="AL59" s="1550"/>
      <c r="AM59" s="1550"/>
      <c r="AN59" s="1550"/>
      <c r="AO59" s="1550"/>
      <c r="AP59" s="1551"/>
    </row>
    <row r="60" spans="3:43" ht="11.85" customHeight="1">
      <c r="C60" s="1270">
        <f>'申込シート①-1・２'!D136</f>
        <v>0</v>
      </c>
      <c r="D60" s="1271"/>
      <c r="E60" s="1329"/>
      <c r="F60" s="1270">
        <f>'申込シート①-1・２'!E136</f>
        <v>0</v>
      </c>
      <c r="G60" s="1271"/>
      <c r="H60" s="1329"/>
      <c r="I60" s="1270" t="str">
        <f>'申込シート①-1・２'!G136</f>
        <v>科</v>
      </c>
      <c r="J60" s="1271"/>
      <c r="K60" s="1271"/>
      <c r="L60" s="1271"/>
      <c r="M60" s="1271"/>
      <c r="N60" s="1271"/>
      <c r="O60" s="1271"/>
      <c r="P60" s="1271"/>
      <c r="Q60" s="1271"/>
      <c r="R60" s="1271"/>
      <c r="S60" s="1271"/>
      <c r="T60" s="1271"/>
      <c r="U60" s="1271"/>
      <c r="V60" s="1271"/>
      <c r="W60" s="1271"/>
      <c r="X60" s="1329"/>
      <c r="Y60" s="1270">
        <f>'申込シート①-1・２'!H136</f>
        <v>0</v>
      </c>
      <c r="Z60" s="1329"/>
      <c r="AA60" s="1657" t="str">
        <f>'申込シート①-1・２'!L136&amp;"  "&amp;'申込シート①-1・２'!M136</f>
        <v xml:space="preserve">  </v>
      </c>
      <c r="AB60" s="1658"/>
      <c r="AC60" s="1658"/>
      <c r="AD60" s="1658"/>
      <c r="AE60" s="1658"/>
      <c r="AF60" s="1658"/>
      <c r="AG60" s="1788"/>
      <c r="AH60" s="1270">
        <f>'申込シート①-1・２'!N136</f>
        <v>0</v>
      </c>
      <c r="AI60" s="1329"/>
      <c r="AJ60" s="1546"/>
      <c r="AK60" s="1547"/>
      <c r="AL60" s="1547"/>
      <c r="AM60" s="1547"/>
      <c r="AN60" s="1547"/>
      <c r="AO60" s="1547"/>
      <c r="AP60" s="1548"/>
    </row>
    <row r="61" spans="3:43" ht="11.85" customHeight="1">
      <c r="C61" s="1274"/>
      <c r="D61" s="1275"/>
      <c r="E61" s="1276"/>
      <c r="F61" s="1274"/>
      <c r="G61" s="1275"/>
      <c r="H61" s="1276"/>
      <c r="I61" s="1274"/>
      <c r="J61" s="1275"/>
      <c r="K61" s="1275"/>
      <c r="L61" s="1275"/>
      <c r="M61" s="1275"/>
      <c r="N61" s="1275"/>
      <c r="O61" s="1275"/>
      <c r="P61" s="1275"/>
      <c r="Q61" s="1275"/>
      <c r="R61" s="1275"/>
      <c r="S61" s="1275"/>
      <c r="T61" s="1275"/>
      <c r="U61" s="1275"/>
      <c r="V61" s="1275"/>
      <c r="W61" s="1275"/>
      <c r="X61" s="1276"/>
      <c r="Y61" s="1274"/>
      <c r="Z61" s="1276"/>
      <c r="AA61" s="1657" t="str">
        <f>'申込シート①-1・２'!J136&amp;"  "&amp;'申込シート①-1・２'!K136</f>
        <v xml:space="preserve">  </v>
      </c>
      <c r="AB61" s="1658"/>
      <c r="AC61" s="1658"/>
      <c r="AD61" s="1658"/>
      <c r="AE61" s="1658"/>
      <c r="AF61" s="1658"/>
      <c r="AG61" s="1788"/>
      <c r="AH61" s="1274"/>
      <c r="AI61" s="1276"/>
      <c r="AJ61" s="1549"/>
      <c r="AK61" s="1550"/>
      <c r="AL61" s="1550"/>
      <c r="AM61" s="1550"/>
      <c r="AN61" s="1550"/>
      <c r="AO61" s="1550"/>
      <c r="AP61" s="1551"/>
    </row>
    <row r="62" spans="3:43" ht="11.85" customHeight="1">
      <c r="C62" s="1270">
        <f>'申込シート①-1・２'!D137</f>
        <v>0</v>
      </c>
      <c r="D62" s="1271"/>
      <c r="E62" s="1329"/>
      <c r="F62" s="1270">
        <f>'申込シート①-1・２'!E137</f>
        <v>0</v>
      </c>
      <c r="G62" s="1271"/>
      <c r="H62" s="1329"/>
      <c r="I62" s="1270" t="str">
        <f>'申込シート①-1・２'!G137</f>
        <v>科</v>
      </c>
      <c r="J62" s="1271"/>
      <c r="K62" s="1271"/>
      <c r="L62" s="1271"/>
      <c r="M62" s="1271"/>
      <c r="N62" s="1271"/>
      <c r="O62" s="1271"/>
      <c r="P62" s="1271"/>
      <c r="Q62" s="1271"/>
      <c r="R62" s="1271"/>
      <c r="S62" s="1271"/>
      <c r="T62" s="1271"/>
      <c r="U62" s="1271"/>
      <c r="V62" s="1271"/>
      <c r="W62" s="1271"/>
      <c r="X62" s="1329"/>
      <c r="Y62" s="1270">
        <f>'申込シート①-1・２'!H137</f>
        <v>0</v>
      </c>
      <c r="Z62" s="1329"/>
      <c r="AA62" s="1657" t="str">
        <f>'申込シート①-1・２'!L137&amp;"  "&amp;'申込シート①-1・２'!M137</f>
        <v xml:space="preserve">  </v>
      </c>
      <c r="AB62" s="1658"/>
      <c r="AC62" s="1658"/>
      <c r="AD62" s="1658"/>
      <c r="AE62" s="1658"/>
      <c r="AF62" s="1658"/>
      <c r="AG62" s="1788"/>
      <c r="AH62" s="1270">
        <f>'申込シート①-1・２'!N137</f>
        <v>0</v>
      </c>
      <c r="AI62" s="1329"/>
      <c r="AJ62" s="1546"/>
      <c r="AK62" s="1547"/>
      <c r="AL62" s="1547"/>
      <c r="AM62" s="1547"/>
      <c r="AN62" s="1547"/>
      <c r="AO62" s="1547"/>
      <c r="AP62" s="1548"/>
    </row>
    <row r="63" spans="3:43" ht="11.85" customHeight="1">
      <c r="C63" s="1274"/>
      <c r="D63" s="1275"/>
      <c r="E63" s="1276"/>
      <c r="F63" s="1274"/>
      <c r="G63" s="1275"/>
      <c r="H63" s="1276"/>
      <c r="I63" s="1274"/>
      <c r="J63" s="1275"/>
      <c r="K63" s="1275"/>
      <c r="L63" s="1275"/>
      <c r="M63" s="1275"/>
      <c r="N63" s="1275"/>
      <c r="O63" s="1275"/>
      <c r="P63" s="1275"/>
      <c r="Q63" s="1275"/>
      <c r="R63" s="1275"/>
      <c r="S63" s="1275"/>
      <c r="T63" s="1275"/>
      <c r="U63" s="1275"/>
      <c r="V63" s="1275"/>
      <c r="W63" s="1275"/>
      <c r="X63" s="1276"/>
      <c r="Y63" s="1274"/>
      <c r="Z63" s="1276"/>
      <c r="AA63" s="1657" t="str">
        <f>'申込シート①-1・２'!J137&amp;"  "&amp;'申込シート①-1・２'!K137</f>
        <v xml:space="preserve">  </v>
      </c>
      <c r="AB63" s="1658"/>
      <c r="AC63" s="1658"/>
      <c r="AD63" s="1658"/>
      <c r="AE63" s="1658"/>
      <c r="AF63" s="1658"/>
      <c r="AG63" s="1788"/>
      <c r="AH63" s="1274"/>
      <c r="AI63" s="1276"/>
      <c r="AJ63" s="1549"/>
      <c r="AK63" s="1550"/>
      <c r="AL63" s="1550"/>
      <c r="AM63" s="1550"/>
      <c r="AN63" s="1550"/>
      <c r="AO63" s="1550"/>
      <c r="AP63" s="1551"/>
    </row>
    <row r="64" spans="3:43" ht="11.85" customHeight="1">
      <c r="C64" s="1270">
        <f>'申込シート①-1・２'!D138</f>
        <v>0</v>
      </c>
      <c r="D64" s="1271"/>
      <c r="E64" s="1329"/>
      <c r="F64" s="1270">
        <f>'申込シート①-1・２'!E138</f>
        <v>0</v>
      </c>
      <c r="G64" s="1271"/>
      <c r="H64" s="1329"/>
      <c r="I64" s="1270" t="str">
        <f>'申込シート①-1・２'!G138</f>
        <v>科</v>
      </c>
      <c r="J64" s="1271"/>
      <c r="K64" s="1271"/>
      <c r="L64" s="1271"/>
      <c r="M64" s="1271"/>
      <c r="N64" s="1271"/>
      <c r="O64" s="1271"/>
      <c r="P64" s="1271"/>
      <c r="Q64" s="1271"/>
      <c r="R64" s="1271"/>
      <c r="S64" s="1271"/>
      <c r="T64" s="1271"/>
      <c r="U64" s="1271"/>
      <c r="V64" s="1271"/>
      <c r="W64" s="1271"/>
      <c r="X64" s="1329"/>
      <c r="Y64" s="1270">
        <f>'申込シート①-1・２'!H138</f>
        <v>0</v>
      </c>
      <c r="Z64" s="1329"/>
      <c r="AA64" s="1657" t="str">
        <f>'申込シート①-1・２'!L138&amp;"  "&amp;'申込シート①-1・２'!M138</f>
        <v xml:space="preserve">  </v>
      </c>
      <c r="AB64" s="1658"/>
      <c r="AC64" s="1658"/>
      <c r="AD64" s="1658"/>
      <c r="AE64" s="1658"/>
      <c r="AF64" s="1658"/>
      <c r="AG64" s="1788"/>
      <c r="AH64" s="1270">
        <f>'申込シート①-1・２'!N138</f>
        <v>0</v>
      </c>
      <c r="AI64" s="1329"/>
      <c r="AJ64" s="1546"/>
      <c r="AK64" s="1547"/>
      <c r="AL64" s="1547"/>
      <c r="AM64" s="1547"/>
      <c r="AN64" s="1547"/>
      <c r="AO64" s="1547"/>
      <c r="AP64" s="1548"/>
    </row>
    <row r="65" spans="3:43" ht="11.85" customHeight="1">
      <c r="C65" s="1274"/>
      <c r="D65" s="1275"/>
      <c r="E65" s="1276"/>
      <c r="F65" s="1274"/>
      <c r="G65" s="1275"/>
      <c r="H65" s="1276"/>
      <c r="I65" s="1274"/>
      <c r="J65" s="1275"/>
      <c r="K65" s="1275"/>
      <c r="L65" s="1275"/>
      <c r="M65" s="1275"/>
      <c r="N65" s="1275"/>
      <c r="O65" s="1275"/>
      <c r="P65" s="1275"/>
      <c r="Q65" s="1275"/>
      <c r="R65" s="1275"/>
      <c r="S65" s="1275"/>
      <c r="T65" s="1275"/>
      <c r="U65" s="1275"/>
      <c r="V65" s="1275"/>
      <c r="W65" s="1275"/>
      <c r="X65" s="1276"/>
      <c r="Y65" s="1274"/>
      <c r="Z65" s="1276"/>
      <c r="AA65" s="1657" t="str">
        <f>'申込シート①-1・２'!J138&amp;"  "&amp;'申込シート①-1・２'!K138</f>
        <v xml:space="preserve">  </v>
      </c>
      <c r="AB65" s="1658"/>
      <c r="AC65" s="1658"/>
      <c r="AD65" s="1658"/>
      <c r="AE65" s="1658"/>
      <c r="AF65" s="1658"/>
      <c r="AG65" s="1788"/>
      <c r="AH65" s="1274"/>
      <c r="AI65" s="1276"/>
      <c r="AJ65" s="1549"/>
      <c r="AK65" s="1550"/>
      <c r="AL65" s="1550"/>
      <c r="AM65" s="1550"/>
      <c r="AN65" s="1550"/>
      <c r="AO65" s="1550"/>
      <c r="AP65" s="1551"/>
    </row>
    <row r="66" spans="3:43" ht="11.85" customHeight="1">
      <c r="C66" s="1270">
        <f>'申込シート①-1・２'!D139</f>
        <v>0</v>
      </c>
      <c r="D66" s="1271"/>
      <c r="E66" s="1329"/>
      <c r="F66" s="1270">
        <f>'申込シート①-1・２'!E139</f>
        <v>0</v>
      </c>
      <c r="G66" s="1271"/>
      <c r="H66" s="1329"/>
      <c r="I66" s="1270" t="str">
        <f>'申込シート①-1・２'!G139</f>
        <v>科</v>
      </c>
      <c r="J66" s="1271"/>
      <c r="K66" s="1271"/>
      <c r="L66" s="1271"/>
      <c r="M66" s="1271"/>
      <c r="N66" s="1271"/>
      <c r="O66" s="1271"/>
      <c r="P66" s="1271"/>
      <c r="Q66" s="1271"/>
      <c r="R66" s="1271"/>
      <c r="S66" s="1271"/>
      <c r="T66" s="1271"/>
      <c r="U66" s="1271"/>
      <c r="V66" s="1271"/>
      <c r="W66" s="1271"/>
      <c r="X66" s="1329"/>
      <c r="Y66" s="1270">
        <f>'申込シート①-1・２'!H139</f>
        <v>0</v>
      </c>
      <c r="Z66" s="1329"/>
      <c r="AA66" s="1657" t="str">
        <f>'申込シート①-1・２'!L139&amp;"  "&amp;'申込シート①-1・２'!M139</f>
        <v xml:space="preserve">  </v>
      </c>
      <c r="AB66" s="1658"/>
      <c r="AC66" s="1658"/>
      <c r="AD66" s="1658"/>
      <c r="AE66" s="1658"/>
      <c r="AF66" s="1658"/>
      <c r="AG66" s="1788"/>
      <c r="AH66" s="1270">
        <f>'申込シート①-1・２'!N139</f>
        <v>0</v>
      </c>
      <c r="AI66" s="1329"/>
      <c r="AJ66" s="1546"/>
      <c r="AK66" s="1547"/>
      <c r="AL66" s="1547"/>
      <c r="AM66" s="1547"/>
      <c r="AN66" s="1547"/>
      <c r="AO66" s="1547"/>
      <c r="AP66" s="1548"/>
    </row>
    <row r="67" spans="3:43" ht="11.85" customHeight="1">
      <c r="C67" s="1274"/>
      <c r="D67" s="1275"/>
      <c r="E67" s="1276"/>
      <c r="F67" s="1274"/>
      <c r="G67" s="1275"/>
      <c r="H67" s="1276"/>
      <c r="I67" s="1274"/>
      <c r="J67" s="1275"/>
      <c r="K67" s="1275"/>
      <c r="L67" s="1275"/>
      <c r="M67" s="1275"/>
      <c r="N67" s="1275"/>
      <c r="O67" s="1275"/>
      <c r="P67" s="1275"/>
      <c r="Q67" s="1275"/>
      <c r="R67" s="1275"/>
      <c r="S67" s="1275"/>
      <c r="T67" s="1275"/>
      <c r="U67" s="1275"/>
      <c r="V67" s="1275"/>
      <c r="W67" s="1275"/>
      <c r="X67" s="1276"/>
      <c r="Y67" s="1274"/>
      <c r="Z67" s="1276"/>
      <c r="AA67" s="1657" t="str">
        <f>'申込シート①-1・２'!J139&amp;"  "&amp;'申込シート①-1・２'!K139</f>
        <v xml:space="preserve">  </v>
      </c>
      <c r="AB67" s="1658"/>
      <c r="AC67" s="1658"/>
      <c r="AD67" s="1658"/>
      <c r="AE67" s="1658"/>
      <c r="AF67" s="1658"/>
      <c r="AG67" s="1788"/>
      <c r="AH67" s="1274"/>
      <c r="AI67" s="1276"/>
      <c r="AJ67" s="1552"/>
      <c r="AK67" s="1553"/>
      <c r="AL67" s="1553"/>
      <c r="AM67" s="1553"/>
      <c r="AN67" s="1553"/>
      <c r="AO67" s="1553"/>
      <c r="AP67" s="1554"/>
    </row>
    <row r="68" spans="3:43" ht="11.85" customHeight="1">
      <c r="C68" s="1270">
        <f>'申込シート①-1・２'!D140</f>
        <v>0</v>
      </c>
      <c r="D68" s="1271"/>
      <c r="E68" s="1329"/>
      <c r="F68" s="1270">
        <f>'申込シート①-1・２'!E140</f>
        <v>0</v>
      </c>
      <c r="G68" s="1271"/>
      <c r="H68" s="1329"/>
      <c r="I68" s="1270" t="str">
        <f>'申込シート①-1・２'!G140</f>
        <v>科</v>
      </c>
      <c r="J68" s="1271"/>
      <c r="K68" s="1271"/>
      <c r="L68" s="1271"/>
      <c r="M68" s="1271"/>
      <c r="N68" s="1271"/>
      <c r="O68" s="1271"/>
      <c r="P68" s="1271"/>
      <c r="Q68" s="1271"/>
      <c r="R68" s="1271"/>
      <c r="S68" s="1271"/>
      <c r="T68" s="1271"/>
      <c r="U68" s="1271"/>
      <c r="V68" s="1271"/>
      <c r="W68" s="1271"/>
      <c r="X68" s="1329"/>
      <c r="Y68" s="1270">
        <f>'申込シート①-1・２'!H140</f>
        <v>0</v>
      </c>
      <c r="Z68" s="1329"/>
      <c r="AA68" s="1657" t="str">
        <f>'申込シート①-1・２'!L140&amp;"  "&amp;'申込シート①-1・２'!M140</f>
        <v xml:space="preserve">  </v>
      </c>
      <c r="AB68" s="1658"/>
      <c r="AC68" s="1658"/>
      <c r="AD68" s="1658"/>
      <c r="AE68" s="1658"/>
      <c r="AF68" s="1658"/>
      <c r="AG68" s="1788"/>
      <c r="AH68" s="1270">
        <f>'申込シート①-1・２'!N140</f>
        <v>0</v>
      </c>
      <c r="AI68" s="1329"/>
      <c r="AJ68" s="1546"/>
      <c r="AK68" s="1547"/>
      <c r="AL68" s="1547"/>
      <c r="AM68" s="1547"/>
      <c r="AN68" s="1547"/>
      <c r="AO68" s="1547"/>
      <c r="AP68" s="1548"/>
      <c r="AQ68" s="28"/>
    </row>
    <row r="69" spans="3:43" ht="11.85" customHeight="1">
      <c r="C69" s="1274"/>
      <c r="D69" s="1275"/>
      <c r="E69" s="1276"/>
      <c r="F69" s="1274"/>
      <c r="G69" s="1275"/>
      <c r="H69" s="1276"/>
      <c r="I69" s="1274"/>
      <c r="J69" s="1275"/>
      <c r="K69" s="1275"/>
      <c r="L69" s="1275"/>
      <c r="M69" s="1275"/>
      <c r="N69" s="1275"/>
      <c r="O69" s="1275"/>
      <c r="P69" s="1275"/>
      <c r="Q69" s="1275"/>
      <c r="R69" s="1275"/>
      <c r="S69" s="1275"/>
      <c r="T69" s="1275"/>
      <c r="U69" s="1275"/>
      <c r="V69" s="1275"/>
      <c r="W69" s="1275"/>
      <c r="X69" s="1276"/>
      <c r="Y69" s="1274"/>
      <c r="Z69" s="1276"/>
      <c r="AA69" s="1657" t="str">
        <f>'申込シート①-1・２'!J140&amp;"  "&amp;'申込シート①-1・２'!K140</f>
        <v xml:space="preserve">  </v>
      </c>
      <c r="AB69" s="1658"/>
      <c r="AC69" s="1658"/>
      <c r="AD69" s="1658"/>
      <c r="AE69" s="1658"/>
      <c r="AF69" s="1658"/>
      <c r="AG69" s="1788"/>
      <c r="AH69" s="1274"/>
      <c r="AI69" s="1276"/>
      <c r="AJ69" s="1549"/>
      <c r="AK69" s="1550"/>
      <c r="AL69" s="1550"/>
      <c r="AM69" s="1550"/>
      <c r="AN69" s="1550"/>
      <c r="AO69" s="1550"/>
      <c r="AP69" s="1551"/>
      <c r="AQ69" s="28"/>
    </row>
    <row r="70" spans="3:43" ht="11.85" customHeight="1">
      <c r="C70" s="1270">
        <f>'申込シート①-1・２'!D141</f>
        <v>0</v>
      </c>
      <c r="D70" s="1271"/>
      <c r="E70" s="1329"/>
      <c r="F70" s="1270">
        <f>'申込シート①-1・２'!E141</f>
        <v>0</v>
      </c>
      <c r="G70" s="1271"/>
      <c r="H70" s="1329"/>
      <c r="I70" s="1270" t="str">
        <f>'申込シート①-1・２'!G141</f>
        <v>科</v>
      </c>
      <c r="J70" s="1271"/>
      <c r="K70" s="1271"/>
      <c r="L70" s="1271"/>
      <c r="M70" s="1271"/>
      <c r="N70" s="1271"/>
      <c r="O70" s="1271"/>
      <c r="P70" s="1271"/>
      <c r="Q70" s="1271"/>
      <c r="R70" s="1271"/>
      <c r="S70" s="1271"/>
      <c r="T70" s="1271"/>
      <c r="U70" s="1271"/>
      <c r="V70" s="1271"/>
      <c r="W70" s="1271"/>
      <c r="X70" s="1329"/>
      <c r="Y70" s="1270">
        <f>'申込シート①-1・２'!H141</f>
        <v>0</v>
      </c>
      <c r="Z70" s="1329"/>
      <c r="AA70" s="1657" t="str">
        <f>'申込シート①-1・２'!L141&amp;"  "&amp;'申込シート①-1・２'!M141</f>
        <v xml:space="preserve">  </v>
      </c>
      <c r="AB70" s="1658"/>
      <c r="AC70" s="1658"/>
      <c r="AD70" s="1658"/>
      <c r="AE70" s="1658"/>
      <c r="AF70" s="1658"/>
      <c r="AG70" s="1788"/>
      <c r="AH70" s="1270">
        <f>'申込シート①-1・２'!N141</f>
        <v>0</v>
      </c>
      <c r="AI70" s="1329"/>
      <c r="AJ70" s="1546"/>
      <c r="AK70" s="1547"/>
      <c r="AL70" s="1547"/>
      <c r="AM70" s="1547"/>
      <c r="AN70" s="1547"/>
      <c r="AO70" s="1547"/>
      <c r="AP70" s="1548"/>
    </row>
    <row r="71" spans="3:43" ht="11.85" customHeight="1">
      <c r="C71" s="1274"/>
      <c r="D71" s="1275"/>
      <c r="E71" s="1276"/>
      <c r="F71" s="1274"/>
      <c r="G71" s="1275"/>
      <c r="H71" s="1276"/>
      <c r="I71" s="1274"/>
      <c r="J71" s="1275"/>
      <c r="K71" s="1275"/>
      <c r="L71" s="1275"/>
      <c r="M71" s="1275"/>
      <c r="N71" s="1275"/>
      <c r="O71" s="1275"/>
      <c r="P71" s="1275"/>
      <c r="Q71" s="1275"/>
      <c r="R71" s="1275"/>
      <c r="S71" s="1275"/>
      <c r="T71" s="1275"/>
      <c r="U71" s="1275"/>
      <c r="V71" s="1275"/>
      <c r="W71" s="1275"/>
      <c r="X71" s="1276"/>
      <c r="Y71" s="1274"/>
      <c r="Z71" s="1276"/>
      <c r="AA71" s="1657" t="str">
        <f>'申込シート①-1・２'!J141&amp;"  "&amp;'申込シート①-1・２'!K141</f>
        <v xml:space="preserve">  </v>
      </c>
      <c r="AB71" s="1658"/>
      <c r="AC71" s="1658"/>
      <c r="AD71" s="1658"/>
      <c r="AE71" s="1658"/>
      <c r="AF71" s="1658"/>
      <c r="AG71" s="1788"/>
      <c r="AH71" s="1274"/>
      <c r="AI71" s="1276"/>
      <c r="AJ71" s="1549"/>
      <c r="AK71" s="1550"/>
      <c r="AL71" s="1550"/>
      <c r="AM71" s="1550"/>
      <c r="AN71" s="1550"/>
      <c r="AO71" s="1550"/>
      <c r="AP71" s="1551"/>
    </row>
    <row r="72" spans="3:43" ht="11.85" customHeight="1">
      <c r="C72" s="1270">
        <f>'申込シート①-1・２'!D142</f>
        <v>0</v>
      </c>
      <c r="D72" s="1271"/>
      <c r="E72" s="1329"/>
      <c r="F72" s="1270">
        <f>'申込シート①-1・２'!E142</f>
        <v>0</v>
      </c>
      <c r="G72" s="1271"/>
      <c r="H72" s="1329"/>
      <c r="I72" s="1270" t="str">
        <f>'申込シート①-1・２'!G142</f>
        <v>科</v>
      </c>
      <c r="J72" s="1271"/>
      <c r="K72" s="1271"/>
      <c r="L72" s="1271"/>
      <c r="M72" s="1271"/>
      <c r="N72" s="1271"/>
      <c r="O72" s="1271"/>
      <c r="P72" s="1271"/>
      <c r="Q72" s="1271"/>
      <c r="R72" s="1271"/>
      <c r="S72" s="1271"/>
      <c r="T72" s="1271"/>
      <c r="U72" s="1271"/>
      <c r="V72" s="1271"/>
      <c r="W72" s="1271"/>
      <c r="X72" s="1329"/>
      <c r="Y72" s="1270">
        <f>'申込シート①-1・２'!H142</f>
        <v>0</v>
      </c>
      <c r="Z72" s="1329"/>
      <c r="AA72" s="1657" t="str">
        <f>'申込シート①-1・２'!L142&amp;"  "&amp;'申込シート①-1・２'!M142</f>
        <v xml:space="preserve">  </v>
      </c>
      <c r="AB72" s="1658"/>
      <c r="AC72" s="1658"/>
      <c r="AD72" s="1658"/>
      <c r="AE72" s="1658"/>
      <c r="AF72" s="1658"/>
      <c r="AG72" s="1788"/>
      <c r="AH72" s="1270">
        <f>'申込シート①-1・２'!N142</f>
        <v>0</v>
      </c>
      <c r="AI72" s="1329"/>
      <c r="AJ72" s="1546"/>
      <c r="AK72" s="1547"/>
      <c r="AL72" s="1547"/>
      <c r="AM72" s="1547"/>
      <c r="AN72" s="1547"/>
      <c r="AO72" s="1547"/>
      <c r="AP72" s="1548"/>
    </row>
    <row r="73" spans="3:43" ht="11.85" customHeight="1">
      <c r="C73" s="1274"/>
      <c r="D73" s="1275"/>
      <c r="E73" s="1276"/>
      <c r="F73" s="1274"/>
      <c r="G73" s="1275"/>
      <c r="H73" s="1276"/>
      <c r="I73" s="1274"/>
      <c r="J73" s="1275"/>
      <c r="K73" s="1275"/>
      <c r="L73" s="1275"/>
      <c r="M73" s="1275"/>
      <c r="N73" s="1275"/>
      <c r="O73" s="1275"/>
      <c r="P73" s="1275"/>
      <c r="Q73" s="1275"/>
      <c r="R73" s="1275"/>
      <c r="S73" s="1275"/>
      <c r="T73" s="1275"/>
      <c r="U73" s="1275"/>
      <c r="V73" s="1275"/>
      <c r="W73" s="1275"/>
      <c r="X73" s="1276"/>
      <c r="Y73" s="1274"/>
      <c r="Z73" s="1276"/>
      <c r="AA73" s="1657" t="str">
        <f>'申込シート①-1・２'!J142&amp;"  "&amp;'申込シート①-1・２'!K142</f>
        <v xml:space="preserve">  </v>
      </c>
      <c r="AB73" s="1658"/>
      <c r="AC73" s="1658"/>
      <c r="AD73" s="1658"/>
      <c r="AE73" s="1658"/>
      <c r="AF73" s="1658"/>
      <c r="AG73" s="1788"/>
      <c r="AH73" s="1274"/>
      <c r="AI73" s="1276"/>
      <c r="AJ73" s="1549"/>
      <c r="AK73" s="1550"/>
      <c r="AL73" s="1550"/>
      <c r="AM73" s="1550"/>
      <c r="AN73" s="1550"/>
      <c r="AO73" s="1550"/>
      <c r="AP73" s="1551"/>
    </row>
    <row r="74" spans="3:43" ht="11.85" customHeight="1">
      <c r="C74" s="1270">
        <f>'申込シート①-1・２'!D143</f>
        <v>0</v>
      </c>
      <c r="D74" s="1271"/>
      <c r="E74" s="1329"/>
      <c r="F74" s="1270">
        <f>'申込シート①-1・２'!E143</f>
        <v>0</v>
      </c>
      <c r="G74" s="1271"/>
      <c r="H74" s="1329"/>
      <c r="I74" s="1270" t="str">
        <f>'申込シート①-1・２'!G143</f>
        <v>科</v>
      </c>
      <c r="J74" s="1271"/>
      <c r="K74" s="1271"/>
      <c r="L74" s="1271"/>
      <c r="M74" s="1271"/>
      <c r="N74" s="1271"/>
      <c r="O74" s="1271"/>
      <c r="P74" s="1271"/>
      <c r="Q74" s="1271"/>
      <c r="R74" s="1271"/>
      <c r="S74" s="1271"/>
      <c r="T74" s="1271"/>
      <c r="U74" s="1271"/>
      <c r="V74" s="1271"/>
      <c r="W74" s="1271"/>
      <c r="X74" s="1329"/>
      <c r="Y74" s="1270">
        <f>'申込シート①-1・２'!H143</f>
        <v>0</v>
      </c>
      <c r="Z74" s="1329"/>
      <c r="AA74" s="1657" t="str">
        <f>'申込シート①-1・２'!L143&amp;"  "&amp;'申込シート①-1・２'!M143</f>
        <v xml:space="preserve">  </v>
      </c>
      <c r="AB74" s="1658"/>
      <c r="AC74" s="1658"/>
      <c r="AD74" s="1658"/>
      <c r="AE74" s="1658"/>
      <c r="AF74" s="1658"/>
      <c r="AG74" s="1788"/>
      <c r="AH74" s="1270">
        <f>'申込シート①-1・２'!N143</f>
        <v>0</v>
      </c>
      <c r="AI74" s="1329"/>
      <c r="AJ74" s="1546"/>
      <c r="AK74" s="1547"/>
      <c r="AL74" s="1547"/>
      <c r="AM74" s="1547"/>
      <c r="AN74" s="1547"/>
      <c r="AO74" s="1547"/>
      <c r="AP74" s="1548"/>
    </row>
    <row r="75" spans="3:43" ht="11.85" customHeight="1">
      <c r="C75" s="1274"/>
      <c r="D75" s="1275"/>
      <c r="E75" s="1276"/>
      <c r="F75" s="1274"/>
      <c r="G75" s="1275"/>
      <c r="H75" s="1276"/>
      <c r="I75" s="1274"/>
      <c r="J75" s="1275"/>
      <c r="K75" s="1275"/>
      <c r="L75" s="1275"/>
      <c r="M75" s="1275"/>
      <c r="N75" s="1275"/>
      <c r="O75" s="1275"/>
      <c r="P75" s="1275"/>
      <c r="Q75" s="1275"/>
      <c r="R75" s="1275"/>
      <c r="S75" s="1275"/>
      <c r="T75" s="1275"/>
      <c r="U75" s="1275"/>
      <c r="V75" s="1275"/>
      <c r="W75" s="1275"/>
      <c r="X75" s="1276"/>
      <c r="Y75" s="1274"/>
      <c r="Z75" s="1276"/>
      <c r="AA75" s="1657" t="str">
        <f>'申込シート①-1・２'!J143&amp;"  "&amp;'申込シート①-1・２'!K143</f>
        <v xml:space="preserve">  </v>
      </c>
      <c r="AB75" s="1658"/>
      <c r="AC75" s="1658"/>
      <c r="AD75" s="1658"/>
      <c r="AE75" s="1658"/>
      <c r="AF75" s="1658"/>
      <c r="AG75" s="1788"/>
      <c r="AH75" s="1274"/>
      <c r="AI75" s="1276"/>
      <c r="AJ75" s="1549"/>
      <c r="AK75" s="1550"/>
      <c r="AL75" s="1550"/>
      <c r="AM75" s="1550"/>
      <c r="AN75" s="1550"/>
      <c r="AO75" s="1550"/>
      <c r="AP75" s="1551"/>
    </row>
    <row r="76" spans="3:43" ht="11.85" customHeight="1">
      <c r="C76" s="1270">
        <f>'申込シート①-1・２'!D144</f>
        <v>0</v>
      </c>
      <c r="D76" s="1271"/>
      <c r="E76" s="1329"/>
      <c r="F76" s="1270">
        <f>'申込シート①-1・２'!E144</f>
        <v>0</v>
      </c>
      <c r="G76" s="1271"/>
      <c r="H76" s="1329"/>
      <c r="I76" s="1270" t="str">
        <f>'申込シート①-1・２'!G144</f>
        <v>科</v>
      </c>
      <c r="J76" s="1271"/>
      <c r="K76" s="1271"/>
      <c r="L76" s="1271"/>
      <c r="M76" s="1271"/>
      <c r="N76" s="1271"/>
      <c r="O76" s="1271"/>
      <c r="P76" s="1271"/>
      <c r="Q76" s="1271"/>
      <c r="R76" s="1271"/>
      <c r="S76" s="1271"/>
      <c r="T76" s="1271"/>
      <c r="U76" s="1271"/>
      <c r="V76" s="1271"/>
      <c r="W76" s="1271"/>
      <c r="X76" s="1329"/>
      <c r="Y76" s="1270">
        <f>'申込シート①-1・２'!H144</f>
        <v>0</v>
      </c>
      <c r="Z76" s="1329"/>
      <c r="AA76" s="1657" t="str">
        <f>'申込シート①-1・２'!L144&amp;"  "&amp;'申込シート①-1・２'!M144</f>
        <v xml:space="preserve">  </v>
      </c>
      <c r="AB76" s="1658"/>
      <c r="AC76" s="1658"/>
      <c r="AD76" s="1658"/>
      <c r="AE76" s="1658"/>
      <c r="AF76" s="1658"/>
      <c r="AG76" s="1788"/>
      <c r="AH76" s="1270">
        <f>'申込シート①-1・２'!N144</f>
        <v>0</v>
      </c>
      <c r="AI76" s="1329"/>
      <c r="AJ76" s="1546"/>
      <c r="AK76" s="1547"/>
      <c r="AL76" s="1547"/>
      <c r="AM76" s="1547"/>
      <c r="AN76" s="1547"/>
      <c r="AO76" s="1547"/>
      <c r="AP76" s="1548"/>
    </row>
    <row r="77" spans="3:43" ht="11.85" customHeight="1">
      <c r="C77" s="1274"/>
      <c r="D77" s="1275"/>
      <c r="E77" s="1276"/>
      <c r="F77" s="1274"/>
      <c r="G77" s="1275"/>
      <c r="H77" s="1276"/>
      <c r="I77" s="1274"/>
      <c r="J77" s="1275"/>
      <c r="K77" s="1275"/>
      <c r="L77" s="1275"/>
      <c r="M77" s="1275"/>
      <c r="N77" s="1275"/>
      <c r="O77" s="1275"/>
      <c r="P77" s="1275"/>
      <c r="Q77" s="1275"/>
      <c r="R77" s="1275"/>
      <c r="S77" s="1275"/>
      <c r="T77" s="1275"/>
      <c r="U77" s="1275"/>
      <c r="V77" s="1275"/>
      <c r="W77" s="1275"/>
      <c r="X77" s="1276"/>
      <c r="Y77" s="1274"/>
      <c r="Z77" s="1276"/>
      <c r="AA77" s="1657" t="str">
        <f>'申込シート①-1・２'!J144&amp;"  "&amp;'申込シート①-1・２'!K144</f>
        <v xml:space="preserve">  </v>
      </c>
      <c r="AB77" s="1658"/>
      <c r="AC77" s="1658"/>
      <c r="AD77" s="1658"/>
      <c r="AE77" s="1658"/>
      <c r="AF77" s="1658"/>
      <c r="AG77" s="1788"/>
      <c r="AH77" s="1274"/>
      <c r="AI77" s="1276"/>
      <c r="AJ77" s="1549"/>
      <c r="AK77" s="1550"/>
      <c r="AL77" s="1550"/>
      <c r="AM77" s="1550"/>
      <c r="AN77" s="1550"/>
      <c r="AO77" s="1550"/>
      <c r="AP77" s="1551"/>
    </row>
    <row r="78" spans="3:43" ht="11.85" customHeight="1">
      <c r="C78" s="1270">
        <f>'申込シート①-1・２'!D145</f>
        <v>0</v>
      </c>
      <c r="D78" s="1271"/>
      <c r="E78" s="1329"/>
      <c r="F78" s="1270">
        <f>'申込シート①-1・２'!E145</f>
        <v>0</v>
      </c>
      <c r="G78" s="1271"/>
      <c r="H78" s="1329"/>
      <c r="I78" s="1270" t="str">
        <f>'申込シート①-1・２'!G145</f>
        <v>科</v>
      </c>
      <c r="J78" s="1271"/>
      <c r="K78" s="1271"/>
      <c r="L78" s="1271"/>
      <c r="M78" s="1271"/>
      <c r="N78" s="1271"/>
      <c r="O78" s="1271"/>
      <c r="P78" s="1271"/>
      <c r="Q78" s="1271"/>
      <c r="R78" s="1271"/>
      <c r="S78" s="1271"/>
      <c r="T78" s="1271"/>
      <c r="U78" s="1271"/>
      <c r="V78" s="1271"/>
      <c r="W78" s="1271"/>
      <c r="X78" s="1329"/>
      <c r="Y78" s="1270">
        <f>'申込シート①-1・２'!H145</f>
        <v>0</v>
      </c>
      <c r="Z78" s="1329"/>
      <c r="AA78" s="1657" t="str">
        <f>'申込シート①-1・２'!L145&amp;"  "&amp;'申込シート①-1・２'!M145</f>
        <v xml:space="preserve">  </v>
      </c>
      <c r="AB78" s="1658"/>
      <c r="AC78" s="1658"/>
      <c r="AD78" s="1658"/>
      <c r="AE78" s="1658"/>
      <c r="AF78" s="1658"/>
      <c r="AG78" s="1788"/>
      <c r="AH78" s="1270">
        <f>'申込シート①-1・２'!N145</f>
        <v>0</v>
      </c>
      <c r="AI78" s="1329"/>
      <c r="AJ78" s="1546"/>
      <c r="AK78" s="1547"/>
      <c r="AL78" s="1547"/>
      <c r="AM78" s="1547"/>
      <c r="AN78" s="1547"/>
      <c r="AO78" s="1547"/>
      <c r="AP78" s="1548"/>
    </row>
    <row r="79" spans="3:43" ht="11.85" customHeight="1">
      <c r="C79" s="1274"/>
      <c r="D79" s="1275"/>
      <c r="E79" s="1276"/>
      <c r="F79" s="1274"/>
      <c r="G79" s="1275"/>
      <c r="H79" s="1276"/>
      <c r="I79" s="1274"/>
      <c r="J79" s="1275"/>
      <c r="K79" s="1275"/>
      <c r="L79" s="1275"/>
      <c r="M79" s="1275"/>
      <c r="N79" s="1275"/>
      <c r="O79" s="1275"/>
      <c r="P79" s="1275"/>
      <c r="Q79" s="1275"/>
      <c r="R79" s="1275"/>
      <c r="S79" s="1275"/>
      <c r="T79" s="1275"/>
      <c r="U79" s="1275"/>
      <c r="V79" s="1275"/>
      <c r="W79" s="1275"/>
      <c r="X79" s="1276"/>
      <c r="Y79" s="1274"/>
      <c r="Z79" s="1276"/>
      <c r="AA79" s="1657" t="str">
        <f>'申込シート①-1・２'!J145&amp;"  "&amp;'申込シート①-1・２'!K145</f>
        <v xml:space="preserve">  </v>
      </c>
      <c r="AB79" s="1658"/>
      <c r="AC79" s="1658"/>
      <c r="AD79" s="1658"/>
      <c r="AE79" s="1658"/>
      <c r="AF79" s="1658"/>
      <c r="AG79" s="1788"/>
      <c r="AH79" s="1274"/>
      <c r="AI79" s="1276"/>
      <c r="AJ79" s="1552"/>
      <c r="AK79" s="1553"/>
      <c r="AL79" s="1553"/>
      <c r="AM79" s="1553"/>
      <c r="AN79" s="1553"/>
      <c r="AO79" s="1553"/>
      <c r="AP79" s="1554"/>
    </row>
    <row r="80" spans="3:43" ht="5.0999999999999996" customHeight="1"/>
    <row r="81" spans="6:35" ht="16.5" customHeight="1">
      <c r="F81" s="1290" t="s">
        <v>133</v>
      </c>
      <c r="G81" s="1291"/>
      <c r="H81" s="1291"/>
      <c r="I81" s="1291"/>
      <c r="J81" s="1291"/>
      <c r="K81" s="1292"/>
      <c r="L81" s="1798"/>
      <c r="M81" s="1590"/>
      <c r="N81" s="1590"/>
      <c r="O81" s="1590"/>
      <c r="P81" s="1590"/>
      <c r="Q81" s="1590"/>
      <c r="R81" s="1590"/>
      <c r="S81" s="1590"/>
      <c r="T81" s="1590"/>
      <c r="U81" s="1590"/>
      <c r="V81" s="1590"/>
      <c r="W81" s="1590"/>
      <c r="X81" s="1590"/>
      <c r="Y81" s="1590"/>
      <c r="Z81" s="1590"/>
      <c r="AA81" s="1590"/>
      <c r="AB81" s="1590"/>
      <c r="AC81" s="1591"/>
      <c r="AD81" s="1340" t="s">
        <v>137</v>
      </c>
      <c r="AE81" s="1340"/>
      <c r="AF81" s="1340"/>
      <c r="AG81" s="1340"/>
      <c r="AH81" s="1340"/>
      <c r="AI81" s="1340"/>
    </row>
    <row r="82" spans="6:35" ht="16.5" customHeight="1">
      <c r="F82" s="1799" t="s">
        <v>2440</v>
      </c>
      <c r="G82" s="1800"/>
      <c r="H82" s="1800"/>
      <c r="I82" s="1800"/>
      <c r="J82" s="1800"/>
      <c r="K82" s="1801"/>
      <c r="L82" s="1805"/>
      <c r="M82" s="1806"/>
      <c r="N82" s="1806"/>
      <c r="O82" s="1806"/>
      <c r="P82" s="1806"/>
      <c r="Q82" s="1806"/>
      <c r="R82" s="1806"/>
      <c r="S82" s="1806"/>
      <c r="T82" s="1806"/>
      <c r="U82" s="1806"/>
      <c r="V82" s="1806"/>
      <c r="W82" s="1806"/>
      <c r="X82" s="1806"/>
      <c r="Y82" s="1806"/>
      <c r="Z82" s="1806"/>
      <c r="AA82" s="1806"/>
      <c r="AB82" s="1806"/>
      <c r="AC82" s="1807"/>
      <c r="AD82" s="1516"/>
      <c r="AE82" s="1516"/>
      <c r="AF82" s="1516"/>
      <c r="AG82" s="1516"/>
      <c r="AH82" s="1516"/>
      <c r="AI82" s="1516"/>
    </row>
    <row r="83" spans="6:35" ht="16.5" customHeight="1">
      <c r="F83" s="1802"/>
      <c r="G83" s="1803"/>
      <c r="H83" s="1803"/>
      <c r="I83" s="1803"/>
      <c r="J83" s="1803"/>
      <c r="K83" s="1804"/>
      <c r="L83" s="1786"/>
      <c r="M83" s="1787"/>
      <c r="N83" s="1787"/>
      <c r="O83" s="1787"/>
      <c r="P83" s="1787"/>
      <c r="Q83" s="1787"/>
      <c r="R83" s="1787"/>
      <c r="S83" s="1787"/>
      <c r="T83" s="1787"/>
      <c r="U83" s="1787"/>
      <c r="V83" s="1787"/>
      <c r="W83" s="1787"/>
      <c r="X83" s="1787"/>
      <c r="Y83" s="1787"/>
      <c r="Z83" s="1787"/>
      <c r="AA83" s="1787"/>
      <c r="AB83" s="1787"/>
      <c r="AC83" s="1808"/>
      <c r="AD83" s="1516"/>
      <c r="AE83" s="1516"/>
      <c r="AF83" s="1516"/>
      <c r="AG83" s="1516"/>
      <c r="AH83" s="1516"/>
      <c r="AI83" s="1516"/>
    </row>
  </sheetData>
  <sheetProtection password="CC6F" sheet="1" objects="1" scenarios="1"/>
  <mergeCells count="281">
    <mergeCell ref="F81:K81"/>
    <mergeCell ref="L81:AC81"/>
    <mergeCell ref="AD81:AI81"/>
    <mergeCell ref="F82:K83"/>
    <mergeCell ref="L82:AC83"/>
    <mergeCell ref="AD82:AI83"/>
    <mergeCell ref="AA78:AG78"/>
    <mergeCell ref="AH78:AI79"/>
    <mergeCell ref="C78:E79"/>
    <mergeCell ref="F78:H79"/>
    <mergeCell ref="I78:X79"/>
    <mergeCell ref="Y78:Z79"/>
    <mergeCell ref="F70:H71"/>
    <mergeCell ref="Y70:Z71"/>
    <mergeCell ref="AA70:AG70"/>
    <mergeCell ref="AJ78:AP79"/>
    <mergeCell ref="AA79:AG79"/>
    <mergeCell ref="C76:E77"/>
    <mergeCell ref="F76:H77"/>
    <mergeCell ref="I76:X77"/>
    <mergeCell ref="Y76:Z77"/>
    <mergeCell ref="AA76:AG76"/>
    <mergeCell ref="AH76:AI77"/>
    <mergeCell ref="AJ76:AP77"/>
    <mergeCell ref="AA77:AG77"/>
    <mergeCell ref="Y17:Z19"/>
    <mergeCell ref="C17:E19"/>
    <mergeCell ref="F17:H19"/>
    <mergeCell ref="C70:E71"/>
    <mergeCell ref="AJ72:AP73"/>
    <mergeCell ref="AA73:AG73"/>
    <mergeCell ref="AA74:AG74"/>
    <mergeCell ref="AH74:AI75"/>
    <mergeCell ref="AJ74:AP75"/>
    <mergeCell ref="AA75:AG75"/>
    <mergeCell ref="AA72:AG72"/>
    <mergeCell ref="AH72:AI73"/>
    <mergeCell ref="C74:E75"/>
    <mergeCell ref="F74:H75"/>
    <mergeCell ref="I74:X75"/>
    <mergeCell ref="Y74:Z75"/>
    <mergeCell ref="C72:E73"/>
    <mergeCell ref="F72:H73"/>
    <mergeCell ref="I72:X73"/>
    <mergeCell ref="Y72:Z73"/>
    <mergeCell ref="AH70:AI71"/>
    <mergeCell ref="AJ70:AP71"/>
    <mergeCell ref="AA71:AG71"/>
    <mergeCell ref="I70:X71"/>
    <mergeCell ref="AJ68:AP69"/>
    <mergeCell ref="AJ20:AP21"/>
    <mergeCell ref="AA17:AG17"/>
    <mergeCell ref="J8:AG8"/>
    <mergeCell ref="Z15:AA15"/>
    <mergeCell ref="AB15:AG15"/>
    <mergeCell ref="I32:X33"/>
    <mergeCell ref="Y30:Z31"/>
    <mergeCell ref="Y44:Z45"/>
    <mergeCell ref="Y68:Z69"/>
    <mergeCell ref="I42:X43"/>
    <mergeCell ref="I36:X37"/>
    <mergeCell ref="I30:X31"/>
    <mergeCell ref="AA18:AG19"/>
    <mergeCell ref="Y22:Z23"/>
    <mergeCell ref="I22:X23"/>
    <mergeCell ref="AA36:AG36"/>
    <mergeCell ref="AA33:AG33"/>
    <mergeCell ref="AA30:AG30"/>
    <mergeCell ref="I20:X21"/>
    <mergeCell ref="C14:I14"/>
    <mergeCell ref="J14:AP14"/>
    <mergeCell ref="C15:I15"/>
    <mergeCell ref="J15:Y15"/>
    <mergeCell ref="F68:H69"/>
    <mergeCell ref="I68:X69"/>
    <mergeCell ref="AA21:AG21"/>
    <mergeCell ref="Y46:Z47"/>
    <mergeCell ref="F48:H49"/>
    <mergeCell ref="AA23:AG23"/>
    <mergeCell ref="AA22:AG22"/>
    <mergeCell ref="F36:H37"/>
    <mergeCell ref="AA28:AG28"/>
    <mergeCell ref="Y32:Z33"/>
    <mergeCell ref="F44:H45"/>
    <mergeCell ref="F42:H43"/>
    <mergeCell ref="F32:H33"/>
    <mergeCell ref="F28:H29"/>
    <mergeCell ref="F20:H21"/>
    <mergeCell ref="Y64:Z65"/>
    <mergeCell ref="F34:H35"/>
    <mergeCell ref="Y26:Z27"/>
    <mergeCell ref="Y28:Z29"/>
    <mergeCell ref="I46:X47"/>
    <mergeCell ref="F22:H23"/>
    <mergeCell ref="AA29:AG29"/>
    <mergeCell ref="AA26:AG26"/>
    <mergeCell ref="AA27:AG27"/>
    <mergeCell ref="D2:G2"/>
    <mergeCell ref="C4:AQ4"/>
    <mergeCell ref="C6:I6"/>
    <mergeCell ref="J6:X6"/>
    <mergeCell ref="AH7:AP7"/>
    <mergeCell ref="C10:I13"/>
    <mergeCell ref="AH8:AP8"/>
    <mergeCell ref="J9:AA9"/>
    <mergeCell ref="AB9:AG9"/>
    <mergeCell ref="AH11:AP11"/>
    <mergeCell ref="AH12:AP13"/>
    <mergeCell ref="C7:I7"/>
    <mergeCell ref="J7:AA7"/>
    <mergeCell ref="AB7:AG7"/>
    <mergeCell ref="C8:I8"/>
    <mergeCell ref="C56:E57"/>
    <mergeCell ref="F56:H57"/>
    <mergeCell ref="Y56:Z57"/>
    <mergeCell ref="C44:E45"/>
    <mergeCell ref="C38:E39"/>
    <mergeCell ref="C26:E27"/>
    <mergeCell ref="F40:H41"/>
    <mergeCell ref="F30:H31"/>
    <mergeCell ref="F26:H27"/>
    <mergeCell ref="F38:H39"/>
    <mergeCell ref="C40:E41"/>
    <mergeCell ref="C42:E43"/>
    <mergeCell ref="C36:E37"/>
    <mergeCell ref="C32:E33"/>
    <mergeCell ref="I28:X29"/>
    <mergeCell ref="I38:X39"/>
    <mergeCell ref="Y36:Z37"/>
    <mergeCell ref="Y34:Z35"/>
    <mergeCell ref="I26:X27"/>
    <mergeCell ref="I34:X35"/>
    <mergeCell ref="C34:E35"/>
    <mergeCell ref="Y50:Z51"/>
    <mergeCell ref="C46:E47"/>
    <mergeCell ref="C48:E49"/>
    <mergeCell ref="AJ17:AP19"/>
    <mergeCell ref="I17:X19"/>
    <mergeCell ref="AA24:AG24"/>
    <mergeCell ref="AJ24:AP25"/>
    <mergeCell ref="AH22:AI23"/>
    <mergeCell ref="C68:E69"/>
    <mergeCell ref="F54:H55"/>
    <mergeCell ref="AH68:AI69"/>
    <mergeCell ref="AA69:AG69"/>
    <mergeCell ref="AA68:AG68"/>
    <mergeCell ref="I54:X55"/>
    <mergeCell ref="Y54:Z55"/>
    <mergeCell ref="C66:E67"/>
    <mergeCell ref="F66:H67"/>
    <mergeCell ref="AA55:AG55"/>
    <mergeCell ref="C54:E55"/>
    <mergeCell ref="I66:X67"/>
    <mergeCell ref="Y66:Z67"/>
    <mergeCell ref="C62:E63"/>
    <mergeCell ref="F62:H63"/>
    <mergeCell ref="I62:X63"/>
    <mergeCell ref="Y62:Z63"/>
    <mergeCell ref="C64:E65"/>
    <mergeCell ref="F64:H65"/>
    <mergeCell ref="C22:E23"/>
    <mergeCell ref="AA35:AG35"/>
    <mergeCell ref="AA32:AG32"/>
    <mergeCell ref="C24:E25"/>
    <mergeCell ref="F24:H25"/>
    <mergeCell ref="AH9:AP10"/>
    <mergeCell ref="AD13:AG13"/>
    <mergeCell ref="J10:AG12"/>
    <mergeCell ref="AH24:AI25"/>
    <mergeCell ref="AH17:AI19"/>
    <mergeCell ref="Y20:Z21"/>
    <mergeCell ref="AA20:AG20"/>
    <mergeCell ref="Y24:Z25"/>
    <mergeCell ref="J13:AC13"/>
    <mergeCell ref="I24:X25"/>
    <mergeCell ref="AH20:AI21"/>
    <mergeCell ref="AJ22:AP23"/>
    <mergeCell ref="AH15:AO15"/>
    <mergeCell ref="C30:E31"/>
    <mergeCell ref="C28:E29"/>
    <mergeCell ref="C20:E21"/>
    <mergeCell ref="AH34:AI35"/>
    <mergeCell ref="AH30:AI31"/>
    <mergeCell ref="AH32:AI33"/>
    <mergeCell ref="AA25:AG25"/>
    <mergeCell ref="AA34:AG34"/>
    <mergeCell ref="AA31:AG31"/>
    <mergeCell ref="AA37:AG37"/>
    <mergeCell ref="I44:X45"/>
    <mergeCell ref="Y42:Z43"/>
    <mergeCell ref="AA45:AG45"/>
    <mergeCell ref="AA42:AG42"/>
    <mergeCell ref="Y40:Z41"/>
    <mergeCell ref="AA40:AG40"/>
    <mergeCell ref="AA41:AG41"/>
    <mergeCell ref="AJ38:AP39"/>
    <mergeCell ref="AH40:AI41"/>
    <mergeCell ref="AH38:AI39"/>
    <mergeCell ref="AA38:AG38"/>
    <mergeCell ref="AA39:AG39"/>
    <mergeCell ref="I40:X41"/>
    <mergeCell ref="Y38:Z39"/>
    <mergeCell ref="AJ40:AP41"/>
    <mergeCell ref="AJ26:AP27"/>
    <mergeCell ref="AJ28:AP29"/>
    <mergeCell ref="AJ32:AP33"/>
    <mergeCell ref="AJ34:AP35"/>
    <mergeCell ref="AJ30:AP31"/>
    <mergeCell ref="AH26:AI27"/>
    <mergeCell ref="AJ36:AP37"/>
    <mergeCell ref="AH28:AI29"/>
    <mergeCell ref="AH36:AI37"/>
    <mergeCell ref="Y48:Z49"/>
    <mergeCell ref="I48:X49"/>
    <mergeCell ref="C50:E51"/>
    <mergeCell ref="F50:H51"/>
    <mergeCell ref="I50:X51"/>
    <mergeCell ref="F46:H47"/>
    <mergeCell ref="AJ42:AP43"/>
    <mergeCell ref="AA44:AG44"/>
    <mergeCell ref="AJ44:AP45"/>
    <mergeCell ref="AH44:AI45"/>
    <mergeCell ref="AH46:AI47"/>
    <mergeCell ref="AA47:AG47"/>
    <mergeCell ref="AA46:AG46"/>
    <mergeCell ref="AA43:AG43"/>
    <mergeCell ref="AJ46:AP47"/>
    <mergeCell ref="AJ50:AP51"/>
    <mergeCell ref="AJ48:AP49"/>
    <mergeCell ref="AA48:AG48"/>
    <mergeCell ref="AH48:AI49"/>
    <mergeCell ref="AA49:AG49"/>
    <mergeCell ref="AA50:AG50"/>
    <mergeCell ref="AH50:AI51"/>
    <mergeCell ref="AA51:AG51"/>
    <mergeCell ref="AH42:AI43"/>
    <mergeCell ref="C52:E53"/>
    <mergeCell ref="F52:H53"/>
    <mergeCell ref="I52:X53"/>
    <mergeCell ref="AJ58:AP59"/>
    <mergeCell ref="AA59:AG59"/>
    <mergeCell ref="I58:X59"/>
    <mergeCell ref="Y58:Z59"/>
    <mergeCell ref="AH58:AI59"/>
    <mergeCell ref="AA58:AG58"/>
    <mergeCell ref="C58:E59"/>
    <mergeCell ref="F58:H59"/>
    <mergeCell ref="AJ56:AP57"/>
    <mergeCell ref="AA57:AG57"/>
    <mergeCell ref="AA56:AG56"/>
    <mergeCell ref="AH56:AI57"/>
    <mergeCell ref="AA54:AG54"/>
    <mergeCell ref="AH54:AI55"/>
    <mergeCell ref="I56:X57"/>
    <mergeCell ref="AA52:AG52"/>
    <mergeCell ref="AH52:AI53"/>
    <mergeCell ref="AJ54:AP55"/>
    <mergeCell ref="AJ52:AP53"/>
    <mergeCell ref="AA53:AG53"/>
    <mergeCell ref="Y52:Z53"/>
    <mergeCell ref="C60:E61"/>
    <mergeCell ref="I60:X61"/>
    <mergeCell ref="Y60:Z61"/>
    <mergeCell ref="F60:H61"/>
    <mergeCell ref="AJ66:AP67"/>
    <mergeCell ref="AA64:AG64"/>
    <mergeCell ref="AH64:AI65"/>
    <mergeCell ref="AJ60:AP61"/>
    <mergeCell ref="AA61:AG61"/>
    <mergeCell ref="AJ62:AP63"/>
    <mergeCell ref="AA63:AG63"/>
    <mergeCell ref="AA67:AG67"/>
    <mergeCell ref="AA62:AG62"/>
    <mergeCell ref="AJ64:AP65"/>
    <mergeCell ref="AH60:AI61"/>
    <mergeCell ref="AA60:AG60"/>
    <mergeCell ref="AA66:AG66"/>
    <mergeCell ref="AH66:AI67"/>
    <mergeCell ref="AH62:AI63"/>
    <mergeCell ref="AA65:AG65"/>
    <mergeCell ref="I64:X65"/>
  </mergeCells>
  <phoneticPr fontId="4"/>
  <dataValidations count="1">
    <dataValidation imeMode="hiragana" allowBlank="1" showInputMessage="1" showErrorMessage="1" sqref="AJ20:AP79"/>
  </dataValidations>
  <printOptions horizontalCentered="1"/>
  <pageMargins left="0.78740157480314965" right="0.19685039370078741" top="0.59055118110236227" bottom="0.19685039370078741" header="0.51181102362204722" footer="0.51181102362204722"/>
  <pageSetup paperSize="9" scale="81" orientation="portrait" r:id="rId1"/>
  <headerFooter alignWithMargins="0"/>
  <drawing r:id="rId2"/>
</worksheet>
</file>

<file path=xl/worksheets/sheet25.xml><?xml version="1.0" encoding="utf-8"?>
<worksheet xmlns="http://schemas.openxmlformats.org/spreadsheetml/2006/main" xmlns:r="http://schemas.openxmlformats.org/officeDocument/2006/relationships">
  <sheetPr codeName="Sheet24">
    <pageSetUpPr fitToPage="1"/>
  </sheetPr>
  <dimension ref="A1:AS81"/>
  <sheetViews>
    <sheetView showGridLines="0" showZeros="0" zoomScaleNormal="100" zoomScaleSheetLayoutView="40" workbookViewId="0">
      <selection activeCell="AQ22" sqref="AQ22"/>
    </sheetView>
  </sheetViews>
  <sheetFormatPr defaultRowHeight="16.5" customHeight="1"/>
  <cols>
    <col min="1" max="1" width="3" style="21" customWidth="1"/>
    <col min="2" max="2" width="1.875" style="21" customWidth="1"/>
    <col min="3" max="3" width="0.875" style="21" customWidth="1"/>
    <col min="4" max="4" width="8" style="21" customWidth="1"/>
    <col min="5" max="5" width="10.125" style="21" customWidth="1"/>
    <col min="6" max="6" width="4.625" style="21" customWidth="1"/>
    <col min="7" max="22" width="1.25" style="21" customWidth="1"/>
    <col min="23" max="23" width="3" style="21" customWidth="1"/>
    <col min="24" max="24" width="1.625" style="21" customWidth="1"/>
    <col min="25" max="31" width="3.625" style="21" customWidth="1"/>
    <col min="32" max="32" width="3" style="21" customWidth="1"/>
    <col min="33" max="33" width="1.875" style="21" customWidth="1"/>
    <col min="34" max="39" width="3" style="21" customWidth="1"/>
    <col min="40" max="40" width="8.5" style="21" customWidth="1"/>
    <col min="41" max="41" width="1.625" style="21" customWidth="1"/>
    <col min="42" max="16384" width="9" style="21"/>
  </cols>
  <sheetData>
    <row r="1" spans="1:41" s="66" customFormat="1" ht="16.5" customHeight="1">
      <c r="A1" s="77"/>
      <c r="B1" s="1512" t="s">
        <v>1408</v>
      </c>
      <c r="C1" s="1513"/>
      <c r="D1" s="1513"/>
      <c r="E1" s="1514"/>
      <c r="F1" s="65"/>
      <c r="AH1" s="65"/>
      <c r="AI1" s="67" t="s">
        <v>800</v>
      </c>
      <c r="AJ1" s="67"/>
      <c r="AK1" s="67"/>
      <c r="AL1" s="67"/>
      <c r="AM1" s="67"/>
      <c r="AN1" s="67"/>
    </row>
    <row r="2" spans="1:41" s="66" customFormat="1" ht="11.25" customHeight="1">
      <c r="A2" s="70"/>
      <c r="B2" s="78"/>
      <c r="C2" s="78"/>
      <c r="D2" s="78"/>
      <c r="E2" s="78"/>
      <c r="AG2" s="65"/>
      <c r="AH2" s="65"/>
      <c r="AI2" s="65"/>
      <c r="AJ2" s="65"/>
      <c r="AK2" s="65"/>
      <c r="AL2" s="65"/>
      <c r="AM2" s="65"/>
      <c r="AN2" s="458" t="s">
        <v>2508</v>
      </c>
    </row>
    <row r="3" spans="1:41" ht="21" customHeight="1">
      <c r="A3" s="1811" t="s">
        <v>2644</v>
      </c>
      <c r="B3" s="1811"/>
      <c r="C3" s="1811"/>
      <c r="D3" s="1811"/>
      <c r="E3" s="1811"/>
      <c r="F3" s="1811"/>
      <c r="G3" s="1811"/>
      <c r="H3" s="1811"/>
      <c r="I3" s="1811"/>
      <c r="J3" s="1811"/>
      <c r="K3" s="1811"/>
      <c r="L3" s="1811"/>
      <c r="M3" s="1811"/>
      <c r="N3" s="1811"/>
      <c r="O3" s="1811"/>
      <c r="P3" s="1811"/>
      <c r="Q3" s="1811"/>
      <c r="R3" s="1811"/>
      <c r="S3" s="1811"/>
      <c r="T3" s="1811"/>
      <c r="U3" s="1811"/>
      <c r="V3" s="1811"/>
      <c r="W3" s="1811"/>
      <c r="X3" s="1811"/>
      <c r="Y3" s="1811"/>
      <c r="Z3" s="1811"/>
      <c r="AA3" s="1811"/>
      <c r="AB3" s="1811"/>
      <c r="AC3" s="1811"/>
      <c r="AD3" s="1811"/>
      <c r="AE3" s="1811"/>
      <c r="AF3" s="1811"/>
      <c r="AG3" s="1811"/>
      <c r="AH3" s="1811"/>
      <c r="AI3" s="1811"/>
      <c r="AJ3" s="1811"/>
      <c r="AK3" s="1811"/>
      <c r="AL3" s="1811"/>
      <c r="AM3" s="1811"/>
      <c r="AN3" s="1811"/>
      <c r="AO3" s="148"/>
    </row>
    <row r="4" spans="1:41" ht="7.5" customHeight="1">
      <c r="A4" s="62"/>
      <c r="B4" s="62"/>
      <c r="C4" s="62"/>
      <c r="D4" s="62"/>
      <c r="E4" s="62"/>
      <c r="F4" s="62"/>
      <c r="G4" s="62"/>
      <c r="H4" s="62"/>
      <c r="I4" s="62"/>
      <c r="J4" s="62"/>
      <c r="K4" s="62"/>
      <c r="L4" s="62"/>
      <c r="M4" s="62"/>
      <c r="N4" s="62"/>
      <c r="O4" s="62"/>
      <c r="P4" s="62"/>
      <c r="Q4" s="62"/>
      <c r="R4" s="62"/>
      <c r="S4" s="62"/>
      <c r="T4" s="62"/>
      <c r="U4" s="62"/>
      <c r="V4" s="62"/>
      <c r="W4" s="62"/>
      <c r="X4" s="62"/>
      <c r="Y4" s="62"/>
      <c r="Z4" s="62"/>
      <c r="AA4" s="62"/>
      <c r="AB4" s="62"/>
      <c r="AC4" s="62"/>
      <c r="AD4" s="62"/>
      <c r="AE4" s="62"/>
      <c r="AF4" s="62"/>
      <c r="AG4" s="62"/>
      <c r="AH4" s="62"/>
      <c r="AI4" s="62"/>
      <c r="AJ4" s="62"/>
      <c r="AK4" s="62"/>
      <c r="AL4" s="62"/>
      <c r="AM4" s="62"/>
    </row>
    <row r="5" spans="1:41" s="66" customFormat="1" ht="22.5" customHeight="1">
      <c r="A5" s="1284" t="s">
        <v>787</v>
      </c>
      <c r="B5" s="1285"/>
      <c r="C5" s="1285"/>
      <c r="D5" s="1285"/>
      <c r="E5" s="1285"/>
      <c r="F5" s="1285"/>
      <c r="G5" s="1286"/>
      <c r="H5" s="1282">
        <f>'申込シート①-1・２'!B3</f>
        <v>0</v>
      </c>
      <c r="I5" s="1283"/>
      <c r="J5" s="1283"/>
      <c r="K5" s="1283"/>
      <c r="L5" s="1283"/>
      <c r="M5" s="1283"/>
      <c r="N5" s="1283"/>
      <c r="O5" s="1283"/>
      <c r="P5" s="1283"/>
      <c r="Q5" s="1283"/>
      <c r="R5" s="1283"/>
      <c r="S5" s="1283"/>
      <c r="T5" s="1283"/>
      <c r="U5" s="1283"/>
      <c r="V5" s="1317"/>
      <c r="W5" s="698"/>
      <c r="X5" s="667"/>
      <c r="Y5" s="667"/>
      <c r="Z5" s="667"/>
      <c r="AA5" s="667"/>
      <c r="AB5" s="667"/>
      <c r="AC5" s="667"/>
      <c r="AD5" s="667"/>
      <c r="AE5" s="667"/>
      <c r="AF5" s="667"/>
      <c r="AG5" s="667"/>
      <c r="AH5" s="667"/>
      <c r="AI5" s="667"/>
      <c r="AJ5" s="667"/>
      <c r="AK5" s="667"/>
      <c r="AL5" s="667"/>
      <c r="AM5" s="667"/>
      <c r="AN5" s="667"/>
    </row>
    <row r="6" spans="1:41" s="66" customFormat="1" ht="22.5" customHeight="1">
      <c r="A6" s="1284" t="s">
        <v>813</v>
      </c>
      <c r="B6" s="1285"/>
      <c r="C6" s="1285"/>
      <c r="D6" s="1285"/>
      <c r="E6" s="1285"/>
      <c r="F6" s="1285"/>
      <c r="G6" s="1286"/>
      <c r="H6" s="1282" t="str">
        <f>'申込シート①-1・２'!C3</f>
        <v/>
      </c>
      <c r="I6" s="1283"/>
      <c r="J6" s="1283"/>
      <c r="K6" s="1283"/>
      <c r="L6" s="1283"/>
      <c r="M6" s="1283"/>
      <c r="N6" s="1283"/>
      <c r="O6" s="1283"/>
      <c r="P6" s="1283"/>
      <c r="Q6" s="1283"/>
      <c r="R6" s="1283"/>
      <c r="S6" s="1283"/>
      <c r="T6" s="1283"/>
      <c r="U6" s="1283"/>
      <c r="V6" s="1283"/>
      <c r="W6" s="1283"/>
      <c r="X6" s="1283"/>
      <c r="Y6" s="1317"/>
      <c r="Z6" s="1442" t="s">
        <v>788</v>
      </c>
      <c r="AA6" s="1443"/>
      <c r="AB6" s="1443"/>
      <c r="AC6" s="1443"/>
      <c r="AD6" s="1443"/>
      <c r="AE6" s="1444"/>
      <c r="AF6" s="1282" t="str">
        <f>'申込シート①-1・２'!E3</f>
        <v/>
      </c>
      <c r="AG6" s="1283"/>
      <c r="AH6" s="1283"/>
      <c r="AI6" s="1283"/>
      <c r="AJ6" s="1283"/>
      <c r="AK6" s="1283"/>
      <c r="AL6" s="1283"/>
      <c r="AM6" s="1283"/>
      <c r="AN6" s="1317"/>
    </row>
    <row r="7" spans="1:41" s="66" customFormat="1" ht="15.75" customHeight="1">
      <c r="A7" s="1337" t="s">
        <v>2498</v>
      </c>
      <c r="B7" s="1338"/>
      <c r="C7" s="1338"/>
      <c r="D7" s="1338"/>
      <c r="E7" s="1338"/>
      <c r="F7" s="1338"/>
      <c r="G7" s="1339"/>
      <c r="H7" s="1282">
        <f>'申込シート①-1・２'!F5</f>
        <v>0</v>
      </c>
      <c r="I7" s="1283"/>
      <c r="J7" s="1283"/>
      <c r="K7" s="1283"/>
      <c r="L7" s="1283"/>
      <c r="M7" s="1283"/>
      <c r="N7" s="1283"/>
      <c r="O7" s="1283"/>
      <c r="P7" s="1283"/>
      <c r="Q7" s="1283"/>
      <c r="R7" s="1283"/>
      <c r="S7" s="1283"/>
      <c r="T7" s="1283"/>
      <c r="U7" s="1283"/>
      <c r="V7" s="1283"/>
      <c r="W7" s="1283"/>
      <c r="X7" s="1283"/>
      <c r="Y7" s="1283"/>
      <c r="Z7" s="1283"/>
      <c r="AA7" s="1283"/>
      <c r="AB7" s="1283"/>
      <c r="AC7" s="1283"/>
      <c r="AD7" s="1283"/>
      <c r="AE7" s="1317"/>
      <c r="AF7" s="1447" t="s">
        <v>2492</v>
      </c>
      <c r="AG7" s="1448"/>
      <c r="AH7" s="1448"/>
      <c r="AI7" s="1448"/>
      <c r="AJ7" s="1448"/>
      <c r="AK7" s="1448"/>
      <c r="AL7" s="1448"/>
      <c r="AM7" s="1448"/>
      <c r="AN7" s="1449"/>
    </row>
    <row r="8" spans="1:41" s="66" customFormat="1" ht="13.5" customHeight="1">
      <c r="A8" s="689"/>
      <c r="B8" s="690"/>
      <c r="C8" s="690"/>
      <c r="D8" s="690"/>
      <c r="E8" s="690"/>
      <c r="F8" s="690"/>
      <c r="G8" s="706"/>
      <c r="H8" s="1270" t="str">
        <f>'申込シート①-1・２'!E5 &amp; "課程"</f>
        <v>全日制課程</v>
      </c>
      <c r="I8" s="1271"/>
      <c r="J8" s="1271"/>
      <c r="K8" s="1271"/>
      <c r="L8" s="1271"/>
      <c r="M8" s="1271"/>
      <c r="N8" s="1271"/>
      <c r="O8" s="1271"/>
      <c r="P8" s="1271"/>
      <c r="Q8" s="1271"/>
      <c r="R8" s="1271"/>
      <c r="S8" s="1271"/>
      <c r="T8" s="1271"/>
      <c r="U8" s="1271"/>
      <c r="V8" s="1271"/>
      <c r="W8" s="1271"/>
      <c r="X8" s="1271"/>
      <c r="Y8" s="1271"/>
      <c r="Z8" s="1271"/>
      <c r="AA8" s="1271"/>
      <c r="AB8" s="1271"/>
      <c r="AC8" s="1271"/>
      <c r="AD8" s="1271"/>
      <c r="AE8" s="1329"/>
      <c r="AF8" s="1330" t="str">
        <f>'申込シート①-1・２'!L3</f>
        <v/>
      </c>
      <c r="AG8" s="1336"/>
      <c r="AH8" s="1336"/>
      <c r="AI8" s="1336"/>
      <c r="AJ8" s="1336"/>
      <c r="AK8" s="1336"/>
      <c r="AL8" s="1336"/>
      <c r="AM8" s="1336"/>
      <c r="AN8" s="1331"/>
    </row>
    <row r="9" spans="1:41" s="66" customFormat="1" ht="9.75" customHeight="1">
      <c r="A9" s="1311" t="s">
        <v>789</v>
      </c>
      <c r="B9" s="1312"/>
      <c r="C9" s="1312"/>
      <c r="D9" s="1312"/>
      <c r="E9" s="1312"/>
      <c r="F9" s="1312"/>
      <c r="G9" s="1313"/>
      <c r="H9" s="1264" t="str">
        <f>'申込シート①-1・２'!F3</f>
        <v/>
      </c>
      <c r="I9" s="1265"/>
      <c r="J9" s="1265"/>
      <c r="K9" s="1265"/>
      <c r="L9" s="1265"/>
      <c r="M9" s="1265"/>
      <c r="N9" s="1265"/>
      <c r="O9" s="1265"/>
      <c r="P9" s="1265"/>
      <c r="Q9" s="1265"/>
      <c r="R9" s="1265"/>
      <c r="S9" s="1265"/>
      <c r="T9" s="1265"/>
      <c r="U9" s="1265"/>
      <c r="V9" s="1265"/>
      <c r="W9" s="1265"/>
      <c r="X9" s="1265"/>
      <c r="Y9" s="1265"/>
      <c r="Z9" s="1265"/>
      <c r="AA9" s="1265"/>
      <c r="AB9" s="1265"/>
      <c r="AC9" s="1265"/>
      <c r="AD9" s="1265"/>
      <c r="AE9" s="1266"/>
      <c r="AF9" s="1274"/>
      <c r="AG9" s="1275"/>
      <c r="AH9" s="1275"/>
      <c r="AI9" s="1275"/>
      <c r="AJ9" s="1275"/>
      <c r="AK9" s="1275"/>
      <c r="AL9" s="1275"/>
      <c r="AM9" s="1275"/>
      <c r="AN9" s="1276"/>
    </row>
    <row r="10" spans="1:41" s="66" customFormat="1" ht="13.5" customHeight="1">
      <c r="A10" s="1311"/>
      <c r="B10" s="1312"/>
      <c r="C10" s="1312"/>
      <c r="D10" s="1312"/>
      <c r="E10" s="1312"/>
      <c r="F10" s="1312"/>
      <c r="G10" s="1313"/>
      <c r="H10" s="1264"/>
      <c r="I10" s="1265"/>
      <c r="J10" s="1265"/>
      <c r="K10" s="1265"/>
      <c r="L10" s="1265"/>
      <c r="M10" s="1265"/>
      <c r="N10" s="1265"/>
      <c r="O10" s="1265"/>
      <c r="P10" s="1265"/>
      <c r="Q10" s="1265"/>
      <c r="R10" s="1265"/>
      <c r="S10" s="1265"/>
      <c r="T10" s="1265"/>
      <c r="U10" s="1265"/>
      <c r="V10" s="1265"/>
      <c r="W10" s="1265"/>
      <c r="X10" s="1265"/>
      <c r="Y10" s="1265"/>
      <c r="Z10" s="1265"/>
      <c r="AA10" s="1265"/>
      <c r="AB10" s="1265"/>
      <c r="AC10" s="1265"/>
      <c r="AD10" s="1265"/>
      <c r="AE10" s="1266"/>
      <c r="AF10" s="1447" t="s">
        <v>2493</v>
      </c>
      <c r="AG10" s="1448"/>
      <c r="AH10" s="1448"/>
      <c r="AI10" s="1448"/>
      <c r="AJ10" s="1448"/>
      <c r="AK10" s="1448"/>
      <c r="AL10" s="1448"/>
      <c r="AM10" s="1448"/>
      <c r="AN10" s="1449"/>
    </row>
    <row r="11" spans="1:41" s="66" customFormat="1" ht="13.5" customHeight="1">
      <c r="A11" s="1311"/>
      <c r="B11" s="1312"/>
      <c r="C11" s="1312"/>
      <c r="D11" s="1312"/>
      <c r="E11" s="1312"/>
      <c r="F11" s="1312"/>
      <c r="G11" s="1313"/>
      <c r="H11" s="1264"/>
      <c r="I11" s="1265"/>
      <c r="J11" s="1265"/>
      <c r="K11" s="1265"/>
      <c r="L11" s="1265"/>
      <c r="M11" s="1265"/>
      <c r="N11" s="1265"/>
      <c r="O11" s="1265"/>
      <c r="P11" s="1265"/>
      <c r="Q11" s="1265"/>
      <c r="R11" s="1265"/>
      <c r="S11" s="1265"/>
      <c r="T11" s="1265"/>
      <c r="U11" s="1265"/>
      <c r="V11" s="1265"/>
      <c r="W11" s="1265"/>
      <c r="X11" s="1265"/>
      <c r="Y11" s="1265"/>
      <c r="Z11" s="1265"/>
      <c r="AA11" s="1265"/>
      <c r="AB11" s="1265"/>
      <c r="AC11" s="1265"/>
      <c r="AD11" s="1265"/>
      <c r="AE11" s="1266"/>
      <c r="AF11" s="1330" t="str">
        <f>'申込シート①-1・２'!L5</f>
        <v/>
      </c>
      <c r="AG11" s="1336"/>
      <c r="AH11" s="1336"/>
      <c r="AI11" s="1336"/>
      <c r="AJ11" s="1336"/>
      <c r="AK11" s="1336"/>
      <c r="AL11" s="1336"/>
      <c r="AM11" s="1336"/>
      <c r="AN11" s="1331"/>
    </row>
    <row r="12" spans="1:41" s="66" customFormat="1" ht="0.75" customHeight="1">
      <c r="A12" s="1314"/>
      <c r="B12" s="1315"/>
      <c r="C12" s="1315"/>
      <c r="D12" s="1315"/>
      <c r="E12" s="1315"/>
      <c r="F12" s="1315"/>
      <c r="G12" s="1316"/>
      <c r="H12" s="1790"/>
      <c r="I12" s="1782"/>
      <c r="J12" s="1782"/>
      <c r="K12" s="1782"/>
      <c r="L12" s="1782"/>
      <c r="M12" s="1782"/>
      <c r="N12" s="1782"/>
      <c r="O12" s="1782"/>
      <c r="P12" s="1782"/>
      <c r="Q12" s="1782"/>
      <c r="R12" s="1782"/>
      <c r="S12" s="1782"/>
      <c r="T12" s="1782"/>
      <c r="U12" s="1782"/>
      <c r="V12" s="1782"/>
      <c r="W12" s="1782"/>
      <c r="X12" s="1782"/>
      <c r="Y12" s="1782"/>
      <c r="Z12" s="1782"/>
      <c r="AA12" s="1782"/>
      <c r="AB12" s="1782" t="s">
        <v>770</v>
      </c>
      <c r="AC12" s="1782"/>
      <c r="AD12" s="1782"/>
      <c r="AE12" s="1783"/>
      <c r="AF12" s="1274"/>
      <c r="AG12" s="1275"/>
      <c r="AH12" s="1275"/>
      <c r="AI12" s="1275"/>
      <c r="AJ12" s="1275"/>
      <c r="AK12" s="1275"/>
      <c r="AL12" s="1275"/>
      <c r="AM12" s="1275"/>
      <c r="AN12" s="1276"/>
    </row>
    <row r="13" spans="1:41" s="66" customFormat="1" ht="19.5" customHeight="1">
      <c r="A13" s="1284" t="s">
        <v>815</v>
      </c>
      <c r="B13" s="1285"/>
      <c r="C13" s="1285"/>
      <c r="D13" s="1285"/>
      <c r="E13" s="1285"/>
      <c r="F13" s="1285"/>
      <c r="G13" s="1286"/>
      <c r="H13" s="1582" t="str">
        <f>'申込シート①-1・２'!N3</f>
        <v/>
      </c>
      <c r="I13" s="1583"/>
      <c r="J13" s="1583"/>
      <c r="K13" s="1583"/>
      <c r="L13" s="1583"/>
      <c r="M13" s="1583"/>
      <c r="N13" s="1583"/>
      <c r="O13" s="1583"/>
      <c r="P13" s="1583"/>
      <c r="Q13" s="1583"/>
      <c r="R13" s="1583"/>
      <c r="S13" s="1583"/>
      <c r="T13" s="1583"/>
      <c r="U13" s="1583"/>
      <c r="V13" s="1583"/>
      <c r="W13" s="1583"/>
      <c r="X13" s="1583"/>
      <c r="Y13" s="1583"/>
      <c r="Z13" s="1583"/>
      <c r="AA13" s="1583"/>
      <c r="AB13" s="1583"/>
      <c r="AC13" s="1583"/>
      <c r="AD13" s="1583"/>
      <c r="AE13" s="1583"/>
      <c r="AF13" s="1583"/>
      <c r="AG13" s="1583"/>
      <c r="AH13" s="1583"/>
      <c r="AI13" s="1583"/>
      <c r="AJ13" s="1583"/>
      <c r="AK13" s="1583"/>
      <c r="AL13" s="1583"/>
      <c r="AM13" s="1583"/>
      <c r="AN13" s="1584"/>
    </row>
    <row r="14" spans="1:41" s="66" customFormat="1" ht="22.5" customHeight="1">
      <c r="A14" s="1284" t="s">
        <v>790</v>
      </c>
      <c r="B14" s="1285"/>
      <c r="C14" s="1285"/>
      <c r="D14" s="1285"/>
      <c r="E14" s="1285"/>
      <c r="F14" s="1285"/>
      <c r="G14" s="1286"/>
      <c r="H14" s="1282" t="str">
        <f>'申込シート①-1・２'!J3&amp;"  "&amp;'申込シート①-1・２'!K3</f>
        <v xml:space="preserve">  </v>
      </c>
      <c r="I14" s="1283"/>
      <c r="J14" s="1283"/>
      <c r="K14" s="1283"/>
      <c r="L14" s="1283"/>
      <c r="M14" s="1283"/>
      <c r="N14" s="1283"/>
      <c r="O14" s="1283"/>
      <c r="P14" s="1283"/>
      <c r="Q14" s="1283"/>
      <c r="R14" s="1283"/>
      <c r="S14" s="1283"/>
      <c r="T14" s="1283"/>
      <c r="U14" s="1283"/>
      <c r="V14" s="1283"/>
      <c r="W14" s="1283"/>
      <c r="X14" s="1283"/>
      <c r="Y14" s="1317"/>
      <c r="Z14" s="1442" t="s">
        <v>817</v>
      </c>
      <c r="AA14" s="1443"/>
      <c r="AB14" s="1443"/>
      <c r="AC14" s="1443"/>
      <c r="AD14" s="1443"/>
      <c r="AE14" s="1444"/>
      <c r="AF14" s="1282" t="str">
        <f>'申込シート①-1・２'!J5&amp;"  "&amp;'申込シート①-1・２'!K5</f>
        <v xml:space="preserve">  </v>
      </c>
      <c r="AG14" s="1283"/>
      <c r="AH14" s="1283"/>
      <c r="AI14" s="1283"/>
      <c r="AJ14" s="1283"/>
      <c r="AK14" s="1283"/>
      <c r="AL14" s="1283"/>
      <c r="AM14" s="1283"/>
      <c r="AN14" s="685" t="s">
        <v>2496</v>
      </c>
    </row>
    <row r="15" spans="1:41" ht="14.25" customHeight="1">
      <c r="A15" s="34"/>
      <c r="B15" s="34"/>
      <c r="C15" s="34"/>
      <c r="D15" s="34"/>
      <c r="E15" s="34"/>
      <c r="F15" s="34"/>
      <c r="G15" s="34"/>
      <c r="H15" s="34"/>
      <c r="I15" s="34"/>
      <c r="J15" s="34"/>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row>
    <row r="16" spans="1:41" ht="14.25" customHeight="1">
      <c r="A16" s="1809" t="s">
        <v>2536</v>
      </c>
      <c r="B16" s="1810"/>
      <c r="C16" s="1810"/>
      <c r="D16" s="1810"/>
      <c r="E16" s="1810"/>
      <c r="F16" s="1810"/>
      <c r="G16" s="1810"/>
      <c r="H16" s="1810"/>
      <c r="I16" s="1810"/>
      <c r="J16" s="1810"/>
      <c r="K16" s="1810"/>
      <c r="L16" s="1810"/>
      <c r="M16" s="1810"/>
      <c r="N16" s="1810"/>
      <c r="O16" s="1810"/>
      <c r="P16" s="1810"/>
      <c r="Q16" s="1810"/>
      <c r="R16" s="1810"/>
      <c r="S16" s="1810"/>
      <c r="T16" s="1810"/>
      <c r="U16" s="1810"/>
      <c r="V16" s="1810"/>
      <c r="W16" s="1810"/>
      <c r="X16" s="1810"/>
      <c r="Y16" s="1810"/>
      <c r="Z16" s="1810"/>
      <c r="AA16" s="1810"/>
      <c r="AB16" s="1810"/>
      <c r="AC16" s="1810"/>
      <c r="AD16" s="1810"/>
      <c r="AE16" s="1810"/>
      <c r="AF16" s="1810"/>
      <c r="AG16" s="1810"/>
      <c r="AH16" s="1810"/>
      <c r="AI16" s="1810"/>
      <c r="AJ16" s="1810"/>
      <c r="AK16" s="1810"/>
      <c r="AL16" s="1810"/>
      <c r="AM16" s="1810"/>
      <c r="AN16" s="1810"/>
    </row>
    <row r="17" spans="1:45" ht="14.25" customHeight="1">
      <c r="A17" s="34"/>
      <c r="B17" s="34"/>
      <c r="C17" s="34"/>
      <c r="D17" s="34"/>
      <c r="E17" s="34"/>
      <c r="F17" s="34"/>
      <c r="G17" s="34"/>
      <c r="H17" s="34"/>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row>
    <row r="18" spans="1:45" ht="12.75" customHeight="1">
      <c r="A18" s="1824" t="s">
        <v>1023</v>
      </c>
      <c r="B18" s="1825"/>
      <c r="C18" s="1826"/>
      <c r="D18" s="1305" t="s">
        <v>646</v>
      </c>
      <c r="E18" s="1291"/>
      <c r="F18" s="1292"/>
      <c r="G18" s="1290" t="s">
        <v>642</v>
      </c>
      <c r="H18" s="1291"/>
      <c r="I18" s="1291"/>
      <c r="J18" s="1291"/>
      <c r="K18" s="1291"/>
      <c r="L18" s="1291"/>
      <c r="M18" s="1291"/>
      <c r="N18" s="1291"/>
      <c r="O18" s="1291"/>
      <c r="P18" s="1291"/>
      <c r="Q18" s="1291"/>
      <c r="R18" s="1291"/>
      <c r="S18" s="1291"/>
      <c r="T18" s="1291"/>
      <c r="U18" s="1291"/>
      <c r="V18" s="1292"/>
      <c r="W18" s="1290" t="s">
        <v>1156</v>
      </c>
      <c r="X18" s="1292"/>
      <c r="Y18" s="1290" t="s">
        <v>1016</v>
      </c>
      <c r="Z18" s="1291"/>
      <c r="AA18" s="1291"/>
      <c r="AB18" s="1291"/>
      <c r="AC18" s="1291"/>
      <c r="AD18" s="1291"/>
      <c r="AE18" s="1292"/>
      <c r="AF18" s="1789" t="s">
        <v>643</v>
      </c>
      <c r="AG18" s="1638"/>
      <c r="AH18" s="1290" t="s">
        <v>855</v>
      </c>
      <c r="AI18" s="1291"/>
      <c r="AJ18" s="1291"/>
      <c r="AK18" s="1291"/>
      <c r="AL18" s="1291"/>
      <c r="AM18" s="1291"/>
      <c r="AN18" s="1791"/>
      <c r="AO18" s="19"/>
    </row>
    <row r="19" spans="1:45" ht="12.75" customHeight="1">
      <c r="A19" s="1827"/>
      <c r="B19" s="1828"/>
      <c r="C19" s="1829"/>
      <c r="D19" s="1401"/>
      <c r="E19" s="1402"/>
      <c r="F19" s="1403"/>
      <c r="G19" s="1401"/>
      <c r="H19" s="1402"/>
      <c r="I19" s="1402"/>
      <c r="J19" s="1402"/>
      <c r="K19" s="1402"/>
      <c r="L19" s="1402"/>
      <c r="M19" s="1402"/>
      <c r="N19" s="1402"/>
      <c r="O19" s="1402"/>
      <c r="P19" s="1402"/>
      <c r="Q19" s="1402"/>
      <c r="R19" s="1402"/>
      <c r="S19" s="1402"/>
      <c r="T19" s="1402"/>
      <c r="U19" s="1402"/>
      <c r="V19" s="1403"/>
      <c r="W19" s="1401"/>
      <c r="X19" s="1403"/>
      <c r="Y19" s="1401" t="s">
        <v>644</v>
      </c>
      <c r="Z19" s="1402"/>
      <c r="AA19" s="1402"/>
      <c r="AB19" s="1402"/>
      <c r="AC19" s="1402"/>
      <c r="AD19" s="1402"/>
      <c r="AE19" s="1403"/>
      <c r="AF19" s="1638"/>
      <c r="AG19" s="1638"/>
      <c r="AH19" s="1401"/>
      <c r="AI19" s="1402"/>
      <c r="AJ19" s="1402"/>
      <c r="AK19" s="1402"/>
      <c r="AL19" s="1402"/>
      <c r="AM19" s="1402"/>
      <c r="AN19" s="1685"/>
      <c r="AO19" s="19"/>
    </row>
    <row r="20" spans="1:45" ht="12.75" customHeight="1">
      <c r="A20" s="1830"/>
      <c r="B20" s="1831"/>
      <c r="C20" s="1832"/>
      <c r="D20" s="1293"/>
      <c r="E20" s="1294"/>
      <c r="F20" s="1295"/>
      <c r="G20" s="1293"/>
      <c r="H20" s="1294"/>
      <c r="I20" s="1294"/>
      <c r="J20" s="1294"/>
      <c r="K20" s="1294"/>
      <c r="L20" s="1294"/>
      <c r="M20" s="1294"/>
      <c r="N20" s="1294"/>
      <c r="O20" s="1294"/>
      <c r="P20" s="1294"/>
      <c r="Q20" s="1294"/>
      <c r="R20" s="1294"/>
      <c r="S20" s="1294"/>
      <c r="T20" s="1294"/>
      <c r="U20" s="1294"/>
      <c r="V20" s="1295"/>
      <c r="W20" s="1293"/>
      <c r="X20" s="1295"/>
      <c r="Y20" s="1293"/>
      <c r="Z20" s="1294"/>
      <c r="AA20" s="1294"/>
      <c r="AB20" s="1294"/>
      <c r="AC20" s="1294"/>
      <c r="AD20" s="1294"/>
      <c r="AE20" s="1295"/>
      <c r="AF20" s="1638"/>
      <c r="AG20" s="1638"/>
      <c r="AH20" s="1401"/>
      <c r="AI20" s="1402"/>
      <c r="AJ20" s="1402"/>
      <c r="AK20" s="1402"/>
      <c r="AL20" s="1402"/>
      <c r="AM20" s="1402"/>
      <c r="AN20" s="1685"/>
      <c r="AO20" s="19"/>
    </row>
    <row r="21" spans="1:45" s="66" customFormat="1" ht="12.75" customHeight="1">
      <c r="A21" s="1270">
        <v>1</v>
      </c>
      <c r="B21" s="1271"/>
      <c r="C21" s="1329"/>
      <c r="D21" s="1818" t="str">
        <f t="array" ref="D21">IF(COUNTIF('申込シート①-1・２'!$O$10:$O$150,"✔")&lt;A21,"",INDEX('申込シート①-1・２'!$AV$10:$AV$145,SMALL(IF('申込シート①-1・２'!$O$10:$O$150="✔",ROW($A$1:$A$139),""),A21)))</f>
        <v/>
      </c>
      <c r="E21" s="1819"/>
      <c r="F21" s="1820"/>
      <c r="G21" s="1833" t="str">
        <f t="array" ref="G21">IF(COUNTIF('申込シート①-1・２'!$O$10:$O$150,"✔")&lt;A21,"",INDEX('申込シート①-1・２'!$G$10:$G$150,SMALL(IF('申込シート①-1・２'!$O$10:$O$150="✔",ROW($A$1:$A$139),""),A21)))</f>
        <v/>
      </c>
      <c r="H21" s="1834"/>
      <c r="I21" s="1834"/>
      <c r="J21" s="1834"/>
      <c r="K21" s="1834"/>
      <c r="L21" s="1834"/>
      <c r="M21" s="1834"/>
      <c r="N21" s="1834"/>
      <c r="O21" s="1834"/>
      <c r="P21" s="1834"/>
      <c r="Q21" s="1834"/>
      <c r="R21" s="1834"/>
      <c r="S21" s="1834"/>
      <c r="T21" s="1834"/>
      <c r="U21" s="1834"/>
      <c r="V21" s="1835"/>
      <c r="W21" s="1270" t="str">
        <f t="array" ref="W21">IF(COUNTIF('申込シート①-1・２'!$O$10:$O$150,"✔")&lt;A21,"",INDEX('申込シート①-1・２'!$H$10:$H$150,SMALL(IF('申込シート①-1・２'!$O$10:$O$150="✔",ROW($A$1:$A$139),""),A21)))</f>
        <v/>
      </c>
      <c r="X21" s="1329"/>
      <c r="Y21" s="1657" t="str">
        <f t="array" ref="Y21">IF(COUNTIF('申込シート①-1・２'!$O$10:$O$150,"✔")&lt;A21,"",INDEX('申込シート①-1・２'!$L$10:$L$150,SMALL(IF('申込シート①-1・２'!$O$10:$O$150="✔",ROW($A$1:$A$139),""),A21)))</f>
        <v/>
      </c>
      <c r="Z21" s="1658"/>
      <c r="AA21" s="1658"/>
      <c r="AB21" s="1658" t="str">
        <f t="array" ref="AB21">IF(COUNTIF('申込シート①-1・２'!$O$10:$O$150,"✔")&lt;A21,"",INDEX('申込シート①-1・２'!$M$10:$M$150,SMALL(IF('申込シート①-1・２'!$O$10:$O$150="✔",ROW($A$1:$A$139),""),A21)))</f>
        <v/>
      </c>
      <c r="AC21" s="1658"/>
      <c r="AD21" s="1658"/>
      <c r="AE21" s="358"/>
      <c r="AF21" s="1270" t="str">
        <f t="array" ref="AF21">IF(COUNTIF('申込シート①-1・２'!$O$10:$O$150,"✔")&lt;A21,"",INDEX('申込シート①-1・２'!$N$10:$N$150,SMALL(IF('申込シート①-1・２'!$O$10:$O$150="✔",ROW($A$1:$A$139),""),A21)))</f>
        <v/>
      </c>
      <c r="AG21" s="1329"/>
      <c r="AH21" s="710"/>
      <c r="AI21" s="711"/>
      <c r="AJ21" s="711"/>
      <c r="AK21" s="711"/>
      <c r="AL21" s="711"/>
      <c r="AM21" s="711"/>
      <c r="AN21" s="712"/>
      <c r="AO21" s="135"/>
    </row>
    <row r="22" spans="1:45" s="66" customFormat="1" ht="12.75" customHeight="1">
      <c r="A22" s="1274"/>
      <c r="B22" s="1275"/>
      <c r="C22" s="1276"/>
      <c r="D22" s="1821"/>
      <c r="E22" s="1822"/>
      <c r="F22" s="1823"/>
      <c r="G22" s="1836"/>
      <c r="H22" s="1837"/>
      <c r="I22" s="1837"/>
      <c r="J22" s="1837"/>
      <c r="K22" s="1837"/>
      <c r="L22" s="1837"/>
      <c r="M22" s="1837"/>
      <c r="N22" s="1837"/>
      <c r="O22" s="1837"/>
      <c r="P22" s="1837"/>
      <c r="Q22" s="1837"/>
      <c r="R22" s="1837"/>
      <c r="S22" s="1837"/>
      <c r="T22" s="1837"/>
      <c r="U22" s="1837"/>
      <c r="V22" s="1838"/>
      <c r="W22" s="1274"/>
      <c r="X22" s="1276"/>
      <c r="Y22" s="1657" t="str">
        <f t="array" ref="Y22">IF(COUNTIF('申込シート①-1・２'!$O$10:$O$150,"✔")&lt;A21,"",INDEX('申込シート①-1・２'!$J$10:$J$150,SMALL(IF('申込シート①-1・２'!$O$10:$O$150="✔",ROW($A$1:$A$139),""),A21)))</f>
        <v/>
      </c>
      <c r="Z22" s="1658"/>
      <c r="AA22" s="1658"/>
      <c r="AB22" s="1658" t="str">
        <f t="array" ref="AB22">IF(COUNTIF('申込シート①-1・２'!$O$10:$O$150,"✔")&lt;A21,"",INDEX('申込シート①-1・２'!$K$10:$K$150,SMALL(IF('申込シート①-1・２'!$O$10:$O$150="✔",ROW($A$1:$A$139),""),A21)))</f>
        <v/>
      </c>
      <c r="AC22" s="1658"/>
      <c r="AD22" s="1658"/>
      <c r="AE22" s="440" t="s">
        <v>2499</v>
      </c>
      <c r="AF22" s="1274"/>
      <c r="AG22" s="1276"/>
      <c r="AH22" s="713"/>
      <c r="AI22" s="714"/>
      <c r="AJ22" s="714"/>
      <c r="AK22" s="714"/>
      <c r="AL22" s="714"/>
      <c r="AM22" s="714"/>
      <c r="AN22" s="715"/>
      <c r="AO22" s="135"/>
      <c r="AP22" s="149"/>
      <c r="AQ22" s="149"/>
      <c r="AR22" s="149"/>
      <c r="AS22" s="149"/>
    </row>
    <row r="23" spans="1:45" ht="11.85" customHeight="1">
      <c r="A23" s="1628">
        <v>2</v>
      </c>
      <c r="B23" s="1629"/>
      <c r="C23" s="1636"/>
      <c r="D23" s="1818" t="str">
        <f t="array" ref="D23">IF(COUNTIF('申込シート①-1・２'!$O$10:$O$150,"✔")&lt;A23,"",INDEX('申込シート①-1・２'!$AV$10:$AV$145,SMALL(IF('申込シート①-1・２'!$O$10:$O$150="✔",ROW($A$1:$A$139),""),A23)))</f>
        <v/>
      </c>
      <c r="E23" s="1819"/>
      <c r="F23" s="1820"/>
      <c r="G23" s="1833" t="str">
        <f t="array" ref="G23">IF(COUNTIF('申込シート①-1・２'!$O$10:$O$150,"✔")&lt;A23,"",INDEX('申込シート①-1・２'!$G$10:$G$150,SMALL(IF('申込シート①-1・２'!$O$10:$O$150="✔",ROW($A$1:$A$139),""),A23)))</f>
        <v/>
      </c>
      <c r="H23" s="1834"/>
      <c r="I23" s="1834"/>
      <c r="J23" s="1834"/>
      <c r="K23" s="1834"/>
      <c r="L23" s="1834"/>
      <c r="M23" s="1834"/>
      <c r="N23" s="1834"/>
      <c r="O23" s="1834"/>
      <c r="P23" s="1834"/>
      <c r="Q23" s="1834"/>
      <c r="R23" s="1834"/>
      <c r="S23" s="1834"/>
      <c r="T23" s="1834"/>
      <c r="U23" s="1834"/>
      <c r="V23" s="1835"/>
      <c r="W23" s="1270" t="str">
        <f t="array" ref="W23">IF(COUNTIF('申込シート①-1・２'!$O$10:$O$150,"✔")&lt;A23,"",INDEX('申込シート①-1・２'!$H$10:$H$150,SMALL(IF('申込シート①-1・２'!$O$10:$O$150="✔",ROW($A$1:$A$139),""),A23)))</f>
        <v/>
      </c>
      <c r="X23" s="1329"/>
      <c r="Y23" s="1657" t="str">
        <f t="array" ref="Y23">IF(COUNTIF('申込シート①-1・２'!$O$10:$O$150,"✔")&lt;A23,"",INDEX('申込シート①-1・２'!$L$10:$L$150,SMALL(IF('申込シート①-1・２'!$O$10:$O$150="✔",ROW($A$1:$A$139),""),A23)))</f>
        <v/>
      </c>
      <c r="Z23" s="1658"/>
      <c r="AA23" s="1658"/>
      <c r="AB23" s="1658" t="str">
        <f t="array" ref="AB23">IF(COUNTIF('申込シート①-1・２'!$O$10:$O$150,"✔")&lt;A23,"",INDEX('申込シート①-1・２'!$M$10:$M$150,SMALL(IF('申込シート①-1・２'!$O$10:$O$150="✔",ROW($A$1:$A$139),""),A23)))</f>
        <v/>
      </c>
      <c r="AC23" s="1658"/>
      <c r="AD23" s="1658"/>
      <c r="AE23" s="358"/>
      <c r="AF23" s="1270" t="str">
        <f t="array" ref="AF23">IF(COUNTIF('申込シート①-1・２'!$O$10:$O$150,"✔")&lt;A23,"",INDEX('申込シート①-1・２'!$N$10:$N$150,SMALL(IF('申込シート①-1・２'!$O$10:$O$150="✔",ROW($A$1:$A$139),""),A23)))</f>
        <v/>
      </c>
      <c r="AG23" s="1329"/>
      <c r="AH23" s="1546"/>
      <c r="AI23" s="1547"/>
      <c r="AJ23" s="1547"/>
      <c r="AK23" s="1547"/>
      <c r="AL23" s="1547"/>
      <c r="AM23" s="1547"/>
      <c r="AN23" s="1548"/>
      <c r="AO23" s="19"/>
      <c r="AP23" s="149"/>
      <c r="AQ23" s="149"/>
      <c r="AR23" s="149"/>
      <c r="AS23" s="149"/>
    </row>
    <row r="24" spans="1:45" ht="11.85" customHeight="1">
      <c r="A24" s="1625"/>
      <c r="B24" s="1626"/>
      <c r="C24" s="1627"/>
      <c r="D24" s="1821"/>
      <c r="E24" s="1822"/>
      <c r="F24" s="1823"/>
      <c r="G24" s="1836"/>
      <c r="H24" s="1837"/>
      <c r="I24" s="1837"/>
      <c r="J24" s="1837"/>
      <c r="K24" s="1837"/>
      <c r="L24" s="1837"/>
      <c r="M24" s="1837"/>
      <c r="N24" s="1837"/>
      <c r="O24" s="1837"/>
      <c r="P24" s="1837"/>
      <c r="Q24" s="1837"/>
      <c r="R24" s="1837"/>
      <c r="S24" s="1837"/>
      <c r="T24" s="1837"/>
      <c r="U24" s="1837"/>
      <c r="V24" s="1838"/>
      <c r="W24" s="1274"/>
      <c r="X24" s="1276"/>
      <c r="Y24" s="1657" t="str">
        <f t="array" ref="Y24">IF(COUNTIF('申込シート①-1・２'!$O$10:$O$150,"✔")&lt;A23,"",INDEX('申込シート①-1・２'!$J$10:$J$150,SMALL(IF('申込シート①-1・２'!$O$10:$O$150="✔",ROW($A$1:$A$139),""),A23)))</f>
        <v/>
      </c>
      <c r="Z24" s="1658"/>
      <c r="AA24" s="1658"/>
      <c r="AB24" s="1658" t="str">
        <f t="array" ref="AB24">IF(COUNTIF('申込シート①-1・２'!$O$10:$O$150,"✔")&lt;A23,"",INDEX('申込シート①-1・２'!$K$10:$K$150,SMALL(IF('申込シート①-1・２'!$O$10:$O$150="✔",ROW($A$1:$A$139),""),A23)))</f>
        <v/>
      </c>
      <c r="AC24" s="1658"/>
      <c r="AD24" s="1658"/>
      <c r="AE24" s="440" t="s">
        <v>2499</v>
      </c>
      <c r="AF24" s="1274"/>
      <c r="AG24" s="1276"/>
      <c r="AH24" s="1549"/>
      <c r="AI24" s="1550"/>
      <c r="AJ24" s="1550"/>
      <c r="AK24" s="1550"/>
      <c r="AL24" s="1550"/>
      <c r="AM24" s="1550"/>
      <c r="AN24" s="1551"/>
      <c r="AO24" s="19"/>
      <c r="AP24" s="149"/>
      <c r="AQ24" s="149"/>
      <c r="AR24" s="149"/>
      <c r="AS24" s="149"/>
    </row>
    <row r="25" spans="1:45" ht="11.85" customHeight="1">
      <c r="A25" s="1628">
        <v>3</v>
      </c>
      <c r="B25" s="1629"/>
      <c r="C25" s="1636"/>
      <c r="D25" s="1818" t="str">
        <f t="array" ref="D25">IF(COUNTIF('申込シート①-1・２'!$O$10:$O$150,"✔")&lt;A25,"",INDEX('申込シート①-1・２'!$AV$10:$AV$145,SMALL(IF('申込シート①-1・２'!$O$10:$O$150="✔",ROW($A$1:$A$139),""),A25)))</f>
        <v/>
      </c>
      <c r="E25" s="1819"/>
      <c r="F25" s="1820"/>
      <c r="G25" s="1833" t="str">
        <f t="array" ref="G25">IF(COUNTIF('申込シート①-1・２'!$O$10:$O$150,"✔")&lt;A25,"",INDEX('申込シート①-1・２'!$G$10:$G$150,SMALL(IF('申込シート①-1・２'!$O$10:$O$150="✔",ROW($A$1:$A$139),""),A25)))</f>
        <v/>
      </c>
      <c r="H25" s="1834"/>
      <c r="I25" s="1834"/>
      <c r="J25" s="1834"/>
      <c r="K25" s="1834"/>
      <c r="L25" s="1834"/>
      <c r="M25" s="1834"/>
      <c r="N25" s="1834"/>
      <c r="O25" s="1834"/>
      <c r="P25" s="1834"/>
      <c r="Q25" s="1834"/>
      <c r="R25" s="1834"/>
      <c r="S25" s="1834"/>
      <c r="T25" s="1834"/>
      <c r="U25" s="1834"/>
      <c r="V25" s="1835"/>
      <c r="W25" s="1270" t="str">
        <f t="array" ref="W25">IF(COUNTIF('申込シート①-1・２'!$O$10:$O$150,"✔")&lt;A25,"",INDEX('申込シート①-1・２'!$H$10:$H$150,SMALL(IF('申込シート①-1・２'!$O$10:$O$150="✔",ROW($A$1:$A$139),""),A25)))</f>
        <v/>
      </c>
      <c r="X25" s="1329"/>
      <c r="Y25" s="1657" t="str">
        <f t="array" ref="Y25">IF(COUNTIF('申込シート①-1・２'!$O$10:$O$150,"✔")&lt;A25,"",INDEX('申込シート①-1・２'!$L$10:$L$150,SMALL(IF('申込シート①-1・２'!$O$10:$O$150="✔",ROW($A$1:$A$139),""),A25)))</f>
        <v/>
      </c>
      <c r="Z25" s="1658"/>
      <c r="AA25" s="1658"/>
      <c r="AB25" s="1658" t="str">
        <f t="array" ref="AB25">IF(COUNTIF('申込シート①-1・２'!$O$10:$O$150,"✔")&lt;A25,"",INDEX('申込シート①-1・２'!$M$10:$M$150,SMALL(IF('申込シート①-1・２'!$O$10:$O$150="✔",ROW($A$1:$A$139),""),A25)))</f>
        <v/>
      </c>
      <c r="AC25" s="1658"/>
      <c r="AD25" s="1658"/>
      <c r="AE25" s="358"/>
      <c r="AF25" s="1270" t="str">
        <f t="array" ref="AF25">IF(COUNTIF('申込シート①-1・２'!$O$10:$O$150,"✔")&lt;A25,"",INDEX('申込シート①-1・２'!$N$10:$N$150,SMALL(IF('申込シート①-1・２'!$O$10:$O$150="✔",ROW($A$1:$A$139),""),A25)))</f>
        <v/>
      </c>
      <c r="AG25" s="1329"/>
      <c r="AH25" s="1546"/>
      <c r="AI25" s="1547"/>
      <c r="AJ25" s="1547"/>
      <c r="AK25" s="1547"/>
      <c r="AL25" s="1547"/>
      <c r="AM25" s="1547"/>
      <c r="AN25" s="1548"/>
      <c r="AO25" s="19"/>
      <c r="AP25" s="149"/>
      <c r="AQ25" s="149"/>
      <c r="AR25" s="149"/>
      <c r="AS25" s="149"/>
    </row>
    <row r="26" spans="1:45" ht="11.85" customHeight="1">
      <c r="A26" s="1625"/>
      <c r="B26" s="1626"/>
      <c r="C26" s="1627"/>
      <c r="D26" s="1821"/>
      <c r="E26" s="1822"/>
      <c r="F26" s="1823"/>
      <c r="G26" s="1836"/>
      <c r="H26" s="1837"/>
      <c r="I26" s="1837"/>
      <c r="J26" s="1837"/>
      <c r="K26" s="1837"/>
      <c r="L26" s="1837"/>
      <c r="M26" s="1837"/>
      <c r="N26" s="1837"/>
      <c r="O26" s="1837"/>
      <c r="P26" s="1837"/>
      <c r="Q26" s="1837"/>
      <c r="R26" s="1837"/>
      <c r="S26" s="1837"/>
      <c r="T26" s="1837"/>
      <c r="U26" s="1837"/>
      <c r="V26" s="1838"/>
      <c r="W26" s="1274"/>
      <c r="X26" s="1276"/>
      <c r="Y26" s="1657" t="str">
        <f t="array" ref="Y26">IF(COUNTIF('申込シート①-1・２'!$O$10:$O$150,"✔")&lt;A25,"",INDEX('申込シート①-1・２'!$J$10:$J$150,SMALL(IF('申込シート①-1・２'!$O$10:$O$150="✔",ROW($A$1:$A$139),""),A25)))</f>
        <v/>
      </c>
      <c r="Z26" s="1658"/>
      <c r="AA26" s="1658"/>
      <c r="AB26" s="1658" t="str">
        <f t="array" ref="AB26">IF(COUNTIF('申込シート①-1・２'!$O$10:$O$150,"✔")&lt;A25,"",INDEX('申込シート①-1・２'!$K$10:$K$150,SMALL(IF('申込シート①-1・２'!$O$10:$O$150="✔",ROW($A$1:$A$139),""),A25)))</f>
        <v/>
      </c>
      <c r="AC26" s="1658"/>
      <c r="AD26" s="1658"/>
      <c r="AE26" s="440" t="s">
        <v>2499</v>
      </c>
      <c r="AF26" s="1274"/>
      <c r="AG26" s="1276"/>
      <c r="AH26" s="1549"/>
      <c r="AI26" s="1550"/>
      <c r="AJ26" s="1550"/>
      <c r="AK26" s="1550"/>
      <c r="AL26" s="1550"/>
      <c r="AM26" s="1550"/>
      <c r="AN26" s="1551"/>
      <c r="AO26" s="19"/>
      <c r="AP26" s="149"/>
      <c r="AQ26" s="149"/>
      <c r="AR26" s="149"/>
      <c r="AS26" s="149"/>
    </row>
    <row r="27" spans="1:45" ht="11.85" customHeight="1">
      <c r="A27" s="1628">
        <v>4</v>
      </c>
      <c r="B27" s="1629"/>
      <c r="C27" s="1636"/>
      <c r="D27" s="1818" t="str">
        <f t="array" ref="D27">IF(COUNTIF('申込シート①-1・２'!$O$10:$O$150,"✔")&lt;A27,"",INDEX('申込シート①-1・２'!$AV$10:$AV$145,SMALL(IF('申込シート①-1・２'!$O$10:$O$150="✔",ROW($A$1:$A$139),""),A27)))</f>
        <v/>
      </c>
      <c r="E27" s="1819"/>
      <c r="F27" s="1820"/>
      <c r="G27" s="1833" t="str">
        <f t="array" ref="G27">IF(COUNTIF('申込シート①-1・２'!$O$10:$O$150,"✔")&lt;A27,"",INDEX('申込シート①-1・２'!$G$10:$G$150,SMALL(IF('申込シート①-1・２'!$O$10:$O$150="✔",ROW($A$1:$A$139),""),A27)))</f>
        <v/>
      </c>
      <c r="H27" s="1834"/>
      <c r="I27" s="1834"/>
      <c r="J27" s="1834"/>
      <c r="K27" s="1834"/>
      <c r="L27" s="1834"/>
      <c r="M27" s="1834"/>
      <c r="N27" s="1834"/>
      <c r="O27" s="1834"/>
      <c r="P27" s="1834"/>
      <c r="Q27" s="1834"/>
      <c r="R27" s="1834"/>
      <c r="S27" s="1834"/>
      <c r="T27" s="1834"/>
      <c r="U27" s="1834"/>
      <c r="V27" s="1835"/>
      <c r="W27" s="1270" t="str">
        <f t="array" ref="W27">IF(COUNTIF('申込シート①-1・２'!$O$10:$O$150,"✔")&lt;A27,"",INDEX('申込シート①-1・２'!$H$10:$H$150,SMALL(IF('申込シート①-1・２'!$O$10:$O$150="✔",ROW($A$1:$A$139),""),A27)))</f>
        <v/>
      </c>
      <c r="X27" s="1329"/>
      <c r="Y27" s="1657" t="str">
        <f t="array" ref="Y27">IF(COUNTIF('申込シート①-1・２'!$O$10:$O$150,"✔")&lt;A27,"",INDEX('申込シート①-1・２'!$L$10:$L$150,SMALL(IF('申込シート①-1・２'!$O$10:$O$150="✔",ROW($A$1:$A$139),""),A27)))</f>
        <v/>
      </c>
      <c r="Z27" s="1658"/>
      <c r="AA27" s="1658"/>
      <c r="AB27" s="1658" t="str">
        <f t="array" ref="AB27">IF(COUNTIF('申込シート①-1・２'!$O$10:$O$150,"✔")&lt;A27,"",INDEX('申込シート①-1・２'!$M$10:$M$150,SMALL(IF('申込シート①-1・２'!$O$10:$O$150="✔",ROW($A$1:$A$139),""),A27)))</f>
        <v/>
      </c>
      <c r="AC27" s="1658"/>
      <c r="AD27" s="1658"/>
      <c r="AE27" s="358"/>
      <c r="AF27" s="1270" t="str">
        <f t="array" ref="AF27">IF(COUNTIF('申込シート①-1・２'!$O$10:$O$150,"✔")&lt;A27,"",INDEX('申込シート①-1・２'!$N$10:$N$150,SMALL(IF('申込シート①-1・２'!$O$10:$O$150="✔",ROW($A$1:$A$139),""),A27)))</f>
        <v/>
      </c>
      <c r="AG27" s="1329"/>
      <c r="AH27" s="1812"/>
      <c r="AI27" s="1813"/>
      <c r="AJ27" s="1813"/>
      <c r="AK27" s="1813"/>
      <c r="AL27" s="1813"/>
      <c r="AM27" s="1813"/>
      <c r="AN27" s="1814"/>
      <c r="AO27" s="19"/>
      <c r="AP27" s="149"/>
      <c r="AQ27" s="149"/>
      <c r="AR27" s="149"/>
      <c r="AS27" s="149"/>
    </row>
    <row r="28" spans="1:45" ht="11.85" customHeight="1">
      <c r="A28" s="1625"/>
      <c r="B28" s="1626"/>
      <c r="C28" s="1627"/>
      <c r="D28" s="1821"/>
      <c r="E28" s="1822"/>
      <c r="F28" s="1823"/>
      <c r="G28" s="1836"/>
      <c r="H28" s="1837"/>
      <c r="I28" s="1837"/>
      <c r="J28" s="1837"/>
      <c r="K28" s="1837"/>
      <c r="L28" s="1837"/>
      <c r="M28" s="1837"/>
      <c r="N28" s="1837"/>
      <c r="O28" s="1837"/>
      <c r="P28" s="1837"/>
      <c r="Q28" s="1837"/>
      <c r="R28" s="1837"/>
      <c r="S28" s="1837"/>
      <c r="T28" s="1837"/>
      <c r="U28" s="1837"/>
      <c r="V28" s="1838"/>
      <c r="W28" s="1274"/>
      <c r="X28" s="1276"/>
      <c r="Y28" s="1657" t="str">
        <f t="array" ref="Y28">IF(COUNTIF('申込シート①-1・２'!$O$10:$O$150,"✔")&lt;A27,"",INDEX('申込シート①-1・２'!$J$10:$J$150,SMALL(IF('申込シート①-1・２'!$O$10:$O$150="✔",ROW($A$1:$A$139),""),A27)))</f>
        <v/>
      </c>
      <c r="Z28" s="1658"/>
      <c r="AA28" s="1658"/>
      <c r="AB28" s="1658" t="str">
        <f t="array" ref="AB28">IF(COUNTIF('申込シート①-1・２'!$O$10:$O$150,"✔")&lt;A27,"",INDEX('申込シート①-1・２'!$K$10:$K$150,SMALL(IF('申込シート①-1・２'!$O$10:$O$150="✔",ROW($A$1:$A$139),""),A27)))</f>
        <v/>
      </c>
      <c r="AC28" s="1658"/>
      <c r="AD28" s="1658"/>
      <c r="AE28" s="440" t="s">
        <v>2499</v>
      </c>
      <c r="AF28" s="1274"/>
      <c r="AG28" s="1276"/>
      <c r="AH28" s="1815"/>
      <c r="AI28" s="1816"/>
      <c r="AJ28" s="1816"/>
      <c r="AK28" s="1816"/>
      <c r="AL28" s="1816"/>
      <c r="AM28" s="1816"/>
      <c r="AN28" s="1817"/>
      <c r="AO28" s="19"/>
      <c r="AP28" s="149"/>
      <c r="AQ28" s="149"/>
      <c r="AR28" s="149"/>
      <c r="AS28" s="149"/>
    </row>
    <row r="29" spans="1:45" ht="11.85" customHeight="1">
      <c r="A29" s="1628">
        <v>5</v>
      </c>
      <c r="B29" s="1629"/>
      <c r="C29" s="1636"/>
      <c r="D29" s="1818" t="str">
        <f t="array" ref="D29">IF(COUNTIF('申込シート①-1・２'!$O$10:$O$150,"✔")&lt;A29,"",INDEX('申込シート①-1・２'!$AV$10:$AV$145,SMALL(IF('申込シート①-1・２'!$O$10:$O$150="✔",ROW($A$1:$A$139),""),A29)))</f>
        <v/>
      </c>
      <c r="E29" s="1819"/>
      <c r="F29" s="1820"/>
      <c r="G29" s="1833" t="str">
        <f t="array" ref="G29">IF(COUNTIF('申込シート①-1・２'!$O$10:$O$150,"✔")&lt;A29,"",INDEX('申込シート①-1・２'!$G$10:$G$150,SMALL(IF('申込シート①-1・２'!$O$10:$O$150="✔",ROW($A$1:$A$139),""),A29)))</f>
        <v/>
      </c>
      <c r="H29" s="1834"/>
      <c r="I29" s="1834"/>
      <c r="J29" s="1834"/>
      <c r="K29" s="1834"/>
      <c r="L29" s="1834"/>
      <c r="M29" s="1834"/>
      <c r="N29" s="1834"/>
      <c r="O29" s="1834"/>
      <c r="P29" s="1834"/>
      <c r="Q29" s="1834"/>
      <c r="R29" s="1834"/>
      <c r="S29" s="1834"/>
      <c r="T29" s="1834"/>
      <c r="U29" s="1834"/>
      <c r="V29" s="1835"/>
      <c r="W29" s="1270" t="str">
        <f t="array" ref="W29">IF(COUNTIF('申込シート①-1・２'!$O$10:$O$150,"✔")&lt;A29,"",INDEX('申込シート①-1・２'!$H$10:$H$150,SMALL(IF('申込シート①-1・２'!$O$10:$O$150="✔",ROW($A$1:$A$139),""),A29)))</f>
        <v/>
      </c>
      <c r="X29" s="1329"/>
      <c r="Y29" s="1657" t="str">
        <f t="array" ref="Y29">IF(COUNTIF('申込シート①-1・２'!$O$10:$O$150,"✔")&lt;A29,"",INDEX('申込シート①-1・２'!$L$10:$L$150,SMALL(IF('申込シート①-1・２'!$O$10:$O$150="✔",ROW($A$1:$A$139),""),A29)))</f>
        <v/>
      </c>
      <c r="Z29" s="1658"/>
      <c r="AA29" s="1658"/>
      <c r="AB29" s="1658" t="str">
        <f t="array" ref="AB29">IF(COUNTIF('申込シート①-1・２'!$O$10:$O$150,"✔")&lt;A29,"",INDEX('申込シート①-1・２'!$M$10:$M$150,SMALL(IF('申込シート①-1・２'!$O$10:$O$150="✔",ROW($A$1:$A$139),""),A29)))</f>
        <v/>
      </c>
      <c r="AC29" s="1658"/>
      <c r="AD29" s="1658"/>
      <c r="AE29" s="358"/>
      <c r="AF29" s="1270" t="str">
        <f t="array" ref="AF29">IF(COUNTIF('申込シート①-1・２'!$O$10:$O$150,"✔")&lt;A29,"",INDEX('申込シート①-1・２'!$N$10:$N$150,SMALL(IF('申込シート①-1・２'!$O$10:$O$150="✔",ROW($A$1:$A$139),""),A29)))</f>
        <v/>
      </c>
      <c r="AG29" s="1329"/>
      <c r="AH29" s="1546"/>
      <c r="AI29" s="1547"/>
      <c r="AJ29" s="1547"/>
      <c r="AK29" s="1547"/>
      <c r="AL29" s="1547"/>
      <c r="AM29" s="1547"/>
      <c r="AN29" s="1548"/>
      <c r="AO29" s="19"/>
      <c r="AP29" s="149"/>
      <c r="AQ29" s="149"/>
      <c r="AR29" s="149"/>
      <c r="AS29" s="149"/>
    </row>
    <row r="30" spans="1:45" ht="11.85" customHeight="1">
      <c r="A30" s="1625"/>
      <c r="B30" s="1626"/>
      <c r="C30" s="1627"/>
      <c r="D30" s="1821"/>
      <c r="E30" s="1822"/>
      <c r="F30" s="1823"/>
      <c r="G30" s="1836"/>
      <c r="H30" s="1837"/>
      <c r="I30" s="1837"/>
      <c r="J30" s="1837"/>
      <c r="K30" s="1837"/>
      <c r="L30" s="1837"/>
      <c r="M30" s="1837"/>
      <c r="N30" s="1837"/>
      <c r="O30" s="1837"/>
      <c r="P30" s="1837"/>
      <c r="Q30" s="1837"/>
      <c r="R30" s="1837"/>
      <c r="S30" s="1837"/>
      <c r="T30" s="1837"/>
      <c r="U30" s="1837"/>
      <c r="V30" s="1838"/>
      <c r="W30" s="1274"/>
      <c r="X30" s="1276"/>
      <c r="Y30" s="1657" t="str">
        <f t="array" ref="Y30">IF(COUNTIF('申込シート①-1・２'!$O$10:$O$150,"✔")&lt;A29,"",INDEX('申込シート①-1・２'!$J$10:$J$150,SMALL(IF('申込シート①-1・２'!$O$10:$O$150="✔",ROW($A$1:$A$139),""),A29)))</f>
        <v/>
      </c>
      <c r="Z30" s="1658"/>
      <c r="AA30" s="1658"/>
      <c r="AB30" s="1658" t="str">
        <f t="array" ref="AB30">IF(COUNTIF('申込シート①-1・２'!$O$10:$O$150,"✔")&lt;A29,"",INDEX('申込シート①-1・２'!$K$10:$K$150,SMALL(IF('申込シート①-1・２'!$O$10:$O$150="✔",ROW($A$1:$A$139),""),A29)))</f>
        <v/>
      </c>
      <c r="AC30" s="1658"/>
      <c r="AD30" s="1658"/>
      <c r="AE30" s="440" t="s">
        <v>2499</v>
      </c>
      <c r="AF30" s="1274"/>
      <c r="AG30" s="1276"/>
      <c r="AH30" s="1549"/>
      <c r="AI30" s="1550"/>
      <c r="AJ30" s="1550"/>
      <c r="AK30" s="1550"/>
      <c r="AL30" s="1550"/>
      <c r="AM30" s="1550"/>
      <c r="AN30" s="1551"/>
      <c r="AO30" s="19"/>
      <c r="AP30" s="149"/>
      <c r="AQ30" s="149"/>
      <c r="AR30" s="149"/>
      <c r="AS30" s="149"/>
    </row>
    <row r="31" spans="1:45" ht="11.85" customHeight="1">
      <c r="A31" s="1628">
        <v>6</v>
      </c>
      <c r="B31" s="1629"/>
      <c r="C31" s="1636"/>
      <c r="D31" s="1818" t="str">
        <f t="array" ref="D31">IF(COUNTIF('申込シート①-1・２'!$O$10:$O$150,"✔")&lt;A31,"",INDEX('申込シート①-1・２'!$AV$10:$AV$145,SMALL(IF('申込シート①-1・２'!$O$10:$O$150="✔",ROW($A$1:$A$139),""),A31)))</f>
        <v/>
      </c>
      <c r="E31" s="1819"/>
      <c r="F31" s="1820"/>
      <c r="G31" s="1833" t="str">
        <f t="array" ref="G31">IF(COUNTIF('申込シート①-1・２'!$O$10:$O$150,"✔")&lt;A31,"",INDEX('申込シート①-1・２'!$G$10:$G$150,SMALL(IF('申込シート①-1・２'!$O$10:$O$150="✔",ROW($A$1:$A$139),""),A31)))</f>
        <v/>
      </c>
      <c r="H31" s="1834"/>
      <c r="I31" s="1834"/>
      <c r="J31" s="1834"/>
      <c r="K31" s="1834"/>
      <c r="L31" s="1834"/>
      <c r="M31" s="1834"/>
      <c r="N31" s="1834"/>
      <c r="O31" s="1834"/>
      <c r="P31" s="1834"/>
      <c r="Q31" s="1834"/>
      <c r="R31" s="1834"/>
      <c r="S31" s="1834"/>
      <c r="T31" s="1834"/>
      <c r="U31" s="1834"/>
      <c r="V31" s="1835"/>
      <c r="W31" s="1270" t="str">
        <f t="array" ref="W31">IF(COUNTIF('申込シート①-1・２'!$O$10:$O$150,"✔")&lt;A31,"",INDEX('申込シート①-1・２'!$H$10:$H$150,SMALL(IF('申込シート①-1・２'!$O$10:$O$150="✔",ROW($A$1:$A$139),""),A31)))</f>
        <v/>
      </c>
      <c r="X31" s="1329"/>
      <c r="Y31" s="1657" t="str">
        <f t="array" ref="Y31">IF(COUNTIF('申込シート①-1・２'!$O$10:$O$150,"✔")&lt;A31,"",INDEX('申込シート①-1・２'!$L$10:$L$150,SMALL(IF('申込シート①-1・２'!$O$10:$O$150="✔",ROW($A$1:$A$139),""),A31)))</f>
        <v/>
      </c>
      <c r="Z31" s="1658"/>
      <c r="AA31" s="1658"/>
      <c r="AB31" s="1658" t="str">
        <f t="array" ref="AB31">IF(COUNTIF('申込シート①-1・２'!$O$10:$O$150,"✔")&lt;A31,"",INDEX('申込シート①-1・２'!$M$10:$M$150,SMALL(IF('申込シート①-1・２'!$O$10:$O$150="✔",ROW($A$1:$A$139),""),A31)))</f>
        <v/>
      </c>
      <c r="AC31" s="1658"/>
      <c r="AD31" s="1658"/>
      <c r="AE31" s="358"/>
      <c r="AF31" s="1270" t="str">
        <f t="array" ref="AF31">IF(COUNTIF('申込シート①-1・２'!$O$10:$O$150,"✔")&lt;A31,"",INDEX('申込シート①-1・２'!$N$10:$N$150,SMALL(IF('申込シート①-1・２'!$O$10:$O$150="✔",ROW($A$1:$A$139),""),A31)))</f>
        <v/>
      </c>
      <c r="AG31" s="1329"/>
      <c r="AH31" s="1546"/>
      <c r="AI31" s="1547"/>
      <c r="AJ31" s="1547"/>
      <c r="AK31" s="1547"/>
      <c r="AL31" s="1547"/>
      <c r="AM31" s="1547"/>
      <c r="AN31" s="1548"/>
      <c r="AO31" s="19"/>
      <c r="AP31" s="149"/>
      <c r="AQ31" s="149"/>
      <c r="AR31" s="149"/>
      <c r="AS31" s="149"/>
    </row>
    <row r="32" spans="1:45" ht="11.85" customHeight="1">
      <c r="A32" s="1625"/>
      <c r="B32" s="1626"/>
      <c r="C32" s="1627"/>
      <c r="D32" s="1821"/>
      <c r="E32" s="1822"/>
      <c r="F32" s="1823"/>
      <c r="G32" s="1836"/>
      <c r="H32" s="1837"/>
      <c r="I32" s="1837"/>
      <c r="J32" s="1837"/>
      <c r="K32" s="1837"/>
      <c r="L32" s="1837"/>
      <c r="M32" s="1837"/>
      <c r="N32" s="1837"/>
      <c r="O32" s="1837"/>
      <c r="P32" s="1837"/>
      <c r="Q32" s="1837"/>
      <c r="R32" s="1837"/>
      <c r="S32" s="1837"/>
      <c r="T32" s="1837"/>
      <c r="U32" s="1837"/>
      <c r="V32" s="1838"/>
      <c r="W32" s="1274"/>
      <c r="X32" s="1276"/>
      <c r="Y32" s="1657" t="str">
        <f t="array" ref="Y32">IF(COUNTIF('申込シート①-1・２'!$O$10:$O$150,"✔")&lt;A31,"",INDEX('申込シート①-1・２'!$J$10:$J$150,SMALL(IF('申込シート①-1・２'!$O$10:$O$150="✔",ROW($A$1:$A$139),""),A31)))</f>
        <v/>
      </c>
      <c r="Z32" s="1658"/>
      <c r="AA32" s="1658"/>
      <c r="AB32" s="1658" t="str">
        <f t="array" ref="AB32">IF(COUNTIF('申込シート①-1・２'!$O$10:$O$150,"✔")&lt;A31,"",INDEX('申込シート①-1・２'!$K$10:$K$150,SMALL(IF('申込シート①-1・２'!$O$10:$O$150="✔",ROW($A$1:$A$139),""),A31)))</f>
        <v/>
      </c>
      <c r="AC32" s="1658"/>
      <c r="AD32" s="1658"/>
      <c r="AE32" s="440" t="s">
        <v>2499</v>
      </c>
      <c r="AF32" s="1274"/>
      <c r="AG32" s="1276"/>
      <c r="AH32" s="1549"/>
      <c r="AI32" s="1550"/>
      <c r="AJ32" s="1550"/>
      <c r="AK32" s="1550"/>
      <c r="AL32" s="1550"/>
      <c r="AM32" s="1550"/>
      <c r="AN32" s="1551"/>
      <c r="AO32" s="19"/>
      <c r="AP32" s="149"/>
      <c r="AQ32" s="149"/>
      <c r="AR32" s="149"/>
      <c r="AS32" s="149"/>
    </row>
    <row r="33" spans="1:41" ht="11.85" customHeight="1">
      <c r="A33" s="1628">
        <v>7</v>
      </c>
      <c r="B33" s="1629"/>
      <c r="C33" s="1636"/>
      <c r="D33" s="1818" t="str">
        <f t="array" ref="D33">IF(COUNTIF('申込シート①-1・２'!$O$10:$O$150,"✔")&lt;A33,"",INDEX('申込シート①-1・２'!$AV$10:$AV$145,SMALL(IF('申込シート①-1・２'!$O$10:$O$150="✔",ROW($A$1:$A$139),""),A33)))</f>
        <v/>
      </c>
      <c r="E33" s="1819"/>
      <c r="F33" s="1820"/>
      <c r="G33" s="1833" t="str">
        <f t="array" ref="G33">IF(COUNTIF('申込シート①-1・２'!$O$10:$O$150,"✔")&lt;A33,"",INDEX('申込シート①-1・２'!$G$10:$G$150,SMALL(IF('申込シート①-1・２'!$O$10:$O$150="✔",ROW($A$1:$A$139),""),A33)))</f>
        <v/>
      </c>
      <c r="H33" s="1834"/>
      <c r="I33" s="1834"/>
      <c r="J33" s="1834"/>
      <c r="K33" s="1834"/>
      <c r="L33" s="1834"/>
      <c r="M33" s="1834"/>
      <c r="N33" s="1834"/>
      <c r="O33" s="1834"/>
      <c r="P33" s="1834"/>
      <c r="Q33" s="1834"/>
      <c r="R33" s="1834"/>
      <c r="S33" s="1834"/>
      <c r="T33" s="1834"/>
      <c r="U33" s="1834"/>
      <c r="V33" s="1835"/>
      <c r="W33" s="1270" t="str">
        <f t="array" ref="W33">IF(COUNTIF('申込シート①-1・２'!$O$10:$O$150,"✔")&lt;A33,"",INDEX('申込シート①-1・２'!$H$10:$H$150,SMALL(IF('申込シート①-1・２'!$O$10:$O$150="✔",ROW($A$1:$A$139),""),A33)))</f>
        <v/>
      </c>
      <c r="X33" s="1329"/>
      <c r="Y33" s="1657" t="str">
        <f t="array" ref="Y33">IF(COUNTIF('申込シート①-1・２'!$O$10:$O$150,"✔")&lt;A33,"",INDEX('申込シート①-1・２'!$L$10:$L$150,SMALL(IF('申込シート①-1・２'!$O$10:$O$150="✔",ROW($A$1:$A$139),""),A33)))</f>
        <v/>
      </c>
      <c r="Z33" s="1658"/>
      <c r="AA33" s="1658"/>
      <c r="AB33" s="1658" t="str">
        <f t="array" ref="AB33">IF(COUNTIF('申込シート①-1・２'!$O$10:$O$150,"✔")&lt;A33,"",INDEX('申込シート①-1・２'!$M$10:$M$150,SMALL(IF('申込シート①-1・２'!$O$10:$O$150="✔",ROW($A$1:$A$139),""),A33)))</f>
        <v/>
      </c>
      <c r="AC33" s="1658"/>
      <c r="AD33" s="1658"/>
      <c r="AE33" s="358"/>
      <c r="AF33" s="1270" t="str">
        <f t="array" ref="AF33">IF(COUNTIF('申込シート①-1・２'!$O$10:$O$150,"✔")&lt;A33,"",INDEX('申込シート①-1・２'!$N$10:$N$150,SMALL(IF('申込シート①-1・２'!$O$10:$O$150="✔",ROW($A$1:$A$139),""),A33)))</f>
        <v/>
      </c>
      <c r="AG33" s="1329"/>
      <c r="AH33" s="1546"/>
      <c r="AI33" s="1547"/>
      <c r="AJ33" s="1547"/>
      <c r="AK33" s="1547"/>
      <c r="AL33" s="1547"/>
      <c r="AM33" s="1547"/>
      <c r="AN33" s="1548"/>
      <c r="AO33" s="19"/>
    </row>
    <row r="34" spans="1:41" ht="11.85" customHeight="1">
      <c r="A34" s="1625"/>
      <c r="B34" s="1626"/>
      <c r="C34" s="1627"/>
      <c r="D34" s="1821"/>
      <c r="E34" s="1822"/>
      <c r="F34" s="1823"/>
      <c r="G34" s="1836"/>
      <c r="H34" s="1837"/>
      <c r="I34" s="1837"/>
      <c r="J34" s="1837"/>
      <c r="K34" s="1837"/>
      <c r="L34" s="1837"/>
      <c r="M34" s="1837"/>
      <c r="N34" s="1837"/>
      <c r="O34" s="1837"/>
      <c r="P34" s="1837"/>
      <c r="Q34" s="1837"/>
      <c r="R34" s="1837"/>
      <c r="S34" s="1837"/>
      <c r="T34" s="1837"/>
      <c r="U34" s="1837"/>
      <c r="V34" s="1838"/>
      <c r="W34" s="1274"/>
      <c r="X34" s="1276"/>
      <c r="Y34" s="1657" t="str">
        <f t="array" ref="Y34">IF(COUNTIF('申込シート①-1・２'!$O$10:$O$150,"✔")&lt;A33,"",INDEX('申込シート①-1・２'!$J$10:$J$150,SMALL(IF('申込シート①-1・２'!$O$10:$O$150="✔",ROW($A$1:$A$139),""),A33)))</f>
        <v/>
      </c>
      <c r="Z34" s="1658"/>
      <c r="AA34" s="1658"/>
      <c r="AB34" s="1658" t="str">
        <f t="array" ref="AB34">IF(COUNTIF('申込シート①-1・２'!$O$10:$O$150,"✔")&lt;A33,"",INDEX('申込シート①-1・２'!$K$10:$K$150,SMALL(IF('申込シート①-1・２'!$O$10:$O$150="✔",ROW($A$1:$A$139),""),A33)))</f>
        <v/>
      </c>
      <c r="AC34" s="1658"/>
      <c r="AD34" s="1658"/>
      <c r="AE34" s="440" t="s">
        <v>2499</v>
      </c>
      <c r="AF34" s="1274"/>
      <c r="AG34" s="1276"/>
      <c r="AH34" s="1549"/>
      <c r="AI34" s="1550"/>
      <c r="AJ34" s="1550"/>
      <c r="AK34" s="1550"/>
      <c r="AL34" s="1550"/>
      <c r="AM34" s="1550"/>
      <c r="AN34" s="1551"/>
      <c r="AO34" s="19"/>
    </row>
    <row r="35" spans="1:41" ht="11.85" customHeight="1">
      <c r="A35" s="1628">
        <v>8</v>
      </c>
      <c r="B35" s="1629"/>
      <c r="C35" s="1636"/>
      <c r="D35" s="1818" t="str">
        <f t="array" ref="D35">IF(COUNTIF('申込シート①-1・２'!$O$10:$O$150,"✔")&lt;A35,"",INDEX('申込シート①-1・２'!$AV$10:$AV$145,SMALL(IF('申込シート①-1・２'!$O$10:$O$150="✔",ROW($A$1:$A$139),""),A35)))</f>
        <v/>
      </c>
      <c r="E35" s="1819"/>
      <c r="F35" s="1820"/>
      <c r="G35" s="1833" t="str">
        <f t="array" ref="G35">IF(COUNTIF('申込シート①-1・２'!$O$10:$O$150,"✔")&lt;A35,"",INDEX('申込シート①-1・２'!$G$10:$G$150,SMALL(IF('申込シート①-1・２'!$O$10:$O$150="✔",ROW($A$1:$A$139),""),A35)))</f>
        <v/>
      </c>
      <c r="H35" s="1834"/>
      <c r="I35" s="1834"/>
      <c r="J35" s="1834"/>
      <c r="K35" s="1834"/>
      <c r="L35" s="1834"/>
      <c r="M35" s="1834"/>
      <c r="N35" s="1834"/>
      <c r="O35" s="1834"/>
      <c r="P35" s="1834"/>
      <c r="Q35" s="1834"/>
      <c r="R35" s="1834"/>
      <c r="S35" s="1834"/>
      <c r="T35" s="1834"/>
      <c r="U35" s="1834"/>
      <c r="V35" s="1835"/>
      <c r="W35" s="1270" t="str">
        <f t="array" ref="W35">IF(COUNTIF('申込シート①-1・２'!$O$10:$O$150,"✔")&lt;A35,"",INDEX('申込シート①-1・２'!$H$10:$H$150,SMALL(IF('申込シート①-1・２'!$O$10:$O$150="✔",ROW($A$1:$A$139),""),A35)))</f>
        <v/>
      </c>
      <c r="X35" s="1329"/>
      <c r="Y35" s="1657" t="str">
        <f t="array" ref="Y35">IF(COUNTIF('申込シート①-1・２'!$O$10:$O$150,"✔")&lt;A35,"",INDEX('申込シート①-1・２'!$L$10:$L$150,SMALL(IF('申込シート①-1・２'!$O$10:$O$150="✔",ROW($A$1:$A$139),""),A35)))</f>
        <v/>
      </c>
      <c r="Z35" s="1658"/>
      <c r="AA35" s="1658"/>
      <c r="AB35" s="1658" t="str">
        <f t="array" ref="AB35">IF(COUNTIF('申込シート①-1・２'!$O$10:$O$150,"✔")&lt;A35,"",INDEX('申込シート①-1・２'!$M$10:$M$150,SMALL(IF('申込シート①-1・２'!$O$10:$O$150="✔",ROW($A$1:$A$139),""),A35)))</f>
        <v/>
      </c>
      <c r="AC35" s="1658"/>
      <c r="AD35" s="1658"/>
      <c r="AE35" s="358"/>
      <c r="AF35" s="1270" t="str">
        <f t="array" ref="AF35">IF(COUNTIF('申込シート①-1・２'!$O$10:$O$150,"✔")&lt;A35,"",INDEX('申込シート①-1・２'!$N$10:$N$150,SMALL(IF('申込シート①-1・２'!$O$10:$O$150="✔",ROW($A$1:$A$139),""),A35)))</f>
        <v/>
      </c>
      <c r="AG35" s="1329"/>
      <c r="AH35" s="1546"/>
      <c r="AI35" s="1547"/>
      <c r="AJ35" s="1547"/>
      <c r="AK35" s="1547"/>
      <c r="AL35" s="1547"/>
      <c r="AM35" s="1547"/>
      <c r="AN35" s="1548"/>
      <c r="AO35" s="19"/>
    </row>
    <row r="36" spans="1:41" ht="11.85" customHeight="1">
      <c r="A36" s="1625"/>
      <c r="B36" s="1626"/>
      <c r="C36" s="1627"/>
      <c r="D36" s="1821"/>
      <c r="E36" s="1822"/>
      <c r="F36" s="1823"/>
      <c r="G36" s="1836"/>
      <c r="H36" s="1837"/>
      <c r="I36" s="1837"/>
      <c r="J36" s="1837"/>
      <c r="K36" s="1837"/>
      <c r="L36" s="1837"/>
      <c r="M36" s="1837"/>
      <c r="N36" s="1837"/>
      <c r="O36" s="1837"/>
      <c r="P36" s="1837"/>
      <c r="Q36" s="1837"/>
      <c r="R36" s="1837"/>
      <c r="S36" s="1837"/>
      <c r="T36" s="1837"/>
      <c r="U36" s="1837"/>
      <c r="V36" s="1838"/>
      <c r="W36" s="1274"/>
      <c r="X36" s="1276"/>
      <c r="Y36" s="1657" t="str">
        <f t="array" ref="Y36">IF(COUNTIF('申込シート①-1・２'!$O$10:$O$150,"✔")&lt;A35,"",INDEX('申込シート①-1・２'!$J$10:$J$150,SMALL(IF('申込シート①-1・２'!$O$10:$O$150="✔",ROW($A$1:$A$139),""),A35)))</f>
        <v/>
      </c>
      <c r="Z36" s="1658"/>
      <c r="AA36" s="1658"/>
      <c r="AB36" s="1658" t="str">
        <f t="array" ref="AB36">IF(COUNTIF('申込シート①-1・２'!$O$10:$O$150,"✔")&lt;A35,"",INDEX('申込シート①-1・２'!$K$10:$K$150,SMALL(IF('申込シート①-1・２'!$O$10:$O$150="✔",ROW($A$1:$A$139),""),A35)))</f>
        <v/>
      </c>
      <c r="AC36" s="1658"/>
      <c r="AD36" s="1658"/>
      <c r="AE36" s="440" t="s">
        <v>2499</v>
      </c>
      <c r="AF36" s="1274"/>
      <c r="AG36" s="1276"/>
      <c r="AH36" s="1549"/>
      <c r="AI36" s="1550"/>
      <c r="AJ36" s="1550"/>
      <c r="AK36" s="1550"/>
      <c r="AL36" s="1550"/>
      <c r="AM36" s="1550"/>
      <c r="AN36" s="1551"/>
      <c r="AO36" s="19"/>
    </row>
    <row r="37" spans="1:41" ht="11.85" customHeight="1">
      <c r="A37" s="1628">
        <v>9</v>
      </c>
      <c r="B37" s="1629"/>
      <c r="C37" s="1636"/>
      <c r="D37" s="1818" t="str">
        <f t="array" ref="D37">IF(COUNTIF('申込シート①-1・２'!$O$10:$O$150,"✔")&lt;A37,"",INDEX('申込シート①-1・２'!$AV$10:$AV$145,SMALL(IF('申込シート①-1・２'!$O$10:$O$150="✔",ROW($A$1:$A$139),""),A37)))</f>
        <v/>
      </c>
      <c r="E37" s="1819"/>
      <c r="F37" s="1820"/>
      <c r="G37" s="1833" t="str">
        <f t="array" ref="G37">IF(COUNTIF('申込シート①-1・２'!$O$10:$O$150,"✔")&lt;A37,"",INDEX('申込シート①-1・２'!$G$10:$G$150,SMALL(IF('申込シート①-1・２'!$O$10:$O$150="✔",ROW($A$1:$A$139),""),A37)))</f>
        <v/>
      </c>
      <c r="H37" s="1834"/>
      <c r="I37" s="1834"/>
      <c r="J37" s="1834"/>
      <c r="K37" s="1834"/>
      <c r="L37" s="1834"/>
      <c r="M37" s="1834"/>
      <c r="N37" s="1834"/>
      <c r="O37" s="1834"/>
      <c r="P37" s="1834"/>
      <c r="Q37" s="1834"/>
      <c r="R37" s="1834"/>
      <c r="S37" s="1834"/>
      <c r="T37" s="1834"/>
      <c r="U37" s="1834"/>
      <c r="V37" s="1835"/>
      <c r="W37" s="1270" t="str">
        <f t="array" ref="W37">IF(COUNTIF('申込シート①-1・２'!$O$10:$O$150,"✔")&lt;A37,"",INDEX('申込シート①-1・２'!$H$10:$H$150,SMALL(IF('申込シート①-1・２'!$O$10:$O$150="✔",ROW($A$1:$A$139),""),A37)))</f>
        <v/>
      </c>
      <c r="X37" s="1329"/>
      <c r="Y37" s="1657" t="str">
        <f t="array" ref="Y37">IF(COUNTIF('申込シート①-1・２'!$O$10:$O$150,"✔")&lt;A37,"",INDEX('申込シート①-1・２'!$L$10:$L$150,SMALL(IF('申込シート①-1・２'!$O$10:$O$150="✔",ROW($A$1:$A$139),""),A37)))</f>
        <v/>
      </c>
      <c r="Z37" s="1658"/>
      <c r="AA37" s="1658"/>
      <c r="AB37" s="1658" t="str">
        <f t="array" ref="AB37">IF(COUNTIF('申込シート①-1・２'!$O$10:$O$150,"✔")&lt;A37,"",INDEX('申込シート①-1・２'!$M$10:$M$150,SMALL(IF('申込シート①-1・２'!$O$10:$O$150="✔",ROW($A$1:$A$139),""),A37)))</f>
        <v/>
      </c>
      <c r="AC37" s="1658"/>
      <c r="AD37" s="1658"/>
      <c r="AE37" s="358"/>
      <c r="AF37" s="1270" t="str">
        <f t="array" ref="AF37">IF(COUNTIF('申込シート①-1・２'!$O$10:$O$150,"✔")&lt;A37,"",INDEX('申込シート①-1・２'!$N$10:$N$150,SMALL(IF('申込シート①-1・２'!$O$10:$O$150="✔",ROW($A$1:$A$139),""),A37)))</f>
        <v/>
      </c>
      <c r="AG37" s="1329"/>
      <c r="AH37" s="1546"/>
      <c r="AI37" s="1547"/>
      <c r="AJ37" s="1547"/>
      <c r="AK37" s="1547"/>
      <c r="AL37" s="1547"/>
      <c r="AM37" s="1547"/>
      <c r="AN37" s="1548"/>
      <c r="AO37" s="19"/>
    </row>
    <row r="38" spans="1:41" ht="11.85" customHeight="1">
      <c r="A38" s="1625"/>
      <c r="B38" s="1626"/>
      <c r="C38" s="1627"/>
      <c r="D38" s="1821"/>
      <c r="E38" s="1822"/>
      <c r="F38" s="1823"/>
      <c r="G38" s="1836"/>
      <c r="H38" s="1837"/>
      <c r="I38" s="1837"/>
      <c r="J38" s="1837"/>
      <c r="K38" s="1837"/>
      <c r="L38" s="1837"/>
      <c r="M38" s="1837"/>
      <c r="N38" s="1837"/>
      <c r="O38" s="1837"/>
      <c r="P38" s="1837"/>
      <c r="Q38" s="1837"/>
      <c r="R38" s="1837"/>
      <c r="S38" s="1837"/>
      <c r="T38" s="1837"/>
      <c r="U38" s="1837"/>
      <c r="V38" s="1838"/>
      <c r="W38" s="1274"/>
      <c r="X38" s="1276"/>
      <c r="Y38" s="1657" t="str">
        <f t="array" ref="Y38">IF(COUNTIF('申込シート①-1・２'!$O$10:$O$150,"✔")&lt;A37,"",INDEX('申込シート①-1・２'!$J$10:$J$150,SMALL(IF('申込シート①-1・２'!$O$10:$O$150="✔",ROW($A$1:$A$139),""),A37)))</f>
        <v/>
      </c>
      <c r="Z38" s="1658"/>
      <c r="AA38" s="1658"/>
      <c r="AB38" s="1658" t="str">
        <f t="array" ref="AB38">IF(COUNTIF('申込シート①-1・２'!$O$10:$O$150,"✔")&lt;A37,"",INDEX('申込シート①-1・２'!$K$10:$K$150,SMALL(IF('申込シート①-1・２'!$O$10:$O$150="✔",ROW($A$1:$A$139),""),A37)))</f>
        <v/>
      </c>
      <c r="AC38" s="1658"/>
      <c r="AD38" s="1658"/>
      <c r="AE38" s="440" t="s">
        <v>2499</v>
      </c>
      <c r="AF38" s="1274"/>
      <c r="AG38" s="1276"/>
      <c r="AH38" s="1549"/>
      <c r="AI38" s="1550"/>
      <c r="AJ38" s="1550"/>
      <c r="AK38" s="1550"/>
      <c r="AL38" s="1550"/>
      <c r="AM38" s="1550"/>
      <c r="AN38" s="1551"/>
      <c r="AO38" s="19"/>
    </row>
    <row r="39" spans="1:41" ht="11.85" customHeight="1">
      <c r="A39" s="1628">
        <v>10</v>
      </c>
      <c r="B39" s="1629"/>
      <c r="C39" s="1636"/>
      <c r="D39" s="1818" t="str">
        <f t="array" ref="D39">IF(COUNTIF('申込シート①-1・２'!$O$10:$O$150,"✔")&lt;A39,"",INDEX('申込シート①-1・２'!$AV$10:$AV$145,SMALL(IF('申込シート①-1・２'!$O$10:$O$150="✔",ROW($A$1:$A$139),""),A39)))</f>
        <v/>
      </c>
      <c r="E39" s="1819"/>
      <c r="F39" s="1820"/>
      <c r="G39" s="1833" t="str">
        <f t="array" ref="G39">IF(COUNTIF('申込シート①-1・２'!$O$10:$O$150,"✔")&lt;A39,"",INDEX('申込シート①-1・２'!$G$10:$G$150,SMALL(IF('申込シート①-1・２'!$O$10:$O$150="✔",ROW($A$1:$A$139),""),A39)))</f>
        <v/>
      </c>
      <c r="H39" s="1834"/>
      <c r="I39" s="1834"/>
      <c r="J39" s="1834"/>
      <c r="K39" s="1834"/>
      <c r="L39" s="1834"/>
      <c r="M39" s="1834"/>
      <c r="N39" s="1834"/>
      <c r="O39" s="1834"/>
      <c r="P39" s="1834"/>
      <c r="Q39" s="1834"/>
      <c r="R39" s="1834"/>
      <c r="S39" s="1834"/>
      <c r="T39" s="1834"/>
      <c r="U39" s="1834"/>
      <c r="V39" s="1835"/>
      <c r="W39" s="1270" t="str">
        <f t="array" ref="W39">IF(COUNTIF('申込シート①-1・２'!$O$10:$O$150,"✔")&lt;A39,"",INDEX('申込シート①-1・２'!$H$10:$H$150,SMALL(IF('申込シート①-1・２'!$O$10:$O$150="✔",ROW($A$1:$A$139),""),A39)))</f>
        <v/>
      </c>
      <c r="X39" s="1329"/>
      <c r="Y39" s="1657" t="str">
        <f t="array" ref="Y39">IF(COUNTIF('申込シート①-1・２'!$O$10:$O$150,"✔")&lt;A39,"",INDEX('申込シート①-1・２'!$L$10:$L$150,SMALL(IF('申込シート①-1・２'!$O$10:$O$150="✔",ROW($A$1:$A$139),""),A39)))</f>
        <v/>
      </c>
      <c r="Z39" s="1658"/>
      <c r="AA39" s="1658"/>
      <c r="AB39" s="1658" t="str">
        <f t="array" ref="AB39">IF(COUNTIF('申込シート①-1・２'!$O$10:$O$150,"✔")&lt;A39,"",INDEX('申込シート①-1・２'!$M$10:$M$150,SMALL(IF('申込シート①-1・２'!$O$10:$O$150="✔",ROW($A$1:$A$139),""),A39)))</f>
        <v/>
      </c>
      <c r="AC39" s="1658"/>
      <c r="AD39" s="1658"/>
      <c r="AE39" s="358"/>
      <c r="AF39" s="1270" t="str">
        <f t="array" ref="AF39">IF(COUNTIF('申込シート①-1・２'!$O$10:$O$150,"✔")&lt;A39,"",INDEX('申込シート①-1・２'!$N$10:$N$150,SMALL(IF('申込シート①-1・２'!$O$10:$O$150="✔",ROW($A$1:$A$139),""),A39)))</f>
        <v/>
      </c>
      <c r="AG39" s="1329"/>
      <c r="AH39" s="1546"/>
      <c r="AI39" s="1547"/>
      <c r="AJ39" s="1547"/>
      <c r="AK39" s="1547"/>
      <c r="AL39" s="1547"/>
      <c r="AM39" s="1547"/>
      <c r="AN39" s="1548"/>
      <c r="AO39" s="19"/>
    </row>
    <row r="40" spans="1:41" ht="11.85" customHeight="1">
      <c r="A40" s="1625"/>
      <c r="B40" s="1626"/>
      <c r="C40" s="1627"/>
      <c r="D40" s="1821"/>
      <c r="E40" s="1822"/>
      <c r="F40" s="1823"/>
      <c r="G40" s="1836"/>
      <c r="H40" s="1837"/>
      <c r="I40" s="1837"/>
      <c r="J40" s="1837"/>
      <c r="K40" s="1837"/>
      <c r="L40" s="1837"/>
      <c r="M40" s="1837"/>
      <c r="N40" s="1837"/>
      <c r="O40" s="1837"/>
      <c r="P40" s="1837"/>
      <c r="Q40" s="1837"/>
      <c r="R40" s="1837"/>
      <c r="S40" s="1837"/>
      <c r="T40" s="1837"/>
      <c r="U40" s="1837"/>
      <c r="V40" s="1838"/>
      <c r="W40" s="1274"/>
      <c r="X40" s="1276"/>
      <c r="Y40" s="1657" t="str">
        <f t="array" ref="Y40">IF(COUNTIF('申込シート①-1・２'!$O$10:$O$150,"✔")&lt;A39,"",INDEX('申込シート①-1・２'!$J$10:$J$150,SMALL(IF('申込シート①-1・２'!$O$10:$O$150="✔",ROW($A$1:$A$139),""),A39)))</f>
        <v/>
      </c>
      <c r="Z40" s="1658"/>
      <c r="AA40" s="1658"/>
      <c r="AB40" s="1658" t="str">
        <f t="array" ref="AB40">IF(COUNTIF('申込シート①-1・２'!$O$10:$O$150,"✔")&lt;A39,"",INDEX('申込シート①-1・２'!$K$10:$K$150,SMALL(IF('申込シート①-1・２'!$O$10:$O$150="✔",ROW($A$1:$A$139),""),A39)))</f>
        <v/>
      </c>
      <c r="AC40" s="1658"/>
      <c r="AD40" s="1658"/>
      <c r="AE40" s="440" t="s">
        <v>2499</v>
      </c>
      <c r="AF40" s="1274"/>
      <c r="AG40" s="1276"/>
      <c r="AH40" s="1549"/>
      <c r="AI40" s="1550"/>
      <c r="AJ40" s="1550"/>
      <c r="AK40" s="1550"/>
      <c r="AL40" s="1550"/>
      <c r="AM40" s="1550"/>
      <c r="AN40" s="1551"/>
      <c r="AO40" s="19"/>
    </row>
    <row r="41" spans="1:41" ht="11.85" customHeight="1">
      <c r="A41" s="1628">
        <v>11</v>
      </c>
      <c r="B41" s="1629"/>
      <c r="C41" s="1636"/>
      <c r="D41" s="1818" t="str">
        <f t="array" ref="D41">IF(COUNTIF('申込シート①-1・２'!$O$10:$O$150,"✔")&lt;A41,"",INDEX('申込シート①-1・２'!$AV$10:$AV$145,SMALL(IF('申込シート①-1・２'!$O$10:$O$150="✔",ROW($A$1:$A$139),""),A41)))</f>
        <v/>
      </c>
      <c r="E41" s="1819"/>
      <c r="F41" s="1820"/>
      <c r="G41" s="1833" t="str">
        <f t="array" ref="G41">IF(COUNTIF('申込シート①-1・２'!$O$10:$O$150,"✔")&lt;A41,"",INDEX('申込シート①-1・２'!$G$10:$G$150,SMALL(IF('申込シート①-1・２'!$O$10:$O$150="✔",ROW($A$1:$A$139),""),A41)))</f>
        <v/>
      </c>
      <c r="H41" s="1834"/>
      <c r="I41" s="1834"/>
      <c r="J41" s="1834"/>
      <c r="K41" s="1834"/>
      <c r="L41" s="1834"/>
      <c r="M41" s="1834"/>
      <c r="N41" s="1834"/>
      <c r="O41" s="1834"/>
      <c r="P41" s="1834"/>
      <c r="Q41" s="1834"/>
      <c r="R41" s="1834"/>
      <c r="S41" s="1834"/>
      <c r="T41" s="1834"/>
      <c r="U41" s="1834"/>
      <c r="V41" s="1835"/>
      <c r="W41" s="1270" t="str">
        <f t="array" ref="W41">IF(COUNTIF('申込シート①-1・２'!$O$10:$O$150,"✔")&lt;A41,"",INDEX('申込シート①-1・２'!$H$10:$H$150,SMALL(IF('申込シート①-1・２'!$O$10:$O$150="✔",ROW($A$1:$A$139),""),A41)))</f>
        <v/>
      </c>
      <c r="X41" s="1329"/>
      <c r="Y41" s="1657" t="str">
        <f t="array" ref="Y41">IF(COUNTIF('申込シート①-1・２'!$O$10:$O$150,"✔")&lt;A41,"",INDEX('申込シート①-1・２'!$L$10:$L$150,SMALL(IF('申込シート①-1・２'!$O$10:$O$150="✔",ROW($A$1:$A$139),""),A41)))</f>
        <v/>
      </c>
      <c r="Z41" s="1658"/>
      <c r="AA41" s="1658"/>
      <c r="AB41" s="1658" t="str">
        <f t="array" ref="AB41">IF(COUNTIF('申込シート①-1・２'!$O$10:$O$150,"✔")&lt;A41,"",INDEX('申込シート①-1・２'!$M$10:$M$150,SMALL(IF('申込シート①-1・２'!$O$10:$O$150="✔",ROW($A$1:$A$139),""),A41)))</f>
        <v/>
      </c>
      <c r="AC41" s="1658"/>
      <c r="AD41" s="1658"/>
      <c r="AE41" s="358"/>
      <c r="AF41" s="1270" t="str">
        <f t="array" ref="AF41">IF(COUNTIF('申込シート①-1・２'!$O$10:$O$150,"✔")&lt;A41,"",INDEX('申込シート①-1・２'!$N$10:$N$150,SMALL(IF('申込シート①-1・２'!$O$10:$O$150="✔",ROW($A$1:$A$139),""),A41)))</f>
        <v/>
      </c>
      <c r="AG41" s="1329"/>
      <c r="AH41" s="1546"/>
      <c r="AI41" s="1547"/>
      <c r="AJ41" s="1547"/>
      <c r="AK41" s="1547"/>
      <c r="AL41" s="1547"/>
      <c r="AM41" s="1547"/>
      <c r="AN41" s="1548"/>
      <c r="AO41" s="19"/>
    </row>
    <row r="42" spans="1:41" ht="11.85" customHeight="1">
      <c r="A42" s="1625"/>
      <c r="B42" s="1626"/>
      <c r="C42" s="1627"/>
      <c r="D42" s="1821"/>
      <c r="E42" s="1822"/>
      <c r="F42" s="1823"/>
      <c r="G42" s="1836"/>
      <c r="H42" s="1837"/>
      <c r="I42" s="1837"/>
      <c r="J42" s="1837"/>
      <c r="K42" s="1837"/>
      <c r="L42" s="1837"/>
      <c r="M42" s="1837"/>
      <c r="N42" s="1837"/>
      <c r="O42" s="1837"/>
      <c r="P42" s="1837"/>
      <c r="Q42" s="1837"/>
      <c r="R42" s="1837"/>
      <c r="S42" s="1837"/>
      <c r="T42" s="1837"/>
      <c r="U42" s="1837"/>
      <c r="V42" s="1838"/>
      <c r="W42" s="1274"/>
      <c r="X42" s="1276"/>
      <c r="Y42" s="1657" t="str">
        <f t="array" ref="Y42">IF(COUNTIF('申込シート①-1・２'!$O$10:$O$150,"✔")&lt;A41,"",INDEX('申込シート①-1・２'!$J$10:$J$150,SMALL(IF('申込シート①-1・２'!$O$10:$O$150="✔",ROW($A$1:$A$139),""),A41)))</f>
        <v/>
      </c>
      <c r="Z42" s="1658"/>
      <c r="AA42" s="1658"/>
      <c r="AB42" s="1658" t="str">
        <f t="array" ref="AB42">IF(COUNTIF('申込シート①-1・２'!$O$10:$O$150,"✔")&lt;A41,"",INDEX('申込シート①-1・２'!$K$10:$K$150,SMALL(IF('申込シート①-1・２'!$O$10:$O$150="✔",ROW($A$1:$A$139),""),A41)))</f>
        <v/>
      </c>
      <c r="AC42" s="1658"/>
      <c r="AD42" s="1658"/>
      <c r="AE42" s="440" t="s">
        <v>2499</v>
      </c>
      <c r="AF42" s="1274"/>
      <c r="AG42" s="1276"/>
      <c r="AH42" s="1549"/>
      <c r="AI42" s="1550"/>
      <c r="AJ42" s="1550"/>
      <c r="AK42" s="1550"/>
      <c r="AL42" s="1550"/>
      <c r="AM42" s="1550"/>
      <c r="AN42" s="1551"/>
      <c r="AO42" s="19"/>
    </row>
    <row r="43" spans="1:41" ht="11.85" customHeight="1">
      <c r="A43" s="1628">
        <v>12</v>
      </c>
      <c r="B43" s="1629"/>
      <c r="C43" s="1636"/>
      <c r="D43" s="1818" t="str">
        <f t="array" ref="D43">IF(COUNTIF('申込シート①-1・２'!$O$10:$O$150,"✔")&lt;A43,"",INDEX('申込シート①-1・２'!$AV$10:$AV$145,SMALL(IF('申込シート①-1・２'!$O$10:$O$150="✔",ROW($A$1:$A$139),""),A43)))</f>
        <v/>
      </c>
      <c r="E43" s="1819"/>
      <c r="F43" s="1820"/>
      <c r="G43" s="1833" t="str">
        <f t="array" ref="G43">IF(COUNTIF('申込シート①-1・２'!$O$10:$O$150,"✔")&lt;A43,"",INDEX('申込シート①-1・２'!$G$10:$G$150,SMALL(IF('申込シート①-1・２'!$O$10:$O$150="✔",ROW($A$1:$A$139),""),A43)))</f>
        <v/>
      </c>
      <c r="H43" s="1834"/>
      <c r="I43" s="1834"/>
      <c r="J43" s="1834"/>
      <c r="K43" s="1834"/>
      <c r="L43" s="1834"/>
      <c r="M43" s="1834"/>
      <c r="N43" s="1834"/>
      <c r="O43" s="1834"/>
      <c r="P43" s="1834"/>
      <c r="Q43" s="1834"/>
      <c r="R43" s="1834"/>
      <c r="S43" s="1834"/>
      <c r="T43" s="1834"/>
      <c r="U43" s="1834"/>
      <c r="V43" s="1835"/>
      <c r="W43" s="1270" t="str">
        <f t="array" ref="W43">IF(COUNTIF('申込シート①-1・２'!$O$10:$O$150,"✔")&lt;A43,"",INDEX('申込シート①-1・２'!$H$10:$H$150,SMALL(IF('申込シート①-1・２'!$O$10:$O$150="✔",ROW($A$1:$A$139),""),A43)))</f>
        <v/>
      </c>
      <c r="X43" s="1329"/>
      <c r="Y43" s="1657" t="str">
        <f t="array" ref="Y43">IF(COUNTIF('申込シート①-1・２'!$O$10:$O$150,"✔")&lt;A43,"",INDEX('申込シート①-1・２'!$L$10:$L$150,SMALL(IF('申込シート①-1・２'!$O$10:$O$150="✔",ROW($A$1:$A$139),""),A43)))</f>
        <v/>
      </c>
      <c r="Z43" s="1658"/>
      <c r="AA43" s="1658"/>
      <c r="AB43" s="1658" t="str">
        <f t="array" ref="AB43">IF(COUNTIF('申込シート①-1・２'!$O$10:$O$150,"✔")&lt;A43,"",INDEX('申込シート①-1・２'!$M$10:$M$150,SMALL(IF('申込シート①-1・２'!$O$10:$O$150="✔",ROW($A$1:$A$139),""),A43)))</f>
        <v/>
      </c>
      <c r="AC43" s="1658"/>
      <c r="AD43" s="1658"/>
      <c r="AE43" s="358"/>
      <c r="AF43" s="1270" t="str">
        <f t="array" ref="AF43">IF(COUNTIF('申込シート①-1・２'!$O$10:$O$150,"✔")&lt;A43,"",INDEX('申込シート①-1・２'!$N$10:$N$150,SMALL(IF('申込シート①-1・２'!$O$10:$O$150="✔",ROW($A$1:$A$139),""),A43)))</f>
        <v/>
      </c>
      <c r="AG43" s="1329"/>
      <c r="AH43" s="1546"/>
      <c r="AI43" s="1547"/>
      <c r="AJ43" s="1547"/>
      <c r="AK43" s="1547"/>
      <c r="AL43" s="1547"/>
      <c r="AM43" s="1547"/>
      <c r="AN43" s="1548"/>
      <c r="AO43" s="19"/>
    </row>
    <row r="44" spans="1:41" ht="11.85" customHeight="1">
      <c r="A44" s="1625"/>
      <c r="B44" s="1626"/>
      <c r="C44" s="1627"/>
      <c r="D44" s="1821"/>
      <c r="E44" s="1822"/>
      <c r="F44" s="1823"/>
      <c r="G44" s="1836"/>
      <c r="H44" s="1837"/>
      <c r="I44" s="1837"/>
      <c r="J44" s="1837"/>
      <c r="K44" s="1837"/>
      <c r="L44" s="1837"/>
      <c r="M44" s="1837"/>
      <c r="N44" s="1837"/>
      <c r="O44" s="1837"/>
      <c r="P44" s="1837"/>
      <c r="Q44" s="1837"/>
      <c r="R44" s="1837"/>
      <c r="S44" s="1837"/>
      <c r="T44" s="1837"/>
      <c r="U44" s="1837"/>
      <c r="V44" s="1838"/>
      <c r="W44" s="1274"/>
      <c r="X44" s="1276"/>
      <c r="Y44" s="1657" t="str">
        <f t="array" ref="Y44">IF(COUNTIF('申込シート①-1・２'!$O$10:$O$150,"✔")&lt;A43,"",INDEX('申込シート①-1・２'!$J$10:$J$150,SMALL(IF('申込シート①-1・２'!$O$10:$O$150="✔",ROW($A$1:$A$139),""),A43)))</f>
        <v/>
      </c>
      <c r="Z44" s="1658"/>
      <c r="AA44" s="1658"/>
      <c r="AB44" s="1658" t="str">
        <f t="array" ref="AB44">IF(COUNTIF('申込シート①-1・２'!$O$10:$O$150,"✔")&lt;A43,"",INDEX('申込シート①-1・２'!$K$10:$K$150,SMALL(IF('申込シート①-1・２'!$O$10:$O$150="✔",ROW($A$1:$A$139),""),A43)))</f>
        <v/>
      </c>
      <c r="AC44" s="1658"/>
      <c r="AD44" s="1658"/>
      <c r="AE44" s="440" t="s">
        <v>2499</v>
      </c>
      <c r="AF44" s="1274"/>
      <c r="AG44" s="1276"/>
      <c r="AH44" s="1549"/>
      <c r="AI44" s="1550"/>
      <c r="AJ44" s="1550"/>
      <c r="AK44" s="1550"/>
      <c r="AL44" s="1550"/>
      <c r="AM44" s="1550"/>
      <c r="AN44" s="1551"/>
      <c r="AO44" s="19"/>
    </row>
    <row r="45" spans="1:41" ht="11.85" customHeight="1">
      <c r="A45" s="1628">
        <v>13</v>
      </c>
      <c r="B45" s="1629"/>
      <c r="C45" s="1636"/>
      <c r="D45" s="1818" t="str">
        <f t="array" ref="D45">IF(COUNTIF('申込シート①-1・２'!$O$10:$O$150,"✔")&lt;A45,"",INDEX('申込シート①-1・２'!$AV$10:$AV$145,SMALL(IF('申込シート①-1・２'!$O$10:$O$150="✔",ROW($A$1:$A$139),""),A45)))</f>
        <v/>
      </c>
      <c r="E45" s="1819"/>
      <c r="F45" s="1820"/>
      <c r="G45" s="1833" t="str">
        <f t="array" ref="G45">IF(COUNTIF('申込シート①-1・２'!$O$10:$O$150,"✔")&lt;A45,"",INDEX('申込シート①-1・２'!$G$10:$G$150,SMALL(IF('申込シート①-1・２'!$O$10:$O$150="✔",ROW($A$1:$A$139),""),A45)))</f>
        <v/>
      </c>
      <c r="H45" s="1834"/>
      <c r="I45" s="1834"/>
      <c r="J45" s="1834"/>
      <c r="K45" s="1834"/>
      <c r="L45" s="1834"/>
      <c r="M45" s="1834"/>
      <c r="N45" s="1834"/>
      <c r="O45" s="1834"/>
      <c r="P45" s="1834"/>
      <c r="Q45" s="1834"/>
      <c r="R45" s="1834"/>
      <c r="S45" s="1834"/>
      <c r="T45" s="1834"/>
      <c r="U45" s="1834"/>
      <c r="V45" s="1835"/>
      <c r="W45" s="1270" t="str">
        <f t="array" ref="W45">IF(COUNTIF('申込シート①-1・２'!$O$10:$O$150,"✔")&lt;A45,"",INDEX('申込シート①-1・２'!$H$10:$H$150,SMALL(IF('申込シート①-1・２'!$O$10:$O$150="✔",ROW($A$1:$A$139),""),A45)))</f>
        <v/>
      </c>
      <c r="X45" s="1329"/>
      <c r="Y45" s="1657" t="str">
        <f t="array" ref="Y45">IF(COUNTIF('申込シート①-1・２'!$O$10:$O$150,"✔")&lt;A45,"",INDEX('申込シート①-1・２'!$L$10:$L$150,SMALL(IF('申込シート①-1・２'!$O$10:$O$150="✔",ROW($A$1:$A$139),""),A45)))</f>
        <v/>
      </c>
      <c r="Z45" s="1658"/>
      <c r="AA45" s="1658"/>
      <c r="AB45" s="1658" t="str">
        <f t="array" ref="AB45">IF(COUNTIF('申込シート①-1・２'!$O$10:$O$150,"✔")&lt;A45,"",INDEX('申込シート①-1・２'!$M$10:$M$150,SMALL(IF('申込シート①-1・２'!$O$10:$O$150="✔",ROW($A$1:$A$139),""),A45)))</f>
        <v/>
      </c>
      <c r="AC45" s="1658"/>
      <c r="AD45" s="1658"/>
      <c r="AE45" s="358"/>
      <c r="AF45" s="1270" t="str">
        <f t="array" ref="AF45">IF(COUNTIF('申込シート①-1・２'!$O$10:$O$150,"✔")&lt;A45,"",INDEX('申込シート①-1・２'!$N$10:$N$150,SMALL(IF('申込シート①-1・２'!$O$10:$O$150="✔",ROW($A$1:$A$139),""),A45)))</f>
        <v/>
      </c>
      <c r="AG45" s="1329"/>
      <c r="AH45" s="1546"/>
      <c r="AI45" s="1547"/>
      <c r="AJ45" s="1547"/>
      <c r="AK45" s="1547"/>
      <c r="AL45" s="1547"/>
      <c r="AM45" s="1547"/>
      <c r="AN45" s="1548"/>
      <c r="AO45" s="19"/>
    </row>
    <row r="46" spans="1:41" ht="11.85" customHeight="1">
      <c r="A46" s="1625"/>
      <c r="B46" s="1626"/>
      <c r="C46" s="1627"/>
      <c r="D46" s="1821"/>
      <c r="E46" s="1822"/>
      <c r="F46" s="1823"/>
      <c r="G46" s="1836"/>
      <c r="H46" s="1837"/>
      <c r="I46" s="1837"/>
      <c r="J46" s="1837"/>
      <c r="K46" s="1837"/>
      <c r="L46" s="1837"/>
      <c r="M46" s="1837"/>
      <c r="N46" s="1837"/>
      <c r="O46" s="1837"/>
      <c r="P46" s="1837"/>
      <c r="Q46" s="1837"/>
      <c r="R46" s="1837"/>
      <c r="S46" s="1837"/>
      <c r="T46" s="1837"/>
      <c r="U46" s="1837"/>
      <c r="V46" s="1838"/>
      <c r="W46" s="1274"/>
      <c r="X46" s="1276"/>
      <c r="Y46" s="1657" t="str">
        <f t="array" ref="Y46">IF(COUNTIF('申込シート①-1・２'!$O$10:$O$150,"✔")&lt;A45,"",INDEX('申込シート①-1・２'!$J$10:$J$150,SMALL(IF('申込シート①-1・２'!$O$10:$O$150="✔",ROW($A$1:$A$139),""),A45)))</f>
        <v/>
      </c>
      <c r="Z46" s="1658"/>
      <c r="AA46" s="1658"/>
      <c r="AB46" s="1658" t="str">
        <f t="array" ref="AB46">IF(COUNTIF('申込シート①-1・２'!$O$10:$O$150,"✔")&lt;A45,"",INDEX('申込シート①-1・２'!$K$10:$K$150,SMALL(IF('申込シート①-1・２'!$O$10:$O$150="✔",ROW($A$1:$A$139),""),A45)))</f>
        <v/>
      </c>
      <c r="AC46" s="1658"/>
      <c r="AD46" s="1658"/>
      <c r="AE46" s="440" t="s">
        <v>2499</v>
      </c>
      <c r="AF46" s="1274"/>
      <c r="AG46" s="1276"/>
      <c r="AH46" s="1549"/>
      <c r="AI46" s="1550"/>
      <c r="AJ46" s="1550"/>
      <c r="AK46" s="1550"/>
      <c r="AL46" s="1550"/>
      <c r="AM46" s="1550"/>
      <c r="AN46" s="1551"/>
      <c r="AO46" s="19"/>
    </row>
    <row r="47" spans="1:41" ht="11.85" customHeight="1">
      <c r="A47" s="1628">
        <v>14</v>
      </c>
      <c r="B47" s="1629"/>
      <c r="C47" s="1636"/>
      <c r="D47" s="1818" t="str">
        <f t="array" ref="D47">IF(COUNTIF('申込シート①-1・２'!$O$10:$O$150,"✔")&lt;A47,"",INDEX('申込シート①-1・２'!$AV$10:$AV$145,SMALL(IF('申込シート①-1・２'!$O$10:$O$150="✔",ROW($A$1:$A$139),""),A47)))</f>
        <v/>
      </c>
      <c r="E47" s="1819"/>
      <c r="F47" s="1820"/>
      <c r="G47" s="1833" t="str">
        <f t="array" ref="G47">IF(COUNTIF('申込シート①-1・２'!$O$10:$O$150,"✔")&lt;A47,"",INDEX('申込シート①-1・２'!$G$10:$G$150,SMALL(IF('申込シート①-1・２'!$O$10:$O$150="✔",ROW($A$1:$A$139),""),A47)))</f>
        <v/>
      </c>
      <c r="H47" s="1834"/>
      <c r="I47" s="1834"/>
      <c r="J47" s="1834"/>
      <c r="K47" s="1834"/>
      <c r="L47" s="1834"/>
      <c r="M47" s="1834"/>
      <c r="N47" s="1834"/>
      <c r="O47" s="1834"/>
      <c r="P47" s="1834"/>
      <c r="Q47" s="1834"/>
      <c r="R47" s="1834"/>
      <c r="S47" s="1834"/>
      <c r="T47" s="1834"/>
      <c r="U47" s="1834"/>
      <c r="V47" s="1835"/>
      <c r="W47" s="1270" t="str">
        <f t="array" ref="W47">IF(COUNTIF('申込シート①-1・２'!$O$10:$O$150,"✔")&lt;A47,"",INDEX('申込シート①-1・２'!$H$10:$H$150,SMALL(IF('申込シート①-1・２'!$O$10:$O$150="✔",ROW($A$1:$A$139),""),A47)))</f>
        <v/>
      </c>
      <c r="X47" s="1329"/>
      <c r="Y47" s="1657" t="str">
        <f t="array" ref="Y47">IF(COUNTIF('申込シート①-1・２'!$O$10:$O$150,"✔")&lt;A47,"",INDEX('申込シート①-1・２'!$L$10:$L$150,SMALL(IF('申込シート①-1・２'!$O$10:$O$150="✔",ROW($A$1:$A$139),""),A47)))</f>
        <v/>
      </c>
      <c r="Z47" s="1658"/>
      <c r="AA47" s="1658"/>
      <c r="AB47" s="1658" t="str">
        <f t="array" ref="AB47">IF(COUNTIF('申込シート①-1・２'!$O$10:$O$150,"✔")&lt;A47,"",INDEX('申込シート①-1・２'!$M$10:$M$150,SMALL(IF('申込シート①-1・２'!$O$10:$O$150="✔",ROW($A$1:$A$139),""),A47)))</f>
        <v/>
      </c>
      <c r="AC47" s="1658"/>
      <c r="AD47" s="1658"/>
      <c r="AE47" s="358"/>
      <c r="AF47" s="1270" t="str">
        <f t="array" ref="AF47">IF(COUNTIF('申込シート①-1・２'!$O$10:$O$150,"✔")&lt;A47,"",INDEX('申込シート①-1・２'!$N$10:$N$150,SMALL(IF('申込シート①-1・２'!$O$10:$O$150="✔",ROW($A$1:$A$139),""),A47)))</f>
        <v/>
      </c>
      <c r="AG47" s="1329"/>
      <c r="AH47" s="1546"/>
      <c r="AI47" s="1547"/>
      <c r="AJ47" s="1547"/>
      <c r="AK47" s="1547"/>
      <c r="AL47" s="1547"/>
      <c r="AM47" s="1547"/>
      <c r="AN47" s="1548"/>
      <c r="AO47" s="19"/>
    </row>
    <row r="48" spans="1:41" ht="11.85" customHeight="1">
      <c r="A48" s="1625"/>
      <c r="B48" s="1626"/>
      <c r="C48" s="1627"/>
      <c r="D48" s="1821"/>
      <c r="E48" s="1822"/>
      <c r="F48" s="1823"/>
      <c r="G48" s="1836"/>
      <c r="H48" s="1837"/>
      <c r="I48" s="1837"/>
      <c r="J48" s="1837"/>
      <c r="K48" s="1837"/>
      <c r="L48" s="1837"/>
      <c r="M48" s="1837"/>
      <c r="N48" s="1837"/>
      <c r="O48" s="1837"/>
      <c r="P48" s="1837"/>
      <c r="Q48" s="1837"/>
      <c r="R48" s="1837"/>
      <c r="S48" s="1837"/>
      <c r="T48" s="1837"/>
      <c r="U48" s="1837"/>
      <c r="V48" s="1838"/>
      <c r="W48" s="1274"/>
      <c r="X48" s="1276"/>
      <c r="Y48" s="1657" t="str">
        <f t="array" ref="Y48">IF(COUNTIF('申込シート①-1・２'!$O$10:$O$150,"✔")&lt;A47,"",INDEX('申込シート①-1・２'!$J$10:$J$150,SMALL(IF('申込シート①-1・２'!$O$10:$O$150="✔",ROW($A$1:$A$139),""),A47)))</f>
        <v/>
      </c>
      <c r="Z48" s="1658"/>
      <c r="AA48" s="1658"/>
      <c r="AB48" s="1658" t="str">
        <f t="array" ref="AB48">IF(COUNTIF('申込シート①-1・２'!$O$10:$O$150,"✔")&lt;A47,"",INDEX('申込シート①-1・２'!$K$10:$K$150,SMALL(IF('申込シート①-1・２'!$O$10:$O$150="✔",ROW($A$1:$A$139),""),A47)))</f>
        <v/>
      </c>
      <c r="AC48" s="1658"/>
      <c r="AD48" s="1658"/>
      <c r="AE48" s="440" t="s">
        <v>2499</v>
      </c>
      <c r="AF48" s="1274"/>
      <c r="AG48" s="1276"/>
      <c r="AH48" s="1549"/>
      <c r="AI48" s="1550"/>
      <c r="AJ48" s="1550"/>
      <c r="AK48" s="1550"/>
      <c r="AL48" s="1550"/>
      <c r="AM48" s="1550"/>
      <c r="AN48" s="1551"/>
      <c r="AO48" s="19"/>
    </row>
    <row r="49" spans="1:41" ht="11.85" customHeight="1">
      <c r="A49" s="1628">
        <v>15</v>
      </c>
      <c r="B49" s="1629"/>
      <c r="C49" s="1636"/>
      <c r="D49" s="1818" t="str">
        <f t="array" ref="D49">IF(COUNTIF('申込シート①-1・２'!$O$10:$O$150,"✔")&lt;A49,"",INDEX('申込シート①-1・２'!$AV$10:$AV$145,SMALL(IF('申込シート①-1・２'!$O$10:$O$150="✔",ROW($A$1:$A$139),""),A49)))</f>
        <v/>
      </c>
      <c r="E49" s="1819"/>
      <c r="F49" s="1820"/>
      <c r="G49" s="1833" t="str">
        <f t="array" ref="G49">IF(COUNTIF('申込シート①-1・２'!$O$10:$O$150,"✔")&lt;A49,"",INDEX('申込シート①-1・２'!$G$10:$G$150,SMALL(IF('申込シート①-1・２'!$O$10:$O$150="✔",ROW($A$1:$A$139),""),A49)))</f>
        <v/>
      </c>
      <c r="H49" s="1834"/>
      <c r="I49" s="1834"/>
      <c r="J49" s="1834"/>
      <c r="K49" s="1834"/>
      <c r="L49" s="1834"/>
      <c r="M49" s="1834"/>
      <c r="N49" s="1834"/>
      <c r="O49" s="1834"/>
      <c r="P49" s="1834"/>
      <c r="Q49" s="1834"/>
      <c r="R49" s="1834"/>
      <c r="S49" s="1834"/>
      <c r="T49" s="1834"/>
      <c r="U49" s="1834"/>
      <c r="V49" s="1835"/>
      <c r="W49" s="1270" t="str">
        <f t="array" ref="W49">IF(COUNTIF('申込シート①-1・２'!$O$10:$O$150,"✔")&lt;A49,"",INDEX('申込シート①-1・２'!$H$10:$H$150,SMALL(IF('申込シート①-1・２'!$O$10:$O$150="✔",ROW($A$1:$A$139),""),A49)))</f>
        <v/>
      </c>
      <c r="X49" s="1329"/>
      <c r="Y49" s="1657" t="str">
        <f t="array" ref="Y49">IF(COUNTIF('申込シート①-1・２'!$O$10:$O$150,"✔")&lt;A49,"",INDEX('申込シート①-1・２'!$L$10:$L$150,SMALL(IF('申込シート①-1・２'!$O$10:$O$150="✔",ROW($A$1:$A$139),""),A49)))</f>
        <v/>
      </c>
      <c r="Z49" s="1658"/>
      <c r="AA49" s="1658"/>
      <c r="AB49" s="1658" t="str">
        <f t="array" ref="AB49">IF(COUNTIF('申込シート①-1・２'!$O$10:$O$150,"✔")&lt;A49,"",INDEX('申込シート①-1・２'!$M$10:$M$150,SMALL(IF('申込シート①-1・２'!$O$10:$O$150="✔",ROW($A$1:$A$139),""),A49)))</f>
        <v/>
      </c>
      <c r="AC49" s="1658"/>
      <c r="AD49" s="1658"/>
      <c r="AE49" s="358"/>
      <c r="AF49" s="1270" t="str">
        <f t="array" ref="AF49">IF(COUNTIF('申込シート①-1・２'!$O$10:$O$150,"✔")&lt;A49,"",INDEX('申込シート①-1・２'!$N$10:$N$150,SMALL(IF('申込シート①-1・２'!$O$10:$O$150="✔",ROW($A$1:$A$139),""),A49)))</f>
        <v/>
      </c>
      <c r="AG49" s="1329"/>
      <c r="AH49" s="1546"/>
      <c r="AI49" s="1547"/>
      <c r="AJ49" s="1547"/>
      <c r="AK49" s="1547"/>
      <c r="AL49" s="1547"/>
      <c r="AM49" s="1547"/>
      <c r="AN49" s="1548"/>
      <c r="AO49" s="19"/>
    </row>
    <row r="50" spans="1:41" ht="11.85" customHeight="1">
      <c r="A50" s="1625"/>
      <c r="B50" s="1626"/>
      <c r="C50" s="1627"/>
      <c r="D50" s="1821"/>
      <c r="E50" s="1822"/>
      <c r="F50" s="1823"/>
      <c r="G50" s="1836"/>
      <c r="H50" s="1837"/>
      <c r="I50" s="1837"/>
      <c r="J50" s="1837"/>
      <c r="K50" s="1837"/>
      <c r="L50" s="1837"/>
      <c r="M50" s="1837"/>
      <c r="N50" s="1837"/>
      <c r="O50" s="1837"/>
      <c r="P50" s="1837"/>
      <c r="Q50" s="1837"/>
      <c r="R50" s="1837"/>
      <c r="S50" s="1837"/>
      <c r="T50" s="1837"/>
      <c r="U50" s="1837"/>
      <c r="V50" s="1838"/>
      <c r="W50" s="1274"/>
      <c r="X50" s="1276"/>
      <c r="Y50" s="1657" t="str">
        <f t="array" ref="Y50">IF(COUNTIF('申込シート①-1・２'!$O$10:$O$150,"✔")&lt;A49,"",INDEX('申込シート①-1・２'!$J$10:$J$150,SMALL(IF('申込シート①-1・２'!$O$10:$O$150="✔",ROW($A$1:$A$139),""),A49)))</f>
        <v/>
      </c>
      <c r="Z50" s="1658"/>
      <c r="AA50" s="1658"/>
      <c r="AB50" s="1658" t="str">
        <f t="array" ref="AB50">IF(COUNTIF('申込シート①-1・２'!$O$10:$O$150,"✔")&lt;A49,"",INDEX('申込シート①-1・２'!$K$10:$K$150,SMALL(IF('申込シート①-1・２'!$O$10:$O$150="✔",ROW($A$1:$A$139),""),A49)))</f>
        <v/>
      </c>
      <c r="AC50" s="1658"/>
      <c r="AD50" s="1658"/>
      <c r="AE50" s="440" t="s">
        <v>2499</v>
      </c>
      <c r="AF50" s="1274"/>
      <c r="AG50" s="1276"/>
      <c r="AH50" s="1549"/>
      <c r="AI50" s="1550"/>
      <c r="AJ50" s="1550"/>
      <c r="AK50" s="1550"/>
      <c r="AL50" s="1550"/>
      <c r="AM50" s="1550"/>
      <c r="AN50" s="1551"/>
      <c r="AO50" s="19"/>
    </row>
    <row r="51" spans="1:41" ht="11.85" customHeight="1">
      <c r="A51" s="1628">
        <v>16</v>
      </c>
      <c r="B51" s="1629"/>
      <c r="C51" s="1636"/>
      <c r="D51" s="1818" t="str">
        <f t="array" ref="D51">IF(COUNTIF('申込シート①-1・２'!$O$10:$O$150,"✔")&lt;A51,"",INDEX('申込シート①-1・２'!$AV$10:$AV$145,SMALL(IF('申込シート①-1・２'!$O$10:$O$150="✔",ROW($A$1:$A$139),""),A51)))</f>
        <v/>
      </c>
      <c r="E51" s="1819"/>
      <c r="F51" s="1820"/>
      <c r="G51" s="1833" t="str">
        <f t="array" ref="G51">IF(COUNTIF('申込シート①-1・２'!$O$10:$O$150,"✔")&lt;A51,"",INDEX('申込シート①-1・２'!$G$10:$G$150,SMALL(IF('申込シート①-1・２'!$O$10:$O$150="✔",ROW($A$1:$A$139),""),A51)))</f>
        <v/>
      </c>
      <c r="H51" s="1834"/>
      <c r="I51" s="1834"/>
      <c r="J51" s="1834"/>
      <c r="K51" s="1834"/>
      <c r="L51" s="1834"/>
      <c r="M51" s="1834"/>
      <c r="N51" s="1834"/>
      <c r="O51" s="1834"/>
      <c r="P51" s="1834"/>
      <c r="Q51" s="1834"/>
      <c r="R51" s="1834"/>
      <c r="S51" s="1834"/>
      <c r="T51" s="1834"/>
      <c r="U51" s="1834"/>
      <c r="V51" s="1835"/>
      <c r="W51" s="1270" t="str">
        <f t="array" ref="W51">IF(COUNTIF('申込シート①-1・２'!$O$10:$O$150,"✔")&lt;A51,"",INDEX('申込シート①-1・２'!$H$10:$H$150,SMALL(IF('申込シート①-1・２'!$O$10:$O$150="✔",ROW($A$1:$A$139),""),A51)))</f>
        <v/>
      </c>
      <c r="X51" s="1329"/>
      <c r="Y51" s="1657" t="str">
        <f t="array" ref="Y51">IF(COUNTIF('申込シート①-1・２'!$O$10:$O$150,"✔")&lt;A51,"",INDEX('申込シート①-1・２'!$L$10:$L$150,SMALL(IF('申込シート①-1・２'!$O$10:$O$150="✔",ROW($A$1:$A$139),""),A51)))</f>
        <v/>
      </c>
      <c r="Z51" s="1658"/>
      <c r="AA51" s="1658"/>
      <c r="AB51" s="1658" t="str">
        <f t="array" ref="AB51">IF(COUNTIF('申込シート①-1・２'!$O$10:$O$150,"✔")&lt;A51,"",INDEX('申込シート①-1・２'!$M$10:$M$150,SMALL(IF('申込シート①-1・２'!$O$10:$O$150="✔",ROW($A$1:$A$139),""),A51)))</f>
        <v/>
      </c>
      <c r="AC51" s="1658"/>
      <c r="AD51" s="1658"/>
      <c r="AE51" s="358"/>
      <c r="AF51" s="1270" t="str">
        <f t="array" ref="AF51">IF(COUNTIF('申込シート①-1・２'!$O$10:$O$150,"✔")&lt;A51,"",INDEX('申込シート①-1・２'!$N$10:$N$150,SMALL(IF('申込シート①-1・２'!$O$10:$O$150="✔",ROW($A$1:$A$139),""),A51)))</f>
        <v/>
      </c>
      <c r="AG51" s="1329"/>
      <c r="AH51" s="1546"/>
      <c r="AI51" s="1547"/>
      <c r="AJ51" s="1547"/>
      <c r="AK51" s="1547"/>
      <c r="AL51" s="1547"/>
      <c r="AM51" s="1547"/>
      <c r="AN51" s="1548"/>
      <c r="AO51" s="19"/>
    </row>
    <row r="52" spans="1:41" ht="11.85" customHeight="1">
      <c r="A52" s="1625"/>
      <c r="B52" s="1626"/>
      <c r="C52" s="1627"/>
      <c r="D52" s="1821"/>
      <c r="E52" s="1822"/>
      <c r="F52" s="1823"/>
      <c r="G52" s="1836"/>
      <c r="H52" s="1837"/>
      <c r="I52" s="1837"/>
      <c r="J52" s="1837"/>
      <c r="K52" s="1837"/>
      <c r="L52" s="1837"/>
      <c r="M52" s="1837"/>
      <c r="N52" s="1837"/>
      <c r="O52" s="1837"/>
      <c r="P52" s="1837"/>
      <c r="Q52" s="1837"/>
      <c r="R52" s="1837"/>
      <c r="S52" s="1837"/>
      <c r="T52" s="1837"/>
      <c r="U52" s="1837"/>
      <c r="V52" s="1838"/>
      <c r="W52" s="1274"/>
      <c r="X52" s="1276"/>
      <c r="Y52" s="1657" t="str">
        <f t="array" ref="Y52">IF(COUNTIF('申込シート①-1・２'!$O$10:$O$150,"✔")&lt;A51,"",INDEX('申込シート①-1・２'!$J$10:$J$150,SMALL(IF('申込シート①-1・２'!$O$10:$O$150="✔",ROW($A$1:$A$139),""),A51)))</f>
        <v/>
      </c>
      <c r="Z52" s="1658"/>
      <c r="AA52" s="1658"/>
      <c r="AB52" s="1658" t="str">
        <f t="array" ref="AB52">IF(COUNTIF('申込シート①-1・２'!$O$10:$O$150,"✔")&lt;A51,"",INDEX('申込シート①-1・２'!$K$10:$K$150,SMALL(IF('申込シート①-1・２'!$O$10:$O$150="✔",ROW($A$1:$A$139),""),A51)))</f>
        <v/>
      </c>
      <c r="AC52" s="1658"/>
      <c r="AD52" s="1658"/>
      <c r="AE52" s="440" t="s">
        <v>2499</v>
      </c>
      <c r="AF52" s="1274"/>
      <c r="AG52" s="1276"/>
      <c r="AH52" s="1549"/>
      <c r="AI52" s="1550"/>
      <c r="AJ52" s="1550"/>
      <c r="AK52" s="1550"/>
      <c r="AL52" s="1550"/>
      <c r="AM52" s="1550"/>
      <c r="AN52" s="1551"/>
      <c r="AO52" s="19"/>
    </row>
    <row r="53" spans="1:41" ht="11.85" customHeight="1">
      <c r="A53" s="1628">
        <v>17</v>
      </c>
      <c r="B53" s="1629"/>
      <c r="C53" s="1636"/>
      <c r="D53" s="1818" t="str">
        <f t="array" ref="D53">IF(COUNTIF('申込シート①-1・２'!$O$10:$O$150,"✔")&lt;A53,"",INDEX('申込シート①-1・２'!$AV$10:$AV$145,SMALL(IF('申込シート①-1・２'!$O$10:$O$150="✔",ROW($A$1:$A$139),""),A53)))</f>
        <v/>
      </c>
      <c r="E53" s="1819"/>
      <c r="F53" s="1820"/>
      <c r="G53" s="1833" t="str">
        <f t="array" ref="G53">IF(COUNTIF('申込シート①-1・２'!$O$10:$O$150,"✔")&lt;A53,"",INDEX('申込シート①-1・２'!$G$10:$G$150,SMALL(IF('申込シート①-1・２'!$O$10:$O$150="✔",ROW($A$1:$A$139),""),A53)))</f>
        <v/>
      </c>
      <c r="H53" s="1834"/>
      <c r="I53" s="1834"/>
      <c r="J53" s="1834"/>
      <c r="K53" s="1834"/>
      <c r="L53" s="1834"/>
      <c r="M53" s="1834"/>
      <c r="N53" s="1834"/>
      <c r="O53" s="1834"/>
      <c r="P53" s="1834"/>
      <c r="Q53" s="1834"/>
      <c r="R53" s="1834"/>
      <c r="S53" s="1834"/>
      <c r="T53" s="1834"/>
      <c r="U53" s="1834"/>
      <c r="V53" s="1835"/>
      <c r="W53" s="1270" t="str">
        <f t="array" ref="W53">IF(COUNTIF('申込シート①-1・２'!$O$10:$O$150,"✔")&lt;A53,"",INDEX('申込シート①-1・２'!$H$10:$H$150,SMALL(IF('申込シート①-1・２'!$O$10:$O$150="✔",ROW($A$1:$A$139),""),A53)))</f>
        <v/>
      </c>
      <c r="X53" s="1329"/>
      <c r="Y53" s="1657" t="str">
        <f t="array" ref="Y53">IF(COUNTIF('申込シート①-1・２'!$O$10:$O$150,"✔")&lt;A53,"",INDEX('申込シート①-1・２'!$L$10:$L$150,SMALL(IF('申込シート①-1・２'!$O$10:$O$150="✔",ROW($A$1:$A$139),""),A53)))</f>
        <v/>
      </c>
      <c r="Z53" s="1658"/>
      <c r="AA53" s="1658"/>
      <c r="AB53" s="1658" t="str">
        <f t="array" ref="AB53">IF(COUNTIF('申込シート①-1・２'!$O$10:$O$150,"✔")&lt;A53,"",INDEX('申込シート①-1・２'!$M$10:$M$150,SMALL(IF('申込シート①-1・２'!$O$10:$O$150="✔",ROW($A$1:$A$139),""),A53)))</f>
        <v/>
      </c>
      <c r="AC53" s="1658"/>
      <c r="AD53" s="1658"/>
      <c r="AE53" s="358"/>
      <c r="AF53" s="1270" t="str">
        <f t="array" ref="AF53">IF(COUNTIF('申込シート①-1・２'!$O$10:$O$150,"✔")&lt;A53,"",INDEX('申込シート①-1・２'!$N$10:$N$150,SMALL(IF('申込シート①-1・２'!$O$10:$O$150="✔",ROW($A$1:$A$139),""),A53)))</f>
        <v/>
      </c>
      <c r="AG53" s="1329"/>
      <c r="AH53" s="1546"/>
      <c r="AI53" s="1547"/>
      <c r="AJ53" s="1547"/>
      <c r="AK53" s="1547"/>
      <c r="AL53" s="1547"/>
      <c r="AM53" s="1547"/>
      <c r="AN53" s="1548"/>
      <c r="AO53" s="19"/>
    </row>
    <row r="54" spans="1:41" ht="11.85" customHeight="1">
      <c r="A54" s="1625"/>
      <c r="B54" s="1626"/>
      <c r="C54" s="1627"/>
      <c r="D54" s="1821"/>
      <c r="E54" s="1822"/>
      <c r="F54" s="1823"/>
      <c r="G54" s="1836"/>
      <c r="H54" s="1837"/>
      <c r="I54" s="1837"/>
      <c r="J54" s="1837"/>
      <c r="K54" s="1837"/>
      <c r="L54" s="1837"/>
      <c r="M54" s="1837"/>
      <c r="N54" s="1837"/>
      <c r="O54" s="1837"/>
      <c r="P54" s="1837"/>
      <c r="Q54" s="1837"/>
      <c r="R54" s="1837"/>
      <c r="S54" s="1837"/>
      <c r="T54" s="1837"/>
      <c r="U54" s="1837"/>
      <c r="V54" s="1838"/>
      <c r="W54" s="1274"/>
      <c r="X54" s="1276"/>
      <c r="Y54" s="1657" t="str">
        <f t="array" ref="Y54">IF(COUNTIF('申込シート①-1・２'!$O$10:$O$150,"✔")&lt;A53,"",INDEX('申込シート①-1・２'!$J$10:$J$150,SMALL(IF('申込シート①-1・２'!$O$10:$O$150="✔",ROW($A$1:$A$139),""),A53)))</f>
        <v/>
      </c>
      <c r="Z54" s="1658"/>
      <c r="AA54" s="1658"/>
      <c r="AB54" s="1658" t="str">
        <f t="array" ref="AB54">IF(COUNTIF('申込シート①-1・２'!$O$10:$O$150,"✔")&lt;A53,"",INDEX('申込シート①-1・２'!$K$10:$K$150,SMALL(IF('申込シート①-1・２'!$O$10:$O$150="✔",ROW($A$1:$A$139),""),A53)))</f>
        <v/>
      </c>
      <c r="AC54" s="1658"/>
      <c r="AD54" s="1658"/>
      <c r="AE54" s="440" t="s">
        <v>2499</v>
      </c>
      <c r="AF54" s="1274"/>
      <c r="AG54" s="1276"/>
      <c r="AH54" s="1549"/>
      <c r="AI54" s="1550"/>
      <c r="AJ54" s="1550"/>
      <c r="AK54" s="1550"/>
      <c r="AL54" s="1550"/>
      <c r="AM54" s="1550"/>
      <c r="AN54" s="1551"/>
      <c r="AO54" s="19"/>
    </row>
    <row r="55" spans="1:41" ht="11.85" customHeight="1">
      <c r="A55" s="1628">
        <v>18</v>
      </c>
      <c r="B55" s="1629"/>
      <c r="C55" s="1636"/>
      <c r="D55" s="1818" t="str">
        <f t="array" ref="D55">IF(COUNTIF('申込シート①-1・２'!$O$10:$O$150,"✔")&lt;A55,"",INDEX('申込シート①-1・２'!$AV$10:$AV$145,SMALL(IF('申込シート①-1・２'!$O$10:$O$150="✔",ROW($A$1:$A$139),""),A55)))</f>
        <v/>
      </c>
      <c r="E55" s="1819"/>
      <c r="F55" s="1820"/>
      <c r="G55" s="1833" t="str">
        <f t="array" ref="G55">IF(COUNTIF('申込シート①-1・２'!$O$10:$O$150,"✔")&lt;A55,"",INDEX('申込シート①-1・２'!$G$10:$G$150,SMALL(IF('申込シート①-1・２'!$O$10:$O$150="✔",ROW($A$1:$A$139),""),A55)))</f>
        <v/>
      </c>
      <c r="H55" s="1834"/>
      <c r="I55" s="1834"/>
      <c r="J55" s="1834"/>
      <c r="K55" s="1834"/>
      <c r="L55" s="1834"/>
      <c r="M55" s="1834"/>
      <c r="N55" s="1834"/>
      <c r="O55" s="1834"/>
      <c r="P55" s="1834"/>
      <c r="Q55" s="1834"/>
      <c r="R55" s="1834"/>
      <c r="S55" s="1834"/>
      <c r="T55" s="1834"/>
      <c r="U55" s="1834"/>
      <c r="V55" s="1835"/>
      <c r="W55" s="1270" t="str">
        <f t="array" ref="W55">IF(COUNTIF('申込シート①-1・２'!$O$10:$O$150,"✔")&lt;A55,"",INDEX('申込シート①-1・２'!$H$10:$H$150,SMALL(IF('申込シート①-1・２'!$O$10:$O$150="✔",ROW($A$1:$A$139),""),A55)))</f>
        <v/>
      </c>
      <c r="X55" s="1329"/>
      <c r="Y55" s="1657" t="str">
        <f t="array" ref="Y55">IF(COUNTIF('申込シート①-1・２'!$O$10:$O$150,"✔")&lt;A55,"",INDEX('申込シート①-1・２'!$L$10:$L$150,SMALL(IF('申込シート①-1・２'!$O$10:$O$150="✔",ROW($A$1:$A$139),""),A55)))</f>
        <v/>
      </c>
      <c r="Z55" s="1658"/>
      <c r="AA55" s="1658"/>
      <c r="AB55" s="1658" t="str">
        <f t="array" ref="AB55">IF(COUNTIF('申込シート①-1・２'!$O$10:$O$150,"✔")&lt;A55,"",INDEX('申込シート①-1・２'!$M$10:$M$150,SMALL(IF('申込シート①-1・２'!$O$10:$O$150="✔",ROW($A$1:$A$139),""),A55)))</f>
        <v/>
      </c>
      <c r="AC55" s="1658"/>
      <c r="AD55" s="1658"/>
      <c r="AE55" s="358"/>
      <c r="AF55" s="1270" t="str">
        <f t="array" ref="AF55">IF(COUNTIF('申込シート①-1・２'!$O$10:$O$150,"✔")&lt;A55,"",INDEX('申込シート①-1・２'!$N$10:$N$150,SMALL(IF('申込シート①-1・２'!$O$10:$O$150="✔",ROW($A$1:$A$139),""),A55)))</f>
        <v/>
      </c>
      <c r="AG55" s="1329"/>
      <c r="AH55" s="1546"/>
      <c r="AI55" s="1547"/>
      <c r="AJ55" s="1547"/>
      <c r="AK55" s="1547"/>
      <c r="AL55" s="1547"/>
      <c r="AM55" s="1547"/>
      <c r="AN55" s="1548"/>
      <c r="AO55" s="19"/>
    </row>
    <row r="56" spans="1:41" ht="11.85" customHeight="1">
      <c r="A56" s="1625"/>
      <c r="B56" s="1626"/>
      <c r="C56" s="1627"/>
      <c r="D56" s="1821"/>
      <c r="E56" s="1822"/>
      <c r="F56" s="1823"/>
      <c r="G56" s="1836"/>
      <c r="H56" s="1837"/>
      <c r="I56" s="1837"/>
      <c r="J56" s="1837"/>
      <c r="K56" s="1837"/>
      <c r="L56" s="1837"/>
      <c r="M56" s="1837"/>
      <c r="N56" s="1837"/>
      <c r="O56" s="1837"/>
      <c r="P56" s="1837"/>
      <c r="Q56" s="1837"/>
      <c r="R56" s="1837"/>
      <c r="S56" s="1837"/>
      <c r="T56" s="1837"/>
      <c r="U56" s="1837"/>
      <c r="V56" s="1838"/>
      <c r="W56" s="1274"/>
      <c r="X56" s="1276"/>
      <c r="Y56" s="1657" t="str">
        <f t="array" ref="Y56">IF(COUNTIF('申込シート①-1・２'!$O$10:$O$150,"✔")&lt;A55,"",INDEX('申込シート①-1・２'!$J$10:$J$150,SMALL(IF('申込シート①-1・２'!$O$10:$O$150="✔",ROW($A$1:$A$139),""),A55)))</f>
        <v/>
      </c>
      <c r="Z56" s="1658"/>
      <c r="AA56" s="1658"/>
      <c r="AB56" s="1658" t="str">
        <f t="array" ref="AB56">IF(COUNTIF('申込シート①-1・２'!$O$10:$O$150,"✔")&lt;A55,"",INDEX('申込シート①-1・２'!$K$10:$K$150,SMALL(IF('申込シート①-1・２'!$O$10:$O$150="✔",ROW($A$1:$A$139),""),A55)))</f>
        <v/>
      </c>
      <c r="AC56" s="1658"/>
      <c r="AD56" s="1658"/>
      <c r="AE56" s="440" t="s">
        <v>2499</v>
      </c>
      <c r="AF56" s="1274"/>
      <c r="AG56" s="1276"/>
      <c r="AH56" s="1549"/>
      <c r="AI56" s="1550"/>
      <c r="AJ56" s="1550"/>
      <c r="AK56" s="1550"/>
      <c r="AL56" s="1550"/>
      <c r="AM56" s="1550"/>
      <c r="AN56" s="1551"/>
      <c r="AO56" s="19"/>
    </row>
    <row r="57" spans="1:41" ht="11.85" customHeight="1">
      <c r="A57" s="1628">
        <v>19</v>
      </c>
      <c r="B57" s="1629"/>
      <c r="C57" s="1636"/>
      <c r="D57" s="1818" t="str">
        <f t="array" ref="D57">IF(COUNTIF('申込シート①-1・２'!$O$10:$O$150,"✔")&lt;A57,"",INDEX('申込シート①-1・２'!$AV$10:$AV$145,SMALL(IF('申込シート①-1・２'!$O$10:$O$150="✔",ROW($A$1:$A$139),""),A57)))</f>
        <v/>
      </c>
      <c r="E57" s="1819"/>
      <c r="F57" s="1820"/>
      <c r="G57" s="1833" t="str">
        <f t="array" ref="G57">IF(COUNTIF('申込シート①-1・２'!$O$10:$O$150,"✔")&lt;A57,"",INDEX('申込シート①-1・２'!$G$10:$G$150,SMALL(IF('申込シート①-1・２'!$O$10:$O$150="✔",ROW($A$1:$A$139),""),A57)))</f>
        <v/>
      </c>
      <c r="H57" s="1834"/>
      <c r="I57" s="1834"/>
      <c r="J57" s="1834"/>
      <c r="K57" s="1834"/>
      <c r="L57" s="1834"/>
      <c r="M57" s="1834"/>
      <c r="N57" s="1834"/>
      <c r="O57" s="1834"/>
      <c r="P57" s="1834"/>
      <c r="Q57" s="1834"/>
      <c r="R57" s="1834"/>
      <c r="S57" s="1834"/>
      <c r="T57" s="1834"/>
      <c r="U57" s="1834"/>
      <c r="V57" s="1835"/>
      <c r="W57" s="1270" t="str">
        <f t="array" ref="W57">IF(COUNTIF('申込シート①-1・２'!$O$10:$O$150,"✔")&lt;A57,"",INDEX('申込シート①-1・２'!$H$10:$H$150,SMALL(IF('申込シート①-1・２'!$O$10:$O$150="✔",ROW($A$1:$A$139),""),A57)))</f>
        <v/>
      </c>
      <c r="X57" s="1329"/>
      <c r="Y57" s="1657" t="str">
        <f t="array" ref="Y57">IF(COUNTIF('申込シート①-1・２'!$O$10:$O$150,"✔")&lt;A57,"",INDEX('申込シート①-1・２'!$L$10:$L$150,SMALL(IF('申込シート①-1・２'!$O$10:$O$150="✔",ROW($A$1:$A$139),""),A57)))</f>
        <v/>
      </c>
      <c r="Z57" s="1658"/>
      <c r="AA57" s="1658"/>
      <c r="AB57" s="1658" t="str">
        <f t="array" ref="AB57">IF(COUNTIF('申込シート①-1・２'!$O$10:$O$150,"✔")&lt;A57,"",INDEX('申込シート①-1・２'!$M$10:$M$150,SMALL(IF('申込シート①-1・２'!$O$10:$O$150="✔",ROW($A$1:$A$139),""),A57)))</f>
        <v/>
      </c>
      <c r="AC57" s="1658"/>
      <c r="AD57" s="1658"/>
      <c r="AE57" s="358"/>
      <c r="AF57" s="1270" t="str">
        <f t="array" ref="AF57">IF(COUNTIF('申込シート①-1・２'!$O$10:$O$150,"✔")&lt;A57,"",INDEX('申込シート①-1・２'!$N$10:$N$150,SMALL(IF('申込シート①-1・２'!$O$10:$O$150="✔",ROW($A$1:$A$139),""),A57)))</f>
        <v/>
      </c>
      <c r="AG57" s="1329"/>
      <c r="AH57" s="1546"/>
      <c r="AI57" s="1547"/>
      <c r="AJ57" s="1547"/>
      <c r="AK57" s="1547"/>
      <c r="AL57" s="1547"/>
      <c r="AM57" s="1547"/>
      <c r="AN57" s="1548"/>
      <c r="AO57" s="19"/>
    </row>
    <row r="58" spans="1:41" ht="11.85" customHeight="1">
      <c r="A58" s="1625"/>
      <c r="B58" s="1626"/>
      <c r="C58" s="1627"/>
      <c r="D58" s="1821"/>
      <c r="E58" s="1822"/>
      <c r="F58" s="1823"/>
      <c r="G58" s="1836"/>
      <c r="H58" s="1837"/>
      <c r="I58" s="1837"/>
      <c r="J58" s="1837"/>
      <c r="K58" s="1837"/>
      <c r="L58" s="1837"/>
      <c r="M58" s="1837"/>
      <c r="N58" s="1837"/>
      <c r="O58" s="1837"/>
      <c r="P58" s="1837"/>
      <c r="Q58" s="1837"/>
      <c r="R58" s="1837"/>
      <c r="S58" s="1837"/>
      <c r="T58" s="1837"/>
      <c r="U58" s="1837"/>
      <c r="V58" s="1838"/>
      <c r="W58" s="1274"/>
      <c r="X58" s="1276"/>
      <c r="Y58" s="1657" t="str">
        <f t="array" ref="Y58">IF(COUNTIF('申込シート①-1・２'!$O$10:$O$150,"✔")&lt;A57,"",INDEX('申込シート①-1・２'!$J$10:$J$150,SMALL(IF('申込シート①-1・２'!$O$10:$O$150="✔",ROW($A$1:$A$139),""),A57)))</f>
        <v/>
      </c>
      <c r="Z58" s="1658"/>
      <c r="AA58" s="1658"/>
      <c r="AB58" s="1658" t="str">
        <f t="array" ref="AB58">IF(COUNTIF('申込シート①-1・２'!$O$10:$O$150,"✔")&lt;A57,"",INDEX('申込シート①-1・２'!$K$10:$K$150,SMALL(IF('申込シート①-1・２'!$O$10:$O$150="✔",ROW($A$1:$A$139),""),A57)))</f>
        <v/>
      </c>
      <c r="AC58" s="1658"/>
      <c r="AD58" s="1658"/>
      <c r="AE58" s="440" t="s">
        <v>2499</v>
      </c>
      <c r="AF58" s="1274"/>
      <c r="AG58" s="1276"/>
      <c r="AH58" s="1549"/>
      <c r="AI58" s="1550"/>
      <c r="AJ58" s="1550"/>
      <c r="AK58" s="1550"/>
      <c r="AL58" s="1550"/>
      <c r="AM58" s="1550"/>
      <c r="AN58" s="1551"/>
      <c r="AO58" s="19"/>
    </row>
    <row r="59" spans="1:41" ht="11.85" customHeight="1">
      <c r="A59" s="1628">
        <v>20</v>
      </c>
      <c r="B59" s="1629"/>
      <c r="C59" s="1636"/>
      <c r="D59" s="1818" t="str">
        <f t="array" ref="D59">IF(COUNTIF('申込シート①-1・２'!$O$10:$O$150,"✔")&lt;A59,"",INDEX('申込シート①-1・２'!$AV$10:$AV$145,SMALL(IF('申込シート①-1・２'!$O$10:$O$150="✔",ROW($A$1:$A$139),""),A59)))</f>
        <v/>
      </c>
      <c r="E59" s="1819"/>
      <c r="F59" s="1820"/>
      <c r="G59" s="1833" t="str">
        <f t="array" ref="G59">IF(COUNTIF('申込シート①-1・２'!$O$10:$O$150,"✔")&lt;A59,"",INDEX('申込シート①-1・２'!$G$10:$G$150,SMALL(IF('申込シート①-1・２'!$O$10:$O$150="✔",ROW($A$1:$A$139),""),A59)))</f>
        <v/>
      </c>
      <c r="H59" s="1834"/>
      <c r="I59" s="1834"/>
      <c r="J59" s="1834"/>
      <c r="K59" s="1834"/>
      <c r="L59" s="1834"/>
      <c r="M59" s="1834"/>
      <c r="N59" s="1834"/>
      <c r="O59" s="1834"/>
      <c r="P59" s="1834"/>
      <c r="Q59" s="1834"/>
      <c r="R59" s="1834"/>
      <c r="S59" s="1834"/>
      <c r="T59" s="1834"/>
      <c r="U59" s="1834"/>
      <c r="V59" s="1835"/>
      <c r="W59" s="1270" t="str">
        <f t="array" ref="W59">IF(COUNTIF('申込シート①-1・２'!$O$10:$O$150,"✔")&lt;A59,"",INDEX('申込シート①-1・２'!$H$10:$H$150,SMALL(IF('申込シート①-1・２'!$O$10:$O$150="✔",ROW($A$1:$A$139),""),A59)))</f>
        <v/>
      </c>
      <c r="X59" s="1329"/>
      <c r="Y59" s="1657" t="str">
        <f t="array" ref="Y59">IF(COUNTIF('申込シート①-1・２'!$O$10:$O$150,"✔")&lt;A59,"",INDEX('申込シート①-1・２'!$L$10:$L$150,SMALL(IF('申込シート①-1・２'!$O$10:$O$150="✔",ROW($A$1:$A$139),""),A59)))</f>
        <v/>
      </c>
      <c r="Z59" s="1658"/>
      <c r="AA59" s="1658"/>
      <c r="AB59" s="1658" t="str">
        <f t="array" ref="AB59">IF(COUNTIF('申込シート①-1・２'!$O$10:$O$150,"✔")&lt;A59,"",INDEX('申込シート①-1・２'!$M$10:$M$150,SMALL(IF('申込シート①-1・２'!$O$10:$O$150="✔",ROW($A$1:$A$139),""),A59)))</f>
        <v/>
      </c>
      <c r="AC59" s="1658"/>
      <c r="AD59" s="1658"/>
      <c r="AE59" s="358"/>
      <c r="AF59" s="1270" t="str">
        <f t="array" ref="AF59">IF(COUNTIF('申込シート①-1・２'!$O$10:$O$150,"✔")&lt;A59,"",INDEX('申込シート①-1・２'!$N$10:$N$150,SMALL(IF('申込シート①-1・２'!$O$10:$O$150="✔",ROW($A$1:$A$139),""),A59)))</f>
        <v/>
      </c>
      <c r="AG59" s="1329"/>
      <c r="AH59" s="1546"/>
      <c r="AI59" s="1547"/>
      <c r="AJ59" s="1547"/>
      <c r="AK59" s="1547"/>
      <c r="AL59" s="1547"/>
      <c r="AM59" s="1547"/>
      <c r="AN59" s="1548"/>
      <c r="AO59" s="19"/>
    </row>
    <row r="60" spans="1:41" ht="11.85" customHeight="1">
      <c r="A60" s="1625"/>
      <c r="B60" s="1626"/>
      <c r="C60" s="1627"/>
      <c r="D60" s="1821"/>
      <c r="E60" s="1822"/>
      <c r="F60" s="1823"/>
      <c r="G60" s="1836"/>
      <c r="H60" s="1837"/>
      <c r="I60" s="1837"/>
      <c r="J60" s="1837"/>
      <c r="K60" s="1837"/>
      <c r="L60" s="1837"/>
      <c r="M60" s="1837"/>
      <c r="N60" s="1837"/>
      <c r="O60" s="1837"/>
      <c r="P60" s="1837"/>
      <c r="Q60" s="1837"/>
      <c r="R60" s="1837"/>
      <c r="S60" s="1837"/>
      <c r="T60" s="1837"/>
      <c r="U60" s="1837"/>
      <c r="V60" s="1838"/>
      <c r="W60" s="1274"/>
      <c r="X60" s="1276"/>
      <c r="Y60" s="1657" t="str">
        <f t="array" ref="Y60">IF(COUNTIF('申込シート①-1・２'!$O$10:$O$150,"✔")&lt;A59,"",INDEX('申込シート①-1・２'!$J$10:$J$150,SMALL(IF('申込シート①-1・２'!$O$10:$O$150="✔",ROW($A$1:$A$139),""),A59)))</f>
        <v/>
      </c>
      <c r="Z60" s="1658"/>
      <c r="AA60" s="1658"/>
      <c r="AB60" s="1658" t="str">
        <f t="array" ref="AB60">IF(COUNTIF('申込シート①-1・２'!$O$10:$O$150,"✔")&lt;A59,"",INDEX('申込シート①-1・２'!$K$10:$K$150,SMALL(IF('申込シート①-1・２'!$O$10:$O$150="✔",ROW($A$1:$A$139),""),A59)))</f>
        <v/>
      </c>
      <c r="AC60" s="1658"/>
      <c r="AD60" s="1658"/>
      <c r="AE60" s="440" t="s">
        <v>2499</v>
      </c>
      <c r="AF60" s="1274"/>
      <c r="AG60" s="1276"/>
      <c r="AH60" s="1549"/>
      <c r="AI60" s="1550"/>
      <c r="AJ60" s="1550"/>
      <c r="AK60" s="1550"/>
      <c r="AL60" s="1550"/>
      <c r="AM60" s="1550"/>
      <c r="AN60" s="1551"/>
      <c r="AO60" s="19"/>
    </row>
    <row r="61" spans="1:41" ht="11.85" customHeight="1">
      <c r="A61" s="1628">
        <v>21</v>
      </c>
      <c r="B61" s="1629"/>
      <c r="C61" s="1636"/>
      <c r="D61" s="1818" t="str">
        <f t="array" ref="D61">IF(COUNTIF('申込シート①-1・２'!$O$10:$O$150,"✔")&lt;A61,"",INDEX('申込シート①-1・２'!$AV$10:$AV$145,SMALL(IF('申込シート①-1・２'!$O$10:$O$150="✔",ROW($A$1:$A$139),""),A61)))</f>
        <v/>
      </c>
      <c r="E61" s="1819"/>
      <c r="F61" s="1820"/>
      <c r="G61" s="1833" t="str">
        <f t="array" ref="G61">IF(COUNTIF('申込シート①-1・２'!$O$10:$O$150,"✔")&lt;A61,"",INDEX('申込シート①-1・２'!$G$10:$G$150,SMALL(IF('申込シート①-1・２'!$O$10:$O$150="✔",ROW($A$1:$A$139),""),A61)))</f>
        <v/>
      </c>
      <c r="H61" s="1834"/>
      <c r="I61" s="1834"/>
      <c r="J61" s="1834"/>
      <c r="K61" s="1834"/>
      <c r="L61" s="1834"/>
      <c r="M61" s="1834"/>
      <c r="N61" s="1834"/>
      <c r="O61" s="1834"/>
      <c r="P61" s="1834"/>
      <c r="Q61" s="1834"/>
      <c r="R61" s="1834"/>
      <c r="S61" s="1834"/>
      <c r="T61" s="1834"/>
      <c r="U61" s="1834"/>
      <c r="V61" s="1835"/>
      <c r="W61" s="1270" t="str">
        <f t="array" ref="W61">IF(COUNTIF('申込シート①-1・２'!$O$10:$O$150,"✔")&lt;A61,"",INDEX('申込シート①-1・２'!$H$10:$H$150,SMALL(IF('申込シート①-1・２'!$O$10:$O$150="✔",ROW($A$1:$A$139),""),A61)))</f>
        <v/>
      </c>
      <c r="X61" s="1329"/>
      <c r="Y61" s="1657" t="str">
        <f t="array" ref="Y61">IF(COUNTIF('申込シート①-1・２'!$O$10:$O$150,"✔")&lt;A61,"",INDEX('申込シート①-1・２'!$L$10:$L$150,SMALL(IF('申込シート①-1・２'!$O$10:$O$150="✔",ROW($A$1:$A$139),""),A61)))</f>
        <v/>
      </c>
      <c r="Z61" s="1658"/>
      <c r="AA61" s="1658"/>
      <c r="AB61" s="1658" t="str">
        <f t="array" ref="AB61">IF(COUNTIF('申込シート①-1・２'!$O$10:$O$150,"✔")&lt;A61,"",INDEX('申込シート①-1・２'!$M$10:$M$150,SMALL(IF('申込シート①-1・２'!$O$10:$O$150="✔",ROW($A$1:$A$139),""),A61)))</f>
        <v/>
      </c>
      <c r="AC61" s="1658"/>
      <c r="AD61" s="1658"/>
      <c r="AE61" s="358"/>
      <c r="AF61" s="1270" t="str">
        <f t="array" ref="AF61">IF(COUNTIF('申込シート①-1・２'!$O$10:$O$150,"✔")&lt;A61,"",INDEX('申込シート①-1・２'!$N$10:$N$150,SMALL(IF('申込シート①-1・２'!$O$10:$O$150="✔",ROW($A$1:$A$139),""),A61)))</f>
        <v/>
      </c>
      <c r="AG61" s="1329"/>
      <c r="AH61" s="1546"/>
      <c r="AI61" s="1547"/>
      <c r="AJ61" s="1547"/>
      <c r="AK61" s="1547"/>
      <c r="AL61" s="1547"/>
      <c r="AM61" s="1547"/>
      <c r="AN61" s="1548"/>
      <c r="AO61" s="19"/>
    </row>
    <row r="62" spans="1:41" ht="11.85" customHeight="1">
      <c r="A62" s="1625"/>
      <c r="B62" s="1626"/>
      <c r="C62" s="1627"/>
      <c r="D62" s="1821"/>
      <c r="E62" s="1822"/>
      <c r="F62" s="1823"/>
      <c r="G62" s="1836"/>
      <c r="H62" s="1837"/>
      <c r="I62" s="1837"/>
      <c r="J62" s="1837"/>
      <c r="K62" s="1837"/>
      <c r="L62" s="1837"/>
      <c r="M62" s="1837"/>
      <c r="N62" s="1837"/>
      <c r="O62" s="1837"/>
      <c r="P62" s="1837"/>
      <c r="Q62" s="1837"/>
      <c r="R62" s="1837"/>
      <c r="S62" s="1837"/>
      <c r="T62" s="1837"/>
      <c r="U62" s="1837"/>
      <c r="V62" s="1838"/>
      <c r="W62" s="1274"/>
      <c r="X62" s="1276"/>
      <c r="Y62" s="1657" t="str">
        <f t="array" ref="Y62">IF(COUNTIF('申込シート①-1・２'!$O$10:$O$150,"✔")&lt;A61,"",INDEX('申込シート①-1・２'!$J$10:$J$150,SMALL(IF('申込シート①-1・２'!$O$10:$O$150="✔",ROW($A$1:$A$139),""),A61)))</f>
        <v/>
      </c>
      <c r="Z62" s="1658"/>
      <c r="AA62" s="1658"/>
      <c r="AB62" s="1658" t="str">
        <f t="array" ref="AB62">IF(COUNTIF('申込シート①-1・２'!$O$10:$O$150,"✔")&lt;A61,"",INDEX('申込シート①-1・２'!$K$10:$K$150,SMALL(IF('申込シート①-1・２'!$O$10:$O$150="✔",ROW($A$1:$A$139),""),A61)))</f>
        <v/>
      </c>
      <c r="AC62" s="1658"/>
      <c r="AD62" s="1658"/>
      <c r="AE62" s="440" t="s">
        <v>2499</v>
      </c>
      <c r="AF62" s="1274"/>
      <c r="AG62" s="1276"/>
      <c r="AH62" s="1549"/>
      <c r="AI62" s="1550"/>
      <c r="AJ62" s="1550"/>
      <c r="AK62" s="1550"/>
      <c r="AL62" s="1550"/>
      <c r="AM62" s="1550"/>
      <c r="AN62" s="1551"/>
      <c r="AO62" s="19"/>
    </row>
    <row r="63" spans="1:41" ht="11.85" customHeight="1">
      <c r="A63" s="1628">
        <v>22</v>
      </c>
      <c r="B63" s="1629"/>
      <c r="C63" s="1636"/>
      <c r="D63" s="1818" t="str">
        <f t="array" ref="D63">IF(COUNTIF('申込シート①-1・２'!$O$10:$O$150,"✔")&lt;A63,"",INDEX('申込シート①-1・２'!$AV$10:$AV$145,SMALL(IF('申込シート①-1・２'!$O$10:$O$150="✔",ROW($A$1:$A$139),""),A63)))</f>
        <v/>
      </c>
      <c r="E63" s="1819"/>
      <c r="F63" s="1820"/>
      <c r="G63" s="1833" t="str">
        <f t="array" ref="G63">IF(COUNTIF('申込シート①-1・２'!$O$10:$O$150,"✔")&lt;A63,"",INDEX('申込シート①-1・２'!$G$10:$G$150,SMALL(IF('申込シート①-1・２'!$O$10:$O$150="✔",ROW($A$1:$A$139),""),A63)))</f>
        <v/>
      </c>
      <c r="H63" s="1834"/>
      <c r="I63" s="1834"/>
      <c r="J63" s="1834"/>
      <c r="K63" s="1834"/>
      <c r="L63" s="1834"/>
      <c r="M63" s="1834"/>
      <c r="N63" s="1834"/>
      <c r="O63" s="1834"/>
      <c r="P63" s="1834"/>
      <c r="Q63" s="1834"/>
      <c r="R63" s="1834"/>
      <c r="S63" s="1834"/>
      <c r="T63" s="1834"/>
      <c r="U63" s="1834"/>
      <c r="V63" s="1835"/>
      <c r="W63" s="1270" t="str">
        <f t="array" ref="W63">IF(COUNTIF('申込シート①-1・２'!$O$10:$O$150,"✔")&lt;A63,"",INDEX('申込シート①-1・２'!$H$10:$H$150,SMALL(IF('申込シート①-1・２'!$O$10:$O$150="✔",ROW($A$1:$A$139),""),A63)))</f>
        <v/>
      </c>
      <c r="X63" s="1329"/>
      <c r="Y63" s="1657" t="str">
        <f t="array" ref="Y63">IF(COUNTIF('申込シート①-1・２'!$O$10:$O$150,"✔")&lt;A63,"",INDEX('申込シート①-1・２'!$L$10:$L$150,SMALL(IF('申込シート①-1・２'!$O$10:$O$150="✔",ROW($A$1:$A$139),""),A63)))</f>
        <v/>
      </c>
      <c r="Z63" s="1658"/>
      <c r="AA63" s="1658"/>
      <c r="AB63" s="1658" t="str">
        <f t="array" ref="AB63">IF(COUNTIF('申込シート①-1・２'!$O$10:$O$150,"✔")&lt;A63,"",INDEX('申込シート①-1・２'!$M$10:$M$150,SMALL(IF('申込シート①-1・２'!$O$10:$O$150="✔",ROW($A$1:$A$139),""),A63)))</f>
        <v/>
      </c>
      <c r="AC63" s="1658"/>
      <c r="AD63" s="1658"/>
      <c r="AE63" s="358"/>
      <c r="AF63" s="1270" t="str">
        <f t="array" ref="AF63">IF(COUNTIF('申込シート①-1・２'!$O$10:$O$150,"✔")&lt;A63,"",INDEX('申込シート①-1・２'!$N$10:$N$150,SMALL(IF('申込シート①-1・２'!$O$10:$O$150="✔",ROW($A$1:$A$139),""),A63)))</f>
        <v/>
      </c>
      <c r="AG63" s="1329"/>
      <c r="AH63" s="1546"/>
      <c r="AI63" s="1547"/>
      <c r="AJ63" s="1547"/>
      <c r="AK63" s="1547"/>
      <c r="AL63" s="1547"/>
      <c r="AM63" s="1547"/>
      <c r="AN63" s="1548"/>
      <c r="AO63" s="19"/>
    </row>
    <row r="64" spans="1:41" ht="11.85" customHeight="1">
      <c r="A64" s="1625"/>
      <c r="B64" s="1626"/>
      <c r="C64" s="1627"/>
      <c r="D64" s="1821"/>
      <c r="E64" s="1822"/>
      <c r="F64" s="1823"/>
      <c r="G64" s="1836"/>
      <c r="H64" s="1837"/>
      <c r="I64" s="1837"/>
      <c r="J64" s="1837"/>
      <c r="K64" s="1837"/>
      <c r="L64" s="1837"/>
      <c r="M64" s="1837"/>
      <c r="N64" s="1837"/>
      <c r="O64" s="1837"/>
      <c r="P64" s="1837"/>
      <c r="Q64" s="1837"/>
      <c r="R64" s="1837"/>
      <c r="S64" s="1837"/>
      <c r="T64" s="1837"/>
      <c r="U64" s="1837"/>
      <c r="V64" s="1838"/>
      <c r="W64" s="1274"/>
      <c r="X64" s="1276"/>
      <c r="Y64" s="1657" t="str">
        <f t="array" ref="Y64">IF(COUNTIF('申込シート①-1・２'!$O$10:$O$150,"✔")&lt;A63,"",INDEX('申込シート①-1・２'!$J$10:$J$150,SMALL(IF('申込シート①-1・２'!$O$10:$O$150="✔",ROW($A$1:$A$139),""),A63)))</f>
        <v/>
      </c>
      <c r="Z64" s="1658"/>
      <c r="AA64" s="1658"/>
      <c r="AB64" s="1658" t="str">
        <f t="array" ref="AB64">IF(COUNTIF('申込シート①-1・２'!$O$10:$O$150,"✔")&lt;A63,"",INDEX('申込シート①-1・２'!$K$10:$K$150,SMALL(IF('申込シート①-1・２'!$O$10:$O$150="✔",ROW($A$1:$A$139),""),A63)))</f>
        <v/>
      </c>
      <c r="AC64" s="1658"/>
      <c r="AD64" s="1658"/>
      <c r="AE64" s="440" t="s">
        <v>2499</v>
      </c>
      <c r="AF64" s="1274"/>
      <c r="AG64" s="1276"/>
      <c r="AH64" s="1549"/>
      <c r="AI64" s="1550"/>
      <c r="AJ64" s="1550"/>
      <c r="AK64" s="1550"/>
      <c r="AL64" s="1550"/>
      <c r="AM64" s="1550"/>
      <c r="AN64" s="1551"/>
      <c r="AO64" s="19"/>
    </row>
    <row r="65" spans="1:41" ht="11.85" customHeight="1">
      <c r="A65" s="1628">
        <v>23</v>
      </c>
      <c r="B65" s="1629"/>
      <c r="C65" s="1636"/>
      <c r="D65" s="1818" t="str">
        <f t="array" ref="D65">IF(COUNTIF('申込シート①-1・２'!$O$10:$O$150,"✔")&lt;A65,"",INDEX('申込シート①-1・２'!$AV$10:$AV$145,SMALL(IF('申込シート①-1・２'!$O$10:$O$150="✔",ROW($A$1:$A$139),""),A65)))</f>
        <v/>
      </c>
      <c r="E65" s="1819"/>
      <c r="F65" s="1820"/>
      <c r="G65" s="1833" t="str">
        <f t="array" ref="G65">IF(COUNTIF('申込シート①-1・２'!$O$10:$O$150,"✔")&lt;A65,"",INDEX('申込シート①-1・２'!$G$10:$G$150,SMALL(IF('申込シート①-1・２'!$O$10:$O$150="✔",ROW($A$1:$A$139),""),A65)))</f>
        <v/>
      </c>
      <c r="H65" s="1834"/>
      <c r="I65" s="1834"/>
      <c r="J65" s="1834"/>
      <c r="K65" s="1834"/>
      <c r="L65" s="1834"/>
      <c r="M65" s="1834"/>
      <c r="N65" s="1834"/>
      <c r="O65" s="1834"/>
      <c r="P65" s="1834"/>
      <c r="Q65" s="1834"/>
      <c r="R65" s="1834"/>
      <c r="S65" s="1834"/>
      <c r="T65" s="1834"/>
      <c r="U65" s="1834"/>
      <c r="V65" s="1835"/>
      <c r="W65" s="1270" t="str">
        <f t="array" ref="W65">IF(COUNTIF('申込シート①-1・２'!$O$10:$O$150,"✔")&lt;A65,"",INDEX('申込シート①-1・２'!$H$10:$H$150,SMALL(IF('申込シート①-1・２'!$O$10:$O$150="✔",ROW($A$1:$A$139),""),A65)))</f>
        <v/>
      </c>
      <c r="X65" s="1329"/>
      <c r="Y65" s="1657" t="str">
        <f t="array" ref="Y65">IF(COUNTIF('申込シート①-1・２'!$O$10:$O$150,"✔")&lt;A65,"",INDEX('申込シート①-1・２'!$L$10:$L$150,SMALL(IF('申込シート①-1・２'!$O$10:$O$150="✔",ROW($A$1:$A$139),""),A65)))</f>
        <v/>
      </c>
      <c r="Z65" s="1658"/>
      <c r="AA65" s="1658"/>
      <c r="AB65" s="1658" t="str">
        <f t="array" ref="AB65">IF(COUNTIF('申込シート①-1・２'!$O$10:$O$150,"✔")&lt;A65,"",INDEX('申込シート①-1・２'!$M$10:$M$150,SMALL(IF('申込シート①-1・２'!$O$10:$O$150="✔",ROW($A$1:$A$139),""),A65)))</f>
        <v/>
      </c>
      <c r="AC65" s="1658"/>
      <c r="AD65" s="1658"/>
      <c r="AE65" s="358"/>
      <c r="AF65" s="1270" t="str">
        <f t="array" ref="AF65">IF(COUNTIF('申込シート①-1・２'!$O$10:$O$150,"✔")&lt;A65,"",INDEX('申込シート①-1・２'!$N$10:$N$150,SMALL(IF('申込シート①-1・２'!$O$10:$O$150="✔",ROW($A$1:$A$139),""),A65)))</f>
        <v/>
      </c>
      <c r="AG65" s="1329"/>
      <c r="AH65" s="1546"/>
      <c r="AI65" s="1547"/>
      <c r="AJ65" s="1547"/>
      <c r="AK65" s="1547"/>
      <c r="AL65" s="1547"/>
      <c r="AM65" s="1547"/>
      <c r="AN65" s="1548"/>
      <c r="AO65" s="19"/>
    </row>
    <row r="66" spans="1:41" ht="11.85" customHeight="1">
      <c r="A66" s="1625"/>
      <c r="B66" s="1626"/>
      <c r="C66" s="1627"/>
      <c r="D66" s="1821"/>
      <c r="E66" s="1822"/>
      <c r="F66" s="1823"/>
      <c r="G66" s="1836"/>
      <c r="H66" s="1837"/>
      <c r="I66" s="1837"/>
      <c r="J66" s="1837"/>
      <c r="K66" s="1837"/>
      <c r="L66" s="1837"/>
      <c r="M66" s="1837"/>
      <c r="N66" s="1837"/>
      <c r="O66" s="1837"/>
      <c r="P66" s="1837"/>
      <c r="Q66" s="1837"/>
      <c r="R66" s="1837"/>
      <c r="S66" s="1837"/>
      <c r="T66" s="1837"/>
      <c r="U66" s="1837"/>
      <c r="V66" s="1838"/>
      <c r="W66" s="1274"/>
      <c r="X66" s="1276"/>
      <c r="Y66" s="1657" t="str">
        <f t="array" ref="Y66">IF(COUNTIF('申込シート①-1・２'!$O$10:$O$150,"✔")&lt;A65,"",INDEX('申込シート①-1・２'!$J$10:$J$150,SMALL(IF('申込シート①-1・２'!$O$10:$O$150="✔",ROW($A$1:$A$139),""),A65)))</f>
        <v/>
      </c>
      <c r="Z66" s="1658"/>
      <c r="AA66" s="1658"/>
      <c r="AB66" s="1658" t="str">
        <f t="array" ref="AB66">IF(COUNTIF('申込シート①-1・２'!$O$10:$O$150,"✔")&lt;A65,"",INDEX('申込シート①-1・２'!$K$10:$K$150,SMALL(IF('申込シート①-1・２'!$O$10:$O$150="✔",ROW($A$1:$A$139),""),A65)))</f>
        <v/>
      </c>
      <c r="AC66" s="1658"/>
      <c r="AD66" s="1658"/>
      <c r="AE66" s="440" t="s">
        <v>2499</v>
      </c>
      <c r="AF66" s="1274"/>
      <c r="AG66" s="1276"/>
      <c r="AH66" s="1549"/>
      <c r="AI66" s="1550"/>
      <c r="AJ66" s="1550"/>
      <c r="AK66" s="1550"/>
      <c r="AL66" s="1550"/>
      <c r="AM66" s="1550"/>
      <c r="AN66" s="1551"/>
      <c r="AO66" s="19"/>
    </row>
    <row r="67" spans="1:41" ht="11.85" customHeight="1">
      <c r="A67" s="1628">
        <v>24</v>
      </c>
      <c r="B67" s="1629"/>
      <c r="C67" s="1636"/>
      <c r="D67" s="1818" t="str">
        <f t="array" ref="D67">IF(COUNTIF('申込シート①-1・２'!$O$10:$O$150,"✔")&lt;A67,"",INDEX('申込シート①-1・２'!$AV$10:$AV$145,SMALL(IF('申込シート①-1・２'!$O$10:$O$150="✔",ROW($A$1:$A$139),""),A67)))</f>
        <v/>
      </c>
      <c r="E67" s="1819"/>
      <c r="F67" s="1820"/>
      <c r="G67" s="1833" t="str">
        <f t="array" ref="G67">IF(COUNTIF('申込シート①-1・２'!$O$10:$O$150,"✔")&lt;A67,"",INDEX('申込シート①-1・２'!$G$10:$G$150,SMALL(IF('申込シート①-1・２'!$O$10:$O$150="✔",ROW($A$1:$A$139),""),A67)))</f>
        <v/>
      </c>
      <c r="H67" s="1834"/>
      <c r="I67" s="1834"/>
      <c r="J67" s="1834"/>
      <c r="K67" s="1834"/>
      <c r="L67" s="1834"/>
      <c r="M67" s="1834"/>
      <c r="N67" s="1834"/>
      <c r="O67" s="1834"/>
      <c r="P67" s="1834"/>
      <c r="Q67" s="1834"/>
      <c r="R67" s="1834"/>
      <c r="S67" s="1834"/>
      <c r="T67" s="1834"/>
      <c r="U67" s="1834"/>
      <c r="V67" s="1835"/>
      <c r="W67" s="1270" t="str">
        <f t="array" ref="W67">IF(COUNTIF('申込シート①-1・２'!$O$10:$O$150,"✔")&lt;A67,"",INDEX('申込シート①-1・２'!$H$10:$H$150,SMALL(IF('申込シート①-1・２'!$O$10:$O$150="✔",ROW($A$1:$A$139),""),A67)))</f>
        <v/>
      </c>
      <c r="X67" s="1329"/>
      <c r="Y67" s="1657" t="str">
        <f t="array" ref="Y67">IF(COUNTIF('申込シート①-1・２'!$O$10:$O$150,"✔")&lt;A67,"",INDEX('申込シート①-1・２'!$L$10:$L$150,SMALL(IF('申込シート①-1・２'!$O$10:$O$150="✔",ROW($A$1:$A$139),""),A67)))</f>
        <v/>
      </c>
      <c r="Z67" s="1658"/>
      <c r="AA67" s="1658"/>
      <c r="AB67" s="1658" t="str">
        <f t="array" ref="AB67">IF(COUNTIF('申込シート①-1・２'!$O$10:$O$150,"✔")&lt;A67,"",INDEX('申込シート①-1・２'!$M$10:$M$150,SMALL(IF('申込シート①-1・２'!$O$10:$O$150="✔",ROW($A$1:$A$139),""),A67)))</f>
        <v/>
      </c>
      <c r="AC67" s="1658"/>
      <c r="AD67" s="1658"/>
      <c r="AE67" s="358"/>
      <c r="AF67" s="1270" t="str">
        <f t="array" ref="AF67">IF(COUNTIF('申込シート①-1・２'!$O$10:$O$150,"✔")&lt;A67,"",INDEX('申込シート①-1・２'!$N$10:$N$150,SMALL(IF('申込シート①-1・２'!$O$10:$O$150="✔",ROW($A$1:$A$139),""),A67)))</f>
        <v/>
      </c>
      <c r="AG67" s="1329"/>
      <c r="AH67" s="1546"/>
      <c r="AI67" s="1547"/>
      <c r="AJ67" s="1547"/>
      <c r="AK67" s="1547"/>
      <c r="AL67" s="1547"/>
      <c r="AM67" s="1547"/>
      <c r="AN67" s="1548"/>
      <c r="AO67" s="19"/>
    </row>
    <row r="68" spans="1:41" ht="11.85" customHeight="1">
      <c r="A68" s="1625"/>
      <c r="B68" s="1626"/>
      <c r="C68" s="1627"/>
      <c r="D68" s="1821"/>
      <c r="E68" s="1822"/>
      <c r="F68" s="1823"/>
      <c r="G68" s="1836"/>
      <c r="H68" s="1837"/>
      <c r="I68" s="1837"/>
      <c r="J68" s="1837"/>
      <c r="K68" s="1837"/>
      <c r="L68" s="1837"/>
      <c r="M68" s="1837"/>
      <c r="N68" s="1837"/>
      <c r="O68" s="1837"/>
      <c r="P68" s="1837"/>
      <c r="Q68" s="1837"/>
      <c r="R68" s="1837"/>
      <c r="S68" s="1837"/>
      <c r="T68" s="1837"/>
      <c r="U68" s="1837"/>
      <c r="V68" s="1838"/>
      <c r="W68" s="1274"/>
      <c r="X68" s="1276"/>
      <c r="Y68" s="1657" t="str">
        <f t="array" ref="Y68">IF(COUNTIF('申込シート①-1・２'!$O$10:$O$150,"✔")&lt;A67,"",INDEX('申込シート①-1・２'!$J$10:$J$150,SMALL(IF('申込シート①-1・２'!$O$10:$O$150="✔",ROW($A$1:$A$139),""),A67)))</f>
        <v/>
      </c>
      <c r="Z68" s="1658"/>
      <c r="AA68" s="1658"/>
      <c r="AB68" s="1658" t="str">
        <f t="array" ref="AB68">IF(COUNTIF('申込シート①-1・２'!$O$10:$O$150,"✔")&lt;A67,"",INDEX('申込シート①-1・２'!$K$10:$K$150,SMALL(IF('申込シート①-1・２'!$O$10:$O$150="✔",ROW($A$1:$A$139),""),A67)))</f>
        <v/>
      </c>
      <c r="AC68" s="1658"/>
      <c r="AD68" s="1658"/>
      <c r="AE68" s="440" t="s">
        <v>2499</v>
      </c>
      <c r="AF68" s="1274"/>
      <c r="AG68" s="1276"/>
      <c r="AH68" s="1549"/>
      <c r="AI68" s="1550"/>
      <c r="AJ68" s="1550"/>
      <c r="AK68" s="1550"/>
      <c r="AL68" s="1550"/>
      <c r="AM68" s="1550"/>
      <c r="AN68" s="1551"/>
      <c r="AO68" s="19"/>
    </row>
    <row r="69" spans="1:41" ht="11.85" customHeight="1">
      <c r="A69" s="1628">
        <v>25</v>
      </c>
      <c r="B69" s="1629"/>
      <c r="C69" s="1636"/>
      <c r="D69" s="1818" t="str">
        <f t="array" ref="D69">IF(COUNTIF('申込シート①-1・２'!$O$10:$O$150,"✔")&lt;A69,"",INDEX('申込シート①-1・２'!$AV$10:$AV$145,SMALL(IF('申込シート①-1・２'!$O$10:$O$150="✔",ROW($A$1:$A$139),""),A69)))</f>
        <v/>
      </c>
      <c r="E69" s="1819"/>
      <c r="F69" s="1820"/>
      <c r="G69" s="1833" t="str">
        <f t="array" ref="G69">IF(COUNTIF('申込シート①-1・２'!$O$10:$O$150,"✔")&lt;A69,"",INDEX('申込シート①-1・２'!$G$10:$G$150,SMALL(IF('申込シート①-1・２'!$O$10:$O$150="✔",ROW($A$1:$A$139),""),A69)))</f>
        <v/>
      </c>
      <c r="H69" s="1834"/>
      <c r="I69" s="1834"/>
      <c r="J69" s="1834"/>
      <c r="K69" s="1834"/>
      <c r="L69" s="1834"/>
      <c r="M69" s="1834"/>
      <c r="N69" s="1834"/>
      <c r="O69" s="1834"/>
      <c r="P69" s="1834"/>
      <c r="Q69" s="1834"/>
      <c r="R69" s="1834"/>
      <c r="S69" s="1834"/>
      <c r="T69" s="1834"/>
      <c r="U69" s="1834"/>
      <c r="V69" s="1835"/>
      <c r="W69" s="1270" t="str">
        <f t="array" ref="W69">IF(COUNTIF('申込シート①-1・２'!$O$10:$O$150,"✔")&lt;A69,"",INDEX('申込シート①-1・２'!$H$10:$H$150,SMALL(IF('申込シート①-1・２'!$O$10:$O$150="✔",ROW($A$1:$A$139),""),A69)))</f>
        <v/>
      </c>
      <c r="X69" s="1329"/>
      <c r="Y69" s="1657" t="str">
        <f t="array" ref="Y69">IF(COUNTIF('申込シート①-1・２'!$O$10:$O$150,"✔")&lt;A69,"",INDEX('申込シート①-1・２'!$L$10:$L$150,SMALL(IF('申込シート①-1・２'!$O$10:$O$150="✔",ROW($A$1:$A$139),""),A69)))</f>
        <v/>
      </c>
      <c r="Z69" s="1658"/>
      <c r="AA69" s="1658"/>
      <c r="AB69" s="1658" t="str">
        <f t="array" ref="AB69">IF(COUNTIF('申込シート①-1・２'!$O$10:$O$150,"✔")&lt;A69,"",INDEX('申込シート①-1・２'!$M$10:$M$150,SMALL(IF('申込シート①-1・２'!$O$10:$O$150="✔",ROW($A$1:$A$139),""),A69)))</f>
        <v/>
      </c>
      <c r="AC69" s="1658"/>
      <c r="AD69" s="1658"/>
      <c r="AE69" s="358"/>
      <c r="AF69" s="1270" t="str">
        <f t="array" ref="AF69">IF(COUNTIF('申込シート①-1・２'!$O$10:$O$150,"✔")&lt;A69,"",INDEX('申込シート①-1・２'!$N$10:$N$150,SMALL(IF('申込シート①-1・２'!$O$10:$O$150="✔",ROW($A$1:$A$139),""),A69)))</f>
        <v/>
      </c>
      <c r="AG69" s="1329"/>
      <c r="AH69" s="1546"/>
      <c r="AI69" s="1547"/>
      <c r="AJ69" s="1547"/>
      <c r="AK69" s="1547"/>
      <c r="AL69" s="1547"/>
      <c r="AM69" s="1547"/>
      <c r="AN69" s="1548"/>
      <c r="AO69" s="19"/>
    </row>
    <row r="70" spans="1:41" ht="11.85" customHeight="1">
      <c r="A70" s="1625"/>
      <c r="B70" s="1626"/>
      <c r="C70" s="1627"/>
      <c r="D70" s="1821"/>
      <c r="E70" s="1822"/>
      <c r="F70" s="1823"/>
      <c r="G70" s="1836"/>
      <c r="H70" s="1837"/>
      <c r="I70" s="1837"/>
      <c r="J70" s="1837"/>
      <c r="K70" s="1837"/>
      <c r="L70" s="1837"/>
      <c r="M70" s="1837"/>
      <c r="N70" s="1837"/>
      <c r="O70" s="1837"/>
      <c r="P70" s="1837"/>
      <c r="Q70" s="1837"/>
      <c r="R70" s="1837"/>
      <c r="S70" s="1837"/>
      <c r="T70" s="1837"/>
      <c r="U70" s="1837"/>
      <c r="V70" s="1838"/>
      <c r="W70" s="1274"/>
      <c r="X70" s="1276"/>
      <c r="Y70" s="1657" t="str">
        <f t="array" ref="Y70">IF(COUNTIF('申込シート①-1・２'!$O$10:$O$150,"✔")&lt;A69,"",INDEX('申込シート①-1・２'!$J$10:$J$150,SMALL(IF('申込シート①-1・２'!$O$10:$O$150="✔",ROW($A$1:$A$139),""),A69)))</f>
        <v/>
      </c>
      <c r="Z70" s="1658"/>
      <c r="AA70" s="1658"/>
      <c r="AB70" s="1658" t="str">
        <f t="array" ref="AB70">IF(COUNTIF('申込シート①-1・２'!$O$10:$O$150,"✔")&lt;A69,"",INDEX('申込シート①-1・２'!$K$10:$K$150,SMALL(IF('申込シート①-1・２'!$O$10:$O$150="✔",ROW($A$1:$A$139),""),A69)))</f>
        <v/>
      </c>
      <c r="AC70" s="1658"/>
      <c r="AD70" s="1658"/>
      <c r="AE70" s="440" t="s">
        <v>2499</v>
      </c>
      <c r="AF70" s="1274"/>
      <c r="AG70" s="1276"/>
      <c r="AH70" s="1549"/>
      <c r="AI70" s="1550"/>
      <c r="AJ70" s="1550"/>
      <c r="AK70" s="1550"/>
      <c r="AL70" s="1550"/>
      <c r="AM70" s="1550"/>
      <c r="AN70" s="1551"/>
      <c r="AO70" s="19"/>
    </row>
    <row r="71" spans="1:41" ht="11.85" customHeight="1">
      <c r="A71" s="1628">
        <v>26</v>
      </c>
      <c r="B71" s="1629"/>
      <c r="C71" s="1636"/>
      <c r="D71" s="1818" t="str">
        <f t="array" ref="D71">IF(COUNTIF('申込シート①-1・２'!$O$10:$O$150,"✔")&lt;A71,"",INDEX('申込シート①-1・２'!$AV$10:$AV$145,SMALL(IF('申込シート①-1・２'!$O$10:$O$150="✔",ROW($A$1:$A$139),""),A71)))</f>
        <v/>
      </c>
      <c r="E71" s="1819"/>
      <c r="F71" s="1820"/>
      <c r="G71" s="1833" t="str">
        <f t="array" ref="G71">IF(COUNTIF('申込シート①-1・２'!$O$10:$O$150,"✔")&lt;A71,"",INDEX('申込シート①-1・２'!$G$10:$G$150,SMALL(IF('申込シート①-1・２'!$O$10:$O$150="✔",ROW($A$1:$A$139),""),A71)))</f>
        <v/>
      </c>
      <c r="H71" s="1834"/>
      <c r="I71" s="1834"/>
      <c r="J71" s="1834"/>
      <c r="K71" s="1834"/>
      <c r="L71" s="1834"/>
      <c r="M71" s="1834"/>
      <c r="N71" s="1834"/>
      <c r="O71" s="1834"/>
      <c r="P71" s="1834"/>
      <c r="Q71" s="1834"/>
      <c r="R71" s="1834"/>
      <c r="S71" s="1834"/>
      <c r="T71" s="1834"/>
      <c r="U71" s="1834"/>
      <c r="V71" s="1835"/>
      <c r="W71" s="1270" t="str">
        <f t="array" ref="W71">IF(COUNTIF('申込シート①-1・２'!$O$10:$O$150,"✔")&lt;A71,"",INDEX('申込シート①-1・２'!$H$10:$H$150,SMALL(IF('申込シート①-1・２'!$O$10:$O$150="✔",ROW($A$1:$A$139),""),A71)))</f>
        <v/>
      </c>
      <c r="X71" s="1329"/>
      <c r="Y71" s="1657" t="str">
        <f t="array" ref="Y71">IF(COUNTIF('申込シート①-1・２'!$O$10:$O$150,"✔")&lt;A71,"",INDEX('申込シート①-1・２'!$L$10:$L$150,SMALL(IF('申込シート①-1・２'!$O$10:$O$150="✔",ROW($A$1:$A$139),""),A71)))</f>
        <v/>
      </c>
      <c r="Z71" s="1658"/>
      <c r="AA71" s="1658"/>
      <c r="AB71" s="1658" t="str">
        <f t="array" ref="AB71">IF(COUNTIF('申込シート①-1・２'!$O$10:$O$150,"✔")&lt;A71,"",INDEX('申込シート①-1・２'!$M$10:$M$150,SMALL(IF('申込シート①-1・２'!$O$10:$O$150="✔",ROW($A$1:$A$139),""),A71)))</f>
        <v/>
      </c>
      <c r="AC71" s="1658"/>
      <c r="AD71" s="1658"/>
      <c r="AE71" s="358"/>
      <c r="AF71" s="1270" t="str">
        <f t="array" ref="AF71">IF(COUNTIF('申込シート①-1・２'!$O$10:$O$150,"✔")&lt;A71,"",INDEX('申込シート①-1・２'!$N$10:$N$150,SMALL(IF('申込シート①-1・２'!$O$10:$O$150="✔",ROW($A$1:$A$139),""),A71)))</f>
        <v/>
      </c>
      <c r="AG71" s="1329"/>
      <c r="AH71" s="1546"/>
      <c r="AI71" s="1547"/>
      <c r="AJ71" s="1547"/>
      <c r="AK71" s="1547"/>
      <c r="AL71" s="1547"/>
      <c r="AM71" s="1547"/>
      <c r="AN71" s="1548"/>
      <c r="AO71" s="19"/>
    </row>
    <row r="72" spans="1:41" ht="11.85" customHeight="1">
      <c r="A72" s="1625"/>
      <c r="B72" s="1626"/>
      <c r="C72" s="1627"/>
      <c r="D72" s="1821"/>
      <c r="E72" s="1822"/>
      <c r="F72" s="1823"/>
      <c r="G72" s="1836"/>
      <c r="H72" s="1837"/>
      <c r="I72" s="1837"/>
      <c r="J72" s="1837"/>
      <c r="K72" s="1837"/>
      <c r="L72" s="1837"/>
      <c r="M72" s="1837"/>
      <c r="N72" s="1837"/>
      <c r="O72" s="1837"/>
      <c r="P72" s="1837"/>
      <c r="Q72" s="1837"/>
      <c r="R72" s="1837"/>
      <c r="S72" s="1837"/>
      <c r="T72" s="1837"/>
      <c r="U72" s="1837"/>
      <c r="V72" s="1838"/>
      <c r="W72" s="1274"/>
      <c r="X72" s="1276"/>
      <c r="Y72" s="1657" t="str">
        <f t="array" ref="Y72">IF(COUNTIF('申込シート①-1・２'!$O$10:$O$150,"✔")&lt;A71,"",INDEX('申込シート①-1・２'!$J$10:$J$150,SMALL(IF('申込シート①-1・２'!$O$10:$O$150="✔",ROW($A$1:$A$139),""),A71)))</f>
        <v/>
      </c>
      <c r="Z72" s="1658"/>
      <c r="AA72" s="1658"/>
      <c r="AB72" s="1658" t="str">
        <f t="array" ref="AB72">IF(COUNTIF('申込シート①-1・２'!$O$10:$O$150,"✔")&lt;A71,"",INDEX('申込シート①-1・２'!$K$10:$K$150,SMALL(IF('申込シート①-1・２'!$O$10:$O$150="✔",ROW($A$1:$A$139),""),A71)))</f>
        <v/>
      </c>
      <c r="AC72" s="1658"/>
      <c r="AD72" s="1658"/>
      <c r="AE72" s="440" t="s">
        <v>2499</v>
      </c>
      <c r="AF72" s="1274"/>
      <c r="AG72" s="1276"/>
      <c r="AH72" s="1549"/>
      <c r="AI72" s="1550"/>
      <c r="AJ72" s="1550"/>
      <c r="AK72" s="1550"/>
      <c r="AL72" s="1550"/>
      <c r="AM72" s="1550"/>
      <c r="AN72" s="1551"/>
      <c r="AO72" s="19"/>
    </row>
    <row r="73" spans="1:41" ht="11.85" customHeight="1">
      <c r="A73" s="1628">
        <v>27</v>
      </c>
      <c r="B73" s="1629"/>
      <c r="C73" s="1636"/>
      <c r="D73" s="1818" t="str">
        <f t="array" ref="D73">IF(COUNTIF('申込シート①-1・２'!$O$10:$O$150,"✔")&lt;A73,"",INDEX('申込シート①-1・２'!$AV$10:$AV$145,SMALL(IF('申込シート①-1・２'!$O$10:$O$150="✔",ROW($A$1:$A$139),""),A73)))</f>
        <v/>
      </c>
      <c r="E73" s="1819"/>
      <c r="F73" s="1820"/>
      <c r="G73" s="1833" t="str">
        <f t="array" ref="G73">IF(COUNTIF('申込シート①-1・２'!$O$10:$O$150,"✔")&lt;A73,"",INDEX('申込シート①-1・２'!$G$10:$G$150,SMALL(IF('申込シート①-1・２'!$O$10:$O$150="✔",ROW($A$1:$A$139),""),A73)))</f>
        <v/>
      </c>
      <c r="H73" s="1834"/>
      <c r="I73" s="1834"/>
      <c r="J73" s="1834"/>
      <c r="K73" s="1834"/>
      <c r="L73" s="1834"/>
      <c r="M73" s="1834"/>
      <c r="N73" s="1834"/>
      <c r="O73" s="1834"/>
      <c r="P73" s="1834"/>
      <c r="Q73" s="1834"/>
      <c r="R73" s="1834"/>
      <c r="S73" s="1834"/>
      <c r="T73" s="1834"/>
      <c r="U73" s="1834"/>
      <c r="V73" s="1835"/>
      <c r="W73" s="1270" t="str">
        <f t="array" ref="W73">IF(COUNTIF('申込シート①-1・２'!$O$10:$O$150,"✔")&lt;A73,"",INDEX('申込シート①-1・２'!$H$10:$H$150,SMALL(IF('申込シート①-1・２'!$O$10:$O$150="✔",ROW($A$1:$A$139),""),A73)))</f>
        <v/>
      </c>
      <c r="X73" s="1329"/>
      <c r="Y73" s="1657" t="str">
        <f t="array" ref="Y73">IF(COUNTIF('申込シート①-1・２'!$O$10:$O$150,"✔")&lt;A73,"",INDEX('申込シート①-1・２'!$L$10:$L$150,SMALL(IF('申込シート①-1・２'!$O$10:$O$150="✔",ROW($A$1:$A$139),""),A73)))</f>
        <v/>
      </c>
      <c r="Z73" s="1658"/>
      <c r="AA73" s="1658"/>
      <c r="AB73" s="1658" t="str">
        <f t="array" ref="AB73">IF(COUNTIF('申込シート①-1・２'!$O$10:$O$150,"✔")&lt;A73,"",INDEX('申込シート①-1・２'!$M$10:$M$150,SMALL(IF('申込シート①-1・２'!$O$10:$O$150="✔",ROW($A$1:$A$139),""),A73)))</f>
        <v/>
      </c>
      <c r="AC73" s="1658"/>
      <c r="AD73" s="1658"/>
      <c r="AE73" s="358"/>
      <c r="AF73" s="1270" t="str">
        <f t="array" ref="AF73">IF(COUNTIF('申込シート①-1・２'!$O$10:$O$150,"✔")&lt;A73,"",INDEX('申込シート①-1・２'!$N$10:$N$150,SMALL(IF('申込シート①-1・２'!$O$10:$O$150="✔",ROW($A$1:$A$139),""),A73)))</f>
        <v/>
      </c>
      <c r="AG73" s="1329"/>
      <c r="AH73" s="1546"/>
      <c r="AI73" s="1547"/>
      <c r="AJ73" s="1547"/>
      <c r="AK73" s="1547"/>
      <c r="AL73" s="1547"/>
      <c r="AM73" s="1547"/>
      <c r="AN73" s="1548"/>
      <c r="AO73" s="19"/>
    </row>
    <row r="74" spans="1:41" ht="11.85" customHeight="1">
      <c r="A74" s="1625"/>
      <c r="B74" s="1626"/>
      <c r="C74" s="1627"/>
      <c r="D74" s="1821"/>
      <c r="E74" s="1822"/>
      <c r="F74" s="1823"/>
      <c r="G74" s="1836"/>
      <c r="H74" s="1837"/>
      <c r="I74" s="1837"/>
      <c r="J74" s="1837"/>
      <c r="K74" s="1837"/>
      <c r="L74" s="1837"/>
      <c r="M74" s="1837"/>
      <c r="N74" s="1837"/>
      <c r="O74" s="1837"/>
      <c r="P74" s="1837"/>
      <c r="Q74" s="1837"/>
      <c r="R74" s="1837"/>
      <c r="S74" s="1837"/>
      <c r="T74" s="1837"/>
      <c r="U74" s="1837"/>
      <c r="V74" s="1838"/>
      <c r="W74" s="1274"/>
      <c r="X74" s="1276"/>
      <c r="Y74" s="1657" t="str">
        <f t="array" ref="Y74">IF(COUNTIF('申込シート①-1・２'!$O$10:$O$150,"✔")&lt;A73,"",INDEX('申込シート①-1・２'!$J$10:$J$150,SMALL(IF('申込シート①-1・２'!$O$10:$O$150="✔",ROW($A$1:$A$139),""),A73)))</f>
        <v/>
      </c>
      <c r="Z74" s="1658"/>
      <c r="AA74" s="1658"/>
      <c r="AB74" s="1658" t="str">
        <f t="array" ref="AB74">IF(COUNTIF('申込シート①-1・２'!$O$10:$O$150,"✔")&lt;A73,"",INDEX('申込シート①-1・２'!$K$10:$K$150,SMALL(IF('申込シート①-1・２'!$O$10:$O$150="✔",ROW($A$1:$A$139),""),A73)))</f>
        <v/>
      </c>
      <c r="AC74" s="1658"/>
      <c r="AD74" s="1658"/>
      <c r="AE74" s="440" t="s">
        <v>2499</v>
      </c>
      <c r="AF74" s="1274"/>
      <c r="AG74" s="1276"/>
      <c r="AH74" s="1549"/>
      <c r="AI74" s="1550"/>
      <c r="AJ74" s="1550"/>
      <c r="AK74" s="1550"/>
      <c r="AL74" s="1550"/>
      <c r="AM74" s="1550"/>
      <c r="AN74" s="1551"/>
      <c r="AO74" s="19"/>
    </row>
    <row r="75" spans="1:41" ht="11.85" customHeight="1">
      <c r="A75" s="1628">
        <v>28</v>
      </c>
      <c r="B75" s="1629"/>
      <c r="C75" s="1636"/>
      <c r="D75" s="1818" t="str">
        <f t="array" ref="D75">IF(COUNTIF('申込シート①-1・２'!$O$10:$O$150,"✔")&lt;A75,"",INDEX('申込シート①-1・２'!$AV$10:$AV$145,SMALL(IF('申込シート①-1・２'!$O$10:$O$150="✔",ROW($A$1:$A$139),""),A75)))</f>
        <v/>
      </c>
      <c r="E75" s="1819"/>
      <c r="F75" s="1820"/>
      <c r="G75" s="1833" t="str">
        <f t="array" ref="G75">IF(COUNTIF('申込シート①-1・２'!$O$10:$O$150,"✔")&lt;A75,"",INDEX('申込シート①-1・２'!$G$10:$G$150,SMALL(IF('申込シート①-1・２'!$O$10:$O$150="✔",ROW($A$1:$A$139),""),A75)))</f>
        <v/>
      </c>
      <c r="H75" s="1834"/>
      <c r="I75" s="1834"/>
      <c r="J75" s="1834"/>
      <c r="K75" s="1834"/>
      <c r="L75" s="1834"/>
      <c r="M75" s="1834"/>
      <c r="N75" s="1834"/>
      <c r="O75" s="1834"/>
      <c r="P75" s="1834"/>
      <c r="Q75" s="1834"/>
      <c r="R75" s="1834"/>
      <c r="S75" s="1834"/>
      <c r="T75" s="1834"/>
      <c r="U75" s="1834"/>
      <c r="V75" s="1835"/>
      <c r="W75" s="1270" t="str">
        <f t="array" ref="W75">IF(COUNTIF('申込シート①-1・２'!$O$10:$O$150,"✔")&lt;A75,"",INDEX('申込シート①-1・２'!$H$10:$H$150,SMALL(IF('申込シート①-1・２'!$O$10:$O$150="✔",ROW($A$1:$A$139),""),A75)))</f>
        <v/>
      </c>
      <c r="X75" s="1329"/>
      <c r="Y75" s="1657" t="str">
        <f t="array" ref="Y75">IF(COUNTIF('申込シート①-1・２'!$O$10:$O$150,"✔")&lt;A75,"",INDEX('申込シート①-1・２'!$L$10:$L$150,SMALL(IF('申込シート①-1・２'!$O$10:$O$150="✔",ROW($A$1:$A$139),""),A75)))</f>
        <v/>
      </c>
      <c r="Z75" s="1658"/>
      <c r="AA75" s="1658"/>
      <c r="AB75" s="1658" t="str">
        <f t="array" ref="AB75">IF(COUNTIF('申込シート①-1・２'!$O$10:$O$150,"✔")&lt;A75,"",INDEX('申込シート①-1・２'!$M$10:$M$150,SMALL(IF('申込シート①-1・２'!$O$10:$O$150="✔",ROW($A$1:$A$139),""),A75)))</f>
        <v/>
      </c>
      <c r="AC75" s="1658"/>
      <c r="AD75" s="1658"/>
      <c r="AE75" s="358"/>
      <c r="AF75" s="1270" t="str">
        <f t="array" ref="AF75">IF(COUNTIF('申込シート①-1・２'!$O$10:$O$150,"✔")&lt;A75,"",INDEX('申込シート①-1・２'!$N$10:$N$150,SMALL(IF('申込シート①-1・２'!$O$10:$O$150="✔",ROW($A$1:$A$139),""),A75)))</f>
        <v/>
      </c>
      <c r="AG75" s="1329"/>
      <c r="AH75" s="1546"/>
      <c r="AI75" s="1547"/>
      <c r="AJ75" s="1547"/>
      <c r="AK75" s="1547"/>
      <c r="AL75" s="1547"/>
      <c r="AM75" s="1547"/>
      <c r="AN75" s="1548"/>
      <c r="AO75" s="19"/>
    </row>
    <row r="76" spans="1:41" ht="11.85" customHeight="1">
      <c r="A76" s="1625"/>
      <c r="B76" s="1626"/>
      <c r="C76" s="1627"/>
      <c r="D76" s="1821"/>
      <c r="E76" s="1822"/>
      <c r="F76" s="1823"/>
      <c r="G76" s="1836"/>
      <c r="H76" s="1837"/>
      <c r="I76" s="1837"/>
      <c r="J76" s="1837"/>
      <c r="K76" s="1837"/>
      <c r="L76" s="1837"/>
      <c r="M76" s="1837"/>
      <c r="N76" s="1837"/>
      <c r="O76" s="1837"/>
      <c r="P76" s="1837"/>
      <c r="Q76" s="1837"/>
      <c r="R76" s="1837"/>
      <c r="S76" s="1837"/>
      <c r="T76" s="1837"/>
      <c r="U76" s="1837"/>
      <c r="V76" s="1838"/>
      <c r="W76" s="1274"/>
      <c r="X76" s="1276"/>
      <c r="Y76" s="1657" t="str">
        <f t="array" ref="Y76">IF(COUNTIF('申込シート①-1・２'!$O$10:$O$150,"✔")&lt;A75,"",INDEX('申込シート①-1・２'!$J$10:$J$150,SMALL(IF('申込シート①-1・２'!$O$10:$O$150="✔",ROW($A$1:$A$139),""),A75)))</f>
        <v/>
      </c>
      <c r="Z76" s="1658"/>
      <c r="AA76" s="1658"/>
      <c r="AB76" s="1658" t="str">
        <f t="array" ref="AB76">IF(COUNTIF('申込シート①-1・２'!$O$10:$O$150,"✔")&lt;A75,"",INDEX('申込シート①-1・２'!$K$10:$K$150,SMALL(IF('申込シート①-1・２'!$O$10:$O$150="✔",ROW($A$1:$A$139),""),A75)))</f>
        <v/>
      </c>
      <c r="AC76" s="1658"/>
      <c r="AD76" s="1658"/>
      <c r="AE76" s="440" t="s">
        <v>2499</v>
      </c>
      <c r="AF76" s="1274"/>
      <c r="AG76" s="1276"/>
      <c r="AH76" s="1549"/>
      <c r="AI76" s="1550"/>
      <c r="AJ76" s="1550"/>
      <c r="AK76" s="1550"/>
      <c r="AL76" s="1550"/>
      <c r="AM76" s="1550"/>
      <c r="AN76" s="1551"/>
      <c r="AO76" s="19"/>
    </row>
    <row r="77" spans="1:41" ht="11.85" customHeight="1">
      <c r="A77" s="1628">
        <v>29</v>
      </c>
      <c r="B77" s="1629"/>
      <c r="C77" s="1636"/>
      <c r="D77" s="1818" t="str">
        <f t="array" ref="D77">IF(COUNTIF('申込シート①-1・２'!$O$10:$O$150,"✔")&lt;A77,"",INDEX('申込シート①-1・２'!$AV$10:$AV$145,SMALL(IF('申込シート①-1・２'!$O$10:$O$150="✔",ROW($A$1:$A$139),""),A77)))</f>
        <v/>
      </c>
      <c r="E77" s="1819"/>
      <c r="F77" s="1820"/>
      <c r="G77" s="1833" t="str">
        <f t="array" ref="G77">IF(COUNTIF('申込シート①-1・２'!$O$10:$O$150,"✔")&lt;A77,"",INDEX('申込シート①-1・２'!$G$10:$G$150,SMALL(IF('申込シート①-1・２'!$O$10:$O$150="✔",ROW($A$1:$A$139),""),A77)))</f>
        <v/>
      </c>
      <c r="H77" s="1834"/>
      <c r="I77" s="1834"/>
      <c r="J77" s="1834"/>
      <c r="K77" s="1834"/>
      <c r="L77" s="1834"/>
      <c r="M77" s="1834"/>
      <c r="N77" s="1834"/>
      <c r="O77" s="1834"/>
      <c r="P77" s="1834"/>
      <c r="Q77" s="1834"/>
      <c r="R77" s="1834"/>
      <c r="S77" s="1834"/>
      <c r="T77" s="1834"/>
      <c r="U77" s="1834"/>
      <c r="V77" s="1835"/>
      <c r="W77" s="1270" t="str">
        <f t="array" ref="W77">IF(COUNTIF('申込シート①-1・２'!$O$10:$O$150,"✔")&lt;A77,"",INDEX('申込シート①-1・２'!$H$10:$H$150,SMALL(IF('申込シート①-1・２'!$O$10:$O$150="✔",ROW($A$1:$A$139),""),A77)))</f>
        <v/>
      </c>
      <c r="X77" s="1329"/>
      <c r="Y77" s="1657" t="str">
        <f t="array" ref="Y77">IF(COUNTIF('申込シート①-1・２'!$O$10:$O$150,"✔")&lt;A77,"",INDEX('申込シート①-1・２'!$L$10:$L$150,SMALL(IF('申込シート①-1・２'!$O$10:$O$150="✔",ROW($A$1:$A$139),""),A77)))</f>
        <v/>
      </c>
      <c r="Z77" s="1658"/>
      <c r="AA77" s="1658"/>
      <c r="AB77" s="1658" t="str">
        <f t="array" ref="AB77">IF(COUNTIF('申込シート①-1・２'!$O$10:$O$150,"✔")&lt;A77,"",INDEX('申込シート①-1・２'!$M$10:$M$150,SMALL(IF('申込シート①-1・２'!$O$10:$O$150="✔",ROW($A$1:$A$139),""),A77)))</f>
        <v/>
      </c>
      <c r="AC77" s="1658"/>
      <c r="AD77" s="1658"/>
      <c r="AE77" s="358"/>
      <c r="AF77" s="1270" t="str">
        <f t="array" ref="AF77">IF(COUNTIF('申込シート①-1・２'!$O$10:$O$150,"✔")&lt;A77,"",INDEX('申込シート①-1・２'!$N$10:$N$150,SMALL(IF('申込シート①-1・２'!$O$10:$O$150="✔",ROW($A$1:$A$139),""),A77)))</f>
        <v/>
      </c>
      <c r="AG77" s="1329"/>
      <c r="AH77" s="1546"/>
      <c r="AI77" s="1547"/>
      <c r="AJ77" s="1547"/>
      <c r="AK77" s="1547"/>
      <c r="AL77" s="1547"/>
      <c r="AM77" s="1547"/>
      <c r="AN77" s="1548"/>
      <c r="AO77" s="19"/>
    </row>
    <row r="78" spans="1:41" ht="11.85" customHeight="1">
      <c r="A78" s="1625"/>
      <c r="B78" s="1626"/>
      <c r="C78" s="1627"/>
      <c r="D78" s="1821"/>
      <c r="E78" s="1822"/>
      <c r="F78" s="1823"/>
      <c r="G78" s="1836"/>
      <c r="H78" s="1837"/>
      <c r="I78" s="1837"/>
      <c r="J78" s="1837"/>
      <c r="K78" s="1837"/>
      <c r="L78" s="1837"/>
      <c r="M78" s="1837"/>
      <c r="N78" s="1837"/>
      <c r="O78" s="1837"/>
      <c r="P78" s="1837"/>
      <c r="Q78" s="1837"/>
      <c r="R78" s="1837"/>
      <c r="S78" s="1837"/>
      <c r="T78" s="1837"/>
      <c r="U78" s="1837"/>
      <c r="V78" s="1838"/>
      <c r="W78" s="1274"/>
      <c r="X78" s="1276"/>
      <c r="Y78" s="1657" t="str">
        <f t="array" ref="Y78">IF(COUNTIF('申込シート①-1・２'!$O$10:$O$150,"✔")&lt;A77,"",INDEX('申込シート①-1・２'!$J$10:$J$150,SMALL(IF('申込シート①-1・２'!$O$10:$O$150="✔",ROW($A$1:$A$139),""),A77)))</f>
        <v/>
      </c>
      <c r="Z78" s="1658"/>
      <c r="AA78" s="1658"/>
      <c r="AB78" s="1658" t="str">
        <f t="array" ref="AB78">IF(COUNTIF('申込シート①-1・２'!$O$10:$O$150,"✔")&lt;A77,"",INDEX('申込シート①-1・２'!$K$10:$K$150,SMALL(IF('申込シート①-1・２'!$O$10:$O$150="✔",ROW($A$1:$A$139),""),A77)))</f>
        <v/>
      </c>
      <c r="AC78" s="1658"/>
      <c r="AD78" s="1658"/>
      <c r="AE78" s="440" t="s">
        <v>2499</v>
      </c>
      <c r="AF78" s="1274"/>
      <c r="AG78" s="1276"/>
      <c r="AH78" s="1549"/>
      <c r="AI78" s="1550"/>
      <c r="AJ78" s="1550"/>
      <c r="AK78" s="1550"/>
      <c r="AL78" s="1550"/>
      <c r="AM78" s="1550"/>
      <c r="AN78" s="1551"/>
      <c r="AO78" s="19"/>
    </row>
    <row r="79" spans="1:41" ht="11.85" customHeight="1">
      <c r="A79" s="1628">
        <v>30</v>
      </c>
      <c r="B79" s="1629"/>
      <c r="C79" s="1636"/>
      <c r="D79" s="1818" t="str">
        <f t="array" ref="D79">IF(COUNTIF('申込シート①-1・２'!$O$10:$O$150,"✔")&lt;A79,"",INDEX('申込シート①-1・２'!$AV$10:$AV$145,SMALL(IF('申込シート①-1・２'!$O$10:$O$150="✔",ROW($A$1:$A$139),""),A79)))</f>
        <v/>
      </c>
      <c r="E79" s="1819"/>
      <c r="F79" s="1820"/>
      <c r="G79" s="1833" t="str">
        <f t="array" ref="G79">IF(COUNTIF('申込シート①-1・２'!$O$10:$O$150,"✔")&lt;A79,"",INDEX('申込シート①-1・２'!$G$10:$G$150,SMALL(IF('申込シート①-1・２'!$O$10:$O$150="✔",ROW($A$1:$A$139),""),A79)))</f>
        <v/>
      </c>
      <c r="H79" s="1834"/>
      <c r="I79" s="1834"/>
      <c r="J79" s="1834"/>
      <c r="K79" s="1834"/>
      <c r="L79" s="1834"/>
      <c r="M79" s="1834"/>
      <c r="N79" s="1834"/>
      <c r="O79" s="1834"/>
      <c r="P79" s="1834"/>
      <c r="Q79" s="1834"/>
      <c r="R79" s="1834"/>
      <c r="S79" s="1834"/>
      <c r="T79" s="1834"/>
      <c r="U79" s="1834"/>
      <c r="V79" s="1835"/>
      <c r="W79" s="1270" t="str">
        <f t="array" ref="W79">IF(COUNTIF('申込シート①-1・２'!$O$10:$O$150,"✔")&lt;A79,"",INDEX('申込シート①-1・２'!$H$10:$H$150,SMALL(IF('申込シート①-1・２'!$O$10:$O$150="✔",ROW($A$1:$A$139),""),A79)))</f>
        <v/>
      </c>
      <c r="X79" s="1329"/>
      <c r="Y79" s="1657" t="str">
        <f t="array" ref="Y79">IF(COUNTIF('申込シート①-1・２'!$O$10:$O$150,"✔")&lt;A79,"",INDEX('申込シート①-1・２'!$L$10:$L$150,SMALL(IF('申込シート①-1・２'!$O$10:$O$150="✔",ROW($A$1:$A$139),""),A79)))</f>
        <v/>
      </c>
      <c r="Z79" s="1658"/>
      <c r="AA79" s="1658"/>
      <c r="AB79" s="1658" t="str">
        <f t="array" ref="AB79">IF(COUNTIF('申込シート①-1・２'!$O$10:$O$150,"✔")&lt;A79,"",INDEX('申込シート①-1・２'!$M$10:$M$150,SMALL(IF('申込シート①-1・２'!$O$10:$O$150="✔",ROW($A$1:$A$139),""),A79)))</f>
        <v/>
      </c>
      <c r="AC79" s="1658"/>
      <c r="AD79" s="1658"/>
      <c r="AE79" s="358"/>
      <c r="AF79" s="1270" t="str">
        <f t="array" ref="AF79">IF(COUNTIF('申込シート①-1・２'!$O$10:$O$150,"✔")&lt;A79,"",INDEX('申込シート①-1・２'!$N$10:$N$150,SMALL(IF('申込シート①-1・２'!$O$10:$O$150="✔",ROW($A$1:$A$139),""),A79)))</f>
        <v/>
      </c>
      <c r="AG79" s="1329"/>
      <c r="AH79" s="1546"/>
      <c r="AI79" s="1547"/>
      <c r="AJ79" s="1547"/>
      <c r="AK79" s="1547"/>
      <c r="AL79" s="1547"/>
      <c r="AM79" s="1547"/>
      <c r="AN79" s="1548"/>
      <c r="AO79" s="19"/>
    </row>
    <row r="80" spans="1:41" ht="11.85" customHeight="1">
      <c r="A80" s="1625"/>
      <c r="B80" s="1626"/>
      <c r="C80" s="1627"/>
      <c r="D80" s="1821"/>
      <c r="E80" s="1822"/>
      <c r="F80" s="1823"/>
      <c r="G80" s="1836"/>
      <c r="H80" s="1837"/>
      <c r="I80" s="1837"/>
      <c r="J80" s="1837"/>
      <c r="K80" s="1837"/>
      <c r="L80" s="1837"/>
      <c r="M80" s="1837"/>
      <c r="N80" s="1837"/>
      <c r="O80" s="1837"/>
      <c r="P80" s="1837"/>
      <c r="Q80" s="1837"/>
      <c r="R80" s="1837"/>
      <c r="S80" s="1837"/>
      <c r="T80" s="1837"/>
      <c r="U80" s="1837"/>
      <c r="V80" s="1838"/>
      <c r="W80" s="1274"/>
      <c r="X80" s="1276"/>
      <c r="Y80" s="1657" t="str">
        <f t="array" ref="Y80">IF(COUNTIF('申込シート①-1・２'!$O$10:$O$150,"✔")&lt;A79,"",INDEX('申込シート①-1・２'!$J$10:$J$150,SMALL(IF('申込シート①-1・２'!$O$10:$O$150="✔",ROW($A$1:$A$139),""),A79)))</f>
        <v/>
      </c>
      <c r="Z80" s="1658"/>
      <c r="AA80" s="1658"/>
      <c r="AB80" s="1658" t="str">
        <f t="array" ref="AB80">IF(COUNTIF('申込シート①-1・２'!$O$10:$O$150,"✔")&lt;A79,"",INDEX('申込シート①-1・２'!$K$10:$K$150,SMALL(IF('申込シート①-1・２'!$O$10:$O$150="✔",ROW($A$1:$A$139),""),A79)))</f>
        <v/>
      </c>
      <c r="AC80" s="1658"/>
      <c r="AD80" s="1658"/>
      <c r="AE80" s="440" t="s">
        <v>2499</v>
      </c>
      <c r="AF80" s="1274"/>
      <c r="AG80" s="1276"/>
      <c r="AH80" s="1552"/>
      <c r="AI80" s="1553"/>
      <c r="AJ80" s="1553"/>
      <c r="AK80" s="1553"/>
      <c r="AL80" s="1553"/>
      <c r="AM80" s="1553"/>
      <c r="AN80" s="1554"/>
      <c r="AO80" s="19"/>
    </row>
    <row r="81" ht="5.0999999999999996" customHeight="1"/>
  </sheetData>
  <sheetProtection password="CC6F" sheet="1" objects="1" scenarios="1"/>
  <mergeCells count="335">
    <mergeCell ref="Y74:AA74"/>
    <mergeCell ref="AB74:AD74"/>
    <mergeCell ref="A77:C78"/>
    <mergeCell ref="AH79:AN80"/>
    <mergeCell ref="A79:C80"/>
    <mergeCell ref="G79:V80"/>
    <mergeCell ref="W79:X80"/>
    <mergeCell ref="AF79:AG80"/>
    <mergeCell ref="AH77:AN78"/>
    <mergeCell ref="AF77:AG78"/>
    <mergeCell ref="Y77:AA77"/>
    <mergeCell ref="AB77:AD77"/>
    <mergeCell ref="Y78:AA78"/>
    <mergeCell ref="AB78:AD78"/>
    <mergeCell ref="Y79:AA79"/>
    <mergeCell ref="AB79:AD79"/>
    <mergeCell ref="Y80:AA80"/>
    <mergeCell ref="AB80:AD80"/>
    <mergeCell ref="D79:F80"/>
    <mergeCell ref="G77:V78"/>
    <mergeCell ref="W77:X78"/>
    <mergeCell ref="D77:F78"/>
    <mergeCell ref="Y75:AA75"/>
    <mergeCell ref="D67:F68"/>
    <mergeCell ref="AF71:AG72"/>
    <mergeCell ref="AB71:AD71"/>
    <mergeCell ref="Y72:AA72"/>
    <mergeCell ref="AB72:AD72"/>
    <mergeCell ref="A67:C68"/>
    <mergeCell ref="G67:V68"/>
    <mergeCell ref="A75:C76"/>
    <mergeCell ref="G75:V76"/>
    <mergeCell ref="W75:X76"/>
    <mergeCell ref="D75:F76"/>
    <mergeCell ref="G71:V72"/>
    <mergeCell ref="W71:X72"/>
    <mergeCell ref="D71:F72"/>
    <mergeCell ref="AF73:AG74"/>
    <mergeCell ref="A73:C74"/>
    <mergeCell ref="G73:V74"/>
    <mergeCell ref="W73:X74"/>
    <mergeCell ref="D73:F74"/>
    <mergeCell ref="A69:C70"/>
    <mergeCell ref="G69:V70"/>
    <mergeCell ref="W69:X70"/>
    <mergeCell ref="D69:F70"/>
    <mergeCell ref="A71:C72"/>
    <mergeCell ref="AH71:AN72"/>
    <mergeCell ref="AH75:AN76"/>
    <mergeCell ref="AF75:AG76"/>
    <mergeCell ref="AH73:AN74"/>
    <mergeCell ref="A65:C66"/>
    <mergeCell ref="G65:V66"/>
    <mergeCell ref="W65:X66"/>
    <mergeCell ref="D65:F66"/>
    <mergeCell ref="W67:X68"/>
    <mergeCell ref="AF67:AG68"/>
    <mergeCell ref="AH67:AN68"/>
    <mergeCell ref="AH69:AN70"/>
    <mergeCell ref="AF69:AG70"/>
    <mergeCell ref="Y67:AA67"/>
    <mergeCell ref="AB67:AD67"/>
    <mergeCell ref="Y70:AA70"/>
    <mergeCell ref="AB70:AD70"/>
    <mergeCell ref="Y69:AA69"/>
    <mergeCell ref="AB69:AD69"/>
    <mergeCell ref="AH65:AN66"/>
    <mergeCell ref="AF65:AG66"/>
    <mergeCell ref="Y68:AA68"/>
    <mergeCell ref="AB68:AD68"/>
    <mergeCell ref="Y71:AA71"/>
    <mergeCell ref="A63:C64"/>
    <mergeCell ref="G63:V64"/>
    <mergeCell ref="W63:X64"/>
    <mergeCell ref="D63:F64"/>
    <mergeCell ref="AH63:AN64"/>
    <mergeCell ref="AB62:AD62"/>
    <mergeCell ref="AF57:AG58"/>
    <mergeCell ref="Y59:AA59"/>
    <mergeCell ref="AB59:AD59"/>
    <mergeCell ref="Y60:AA60"/>
    <mergeCell ref="AB60:AD60"/>
    <mergeCell ref="A61:C62"/>
    <mergeCell ref="G61:V62"/>
    <mergeCell ref="W61:X62"/>
    <mergeCell ref="D61:F62"/>
    <mergeCell ref="Y62:AA62"/>
    <mergeCell ref="AB64:AD64"/>
    <mergeCell ref="AF63:AG64"/>
    <mergeCell ref="Y63:AA63"/>
    <mergeCell ref="AB63:AD63"/>
    <mergeCell ref="Y64:AA64"/>
    <mergeCell ref="AH61:AN62"/>
    <mergeCell ref="AF61:AG62"/>
    <mergeCell ref="Y61:AA61"/>
    <mergeCell ref="A59:C60"/>
    <mergeCell ref="G59:V60"/>
    <mergeCell ref="W59:X60"/>
    <mergeCell ref="D59:F60"/>
    <mergeCell ref="AF55:AG56"/>
    <mergeCell ref="AF59:AG60"/>
    <mergeCell ref="AH57:AN58"/>
    <mergeCell ref="AH59:AN60"/>
    <mergeCell ref="Y56:AA56"/>
    <mergeCell ref="AB58:AD58"/>
    <mergeCell ref="A57:C58"/>
    <mergeCell ref="G57:V58"/>
    <mergeCell ref="W57:X58"/>
    <mergeCell ref="D57:F58"/>
    <mergeCell ref="D55:F56"/>
    <mergeCell ref="A55:C56"/>
    <mergeCell ref="G55:V56"/>
    <mergeCell ref="W55:X56"/>
    <mergeCell ref="AH53:AN54"/>
    <mergeCell ref="AH49:AN50"/>
    <mergeCell ref="AH51:AN52"/>
    <mergeCell ref="AF51:AG52"/>
    <mergeCell ref="AF53:AG54"/>
    <mergeCell ref="AF49:AG50"/>
    <mergeCell ref="W51:X52"/>
    <mergeCell ref="AH55:AN56"/>
    <mergeCell ref="W45:X46"/>
    <mergeCell ref="W47:X48"/>
    <mergeCell ref="Y45:AA45"/>
    <mergeCell ref="W49:X50"/>
    <mergeCell ref="D49:F50"/>
    <mergeCell ref="A49:C50"/>
    <mergeCell ref="G47:V48"/>
    <mergeCell ref="A53:C54"/>
    <mergeCell ref="W53:X54"/>
    <mergeCell ref="D53:F54"/>
    <mergeCell ref="G53:V54"/>
    <mergeCell ref="AB45:AD45"/>
    <mergeCell ref="G49:V50"/>
    <mergeCell ref="A51:C52"/>
    <mergeCell ref="G51:V52"/>
    <mergeCell ref="D51:F52"/>
    <mergeCell ref="AH45:AN46"/>
    <mergeCell ref="AH47:AN48"/>
    <mergeCell ref="AF45:AG46"/>
    <mergeCell ref="AF47:AG48"/>
    <mergeCell ref="A45:C46"/>
    <mergeCell ref="G45:V46"/>
    <mergeCell ref="Y46:AA46"/>
    <mergeCell ref="AB46:AD46"/>
    <mergeCell ref="Y47:AA47"/>
    <mergeCell ref="AB47:AD47"/>
    <mergeCell ref="Y48:AA48"/>
    <mergeCell ref="AB48:AD48"/>
    <mergeCell ref="Y49:AA49"/>
    <mergeCell ref="AB49:AD49"/>
    <mergeCell ref="Y50:AA50"/>
    <mergeCell ref="AB50:AD50"/>
    <mergeCell ref="A47:C48"/>
    <mergeCell ref="D45:F46"/>
    <mergeCell ref="D47:F48"/>
    <mergeCell ref="AH41:AN42"/>
    <mergeCell ref="AF43:AG44"/>
    <mergeCell ref="AH43:AN44"/>
    <mergeCell ref="AF41:AG42"/>
    <mergeCell ref="G41:V42"/>
    <mergeCell ref="D41:F42"/>
    <mergeCell ref="Y42:AA42"/>
    <mergeCell ref="Y44:AA44"/>
    <mergeCell ref="AB44:AD44"/>
    <mergeCell ref="Y41:AA41"/>
    <mergeCell ref="AB41:AD41"/>
    <mergeCell ref="AB42:AD42"/>
    <mergeCell ref="Y43:AA43"/>
    <mergeCell ref="AB43:AD43"/>
    <mergeCell ref="AB39:AD39"/>
    <mergeCell ref="A39:C40"/>
    <mergeCell ref="D33:F34"/>
    <mergeCell ref="A43:C44"/>
    <mergeCell ref="G43:V44"/>
    <mergeCell ref="A41:C42"/>
    <mergeCell ref="W39:X40"/>
    <mergeCell ref="D39:F40"/>
    <mergeCell ref="W43:X44"/>
    <mergeCell ref="D43:F44"/>
    <mergeCell ref="W41:X42"/>
    <mergeCell ref="A33:C34"/>
    <mergeCell ref="AH33:AN34"/>
    <mergeCell ref="AH35:AN36"/>
    <mergeCell ref="Y35:AA35"/>
    <mergeCell ref="AB35:AD35"/>
    <mergeCell ref="Y36:AA36"/>
    <mergeCell ref="AH39:AN40"/>
    <mergeCell ref="AF39:AG40"/>
    <mergeCell ref="G39:V40"/>
    <mergeCell ref="A37:C38"/>
    <mergeCell ref="G37:V38"/>
    <mergeCell ref="AB36:AD36"/>
    <mergeCell ref="W35:X36"/>
    <mergeCell ref="D37:F38"/>
    <mergeCell ref="W37:X38"/>
    <mergeCell ref="AH37:AN38"/>
    <mergeCell ref="AF37:AG38"/>
    <mergeCell ref="Y40:AA40"/>
    <mergeCell ref="AB40:AD40"/>
    <mergeCell ref="A35:C36"/>
    <mergeCell ref="D35:F36"/>
    <mergeCell ref="G35:V36"/>
    <mergeCell ref="Y38:AA38"/>
    <mergeCell ref="AB38:AD38"/>
    <mergeCell ref="Y39:AA39"/>
    <mergeCell ref="AF33:AG34"/>
    <mergeCell ref="Y33:AA33"/>
    <mergeCell ref="AB33:AD33"/>
    <mergeCell ref="W33:X34"/>
    <mergeCell ref="G33:V34"/>
    <mergeCell ref="AF35:AG36"/>
    <mergeCell ref="Y34:AA34"/>
    <mergeCell ref="AB34:AD34"/>
    <mergeCell ref="Y37:AA37"/>
    <mergeCell ref="AB37:AD37"/>
    <mergeCell ref="AH29:AN30"/>
    <mergeCell ref="AF29:AG30"/>
    <mergeCell ref="AH31:AN32"/>
    <mergeCell ref="A29:C30"/>
    <mergeCell ref="G29:V30"/>
    <mergeCell ref="A31:C32"/>
    <mergeCell ref="Y31:AA31"/>
    <mergeCell ref="AB31:AD31"/>
    <mergeCell ref="Y29:AA29"/>
    <mergeCell ref="AB29:AD29"/>
    <mergeCell ref="Y30:AA30"/>
    <mergeCell ref="AB30:AD30"/>
    <mergeCell ref="Y32:AA32"/>
    <mergeCell ref="AB32:AD32"/>
    <mergeCell ref="W29:X30"/>
    <mergeCell ref="D29:F30"/>
    <mergeCell ref="W31:X32"/>
    <mergeCell ref="D31:F32"/>
    <mergeCell ref="AF31:AG32"/>
    <mergeCell ref="G31:V32"/>
    <mergeCell ref="G18:V20"/>
    <mergeCell ref="W21:X22"/>
    <mergeCell ref="A25:C26"/>
    <mergeCell ref="W27:X28"/>
    <mergeCell ref="W25:X26"/>
    <mergeCell ref="W18:X20"/>
    <mergeCell ref="A18:C20"/>
    <mergeCell ref="Y26:AA26"/>
    <mergeCell ref="A23:C24"/>
    <mergeCell ref="D23:F24"/>
    <mergeCell ref="G23:V24"/>
    <mergeCell ref="G21:V22"/>
    <mergeCell ref="G27:V28"/>
    <mergeCell ref="G25:V26"/>
    <mergeCell ref="Y22:AA22"/>
    <mergeCell ref="Y27:AA27"/>
    <mergeCell ref="D25:F26"/>
    <mergeCell ref="D27:F28"/>
    <mergeCell ref="AF8:AN9"/>
    <mergeCell ref="H9:AE11"/>
    <mergeCell ref="AF18:AG20"/>
    <mergeCell ref="H12:AA12"/>
    <mergeCell ref="A13:G13"/>
    <mergeCell ref="AH27:AN28"/>
    <mergeCell ref="AF27:AG28"/>
    <mergeCell ref="Y21:AA21"/>
    <mergeCell ref="AB21:AD21"/>
    <mergeCell ref="AB24:AD24"/>
    <mergeCell ref="Y25:AA25"/>
    <mergeCell ref="Y28:AA28"/>
    <mergeCell ref="AB28:AD28"/>
    <mergeCell ref="AH25:AN26"/>
    <mergeCell ref="AB22:AD22"/>
    <mergeCell ref="Y23:AA23"/>
    <mergeCell ref="AB23:AD23"/>
    <mergeCell ref="Y24:AA24"/>
    <mergeCell ref="AF25:AG26"/>
    <mergeCell ref="AB26:AD26"/>
    <mergeCell ref="AB27:AD27"/>
    <mergeCell ref="A27:C28"/>
    <mergeCell ref="A21:C22"/>
    <mergeCell ref="D21:F22"/>
    <mergeCell ref="A3:AN3"/>
    <mergeCell ref="A6:G6"/>
    <mergeCell ref="H6:Y6"/>
    <mergeCell ref="Z6:AE6"/>
    <mergeCell ref="AF7:AN7"/>
    <mergeCell ref="B1:E1"/>
    <mergeCell ref="A5:G5"/>
    <mergeCell ref="H5:V5"/>
    <mergeCell ref="H7:AE7"/>
    <mergeCell ref="H13:AN13"/>
    <mergeCell ref="AF14:AM14"/>
    <mergeCell ref="A14:G14"/>
    <mergeCell ref="Z14:AE14"/>
    <mergeCell ref="H14:W14"/>
    <mergeCell ref="X14:Y14"/>
    <mergeCell ref="AB25:AD25"/>
    <mergeCell ref="A7:G7"/>
    <mergeCell ref="AF6:AN6"/>
    <mergeCell ref="AB12:AE12"/>
    <mergeCell ref="W23:X24"/>
    <mergeCell ref="D18:F20"/>
    <mergeCell ref="A16:AN16"/>
    <mergeCell ref="AF21:AG22"/>
    <mergeCell ref="Y19:AE20"/>
    <mergeCell ref="A9:G12"/>
    <mergeCell ref="H8:Y8"/>
    <mergeCell ref="AF10:AN10"/>
    <mergeCell ref="AF11:AN12"/>
    <mergeCell ref="Y18:AE18"/>
    <mergeCell ref="AF23:AG24"/>
    <mergeCell ref="AH23:AN24"/>
    <mergeCell ref="AH18:AN20"/>
    <mergeCell ref="Z8:AE8"/>
    <mergeCell ref="AB75:AD75"/>
    <mergeCell ref="Y76:AA76"/>
    <mergeCell ref="AB76:AD76"/>
    <mergeCell ref="Y51:AA51"/>
    <mergeCell ref="AB51:AD51"/>
    <mergeCell ref="Y52:AA52"/>
    <mergeCell ref="AB52:AD52"/>
    <mergeCell ref="Y53:AA53"/>
    <mergeCell ref="AB53:AD53"/>
    <mergeCell ref="Y54:AA54"/>
    <mergeCell ref="AB54:AD54"/>
    <mergeCell ref="Y55:AA55"/>
    <mergeCell ref="AB55:AD55"/>
    <mergeCell ref="Y65:AA65"/>
    <mergeCell ref="AB65:AD65"/>
    <mergeCell ref="AB56:AD56"/>
    <mergeCell ref="Y57:AA57"/>
    <mergeCell ref="AB57:AD57"/>
    <mergeCell ref="Y58:AA58"/>
    <mergeCell ref="Y66:AA66"/>
    <mergeCell ref="AB66:AD66"/>
    <mergeCell ref="AB61:AD61"/>
    <mergeCell ref="Y73:AA73"/>
    <mergeCell ref="AB73:AD73"/>
  </mergeCells>
  <phoneticPr fontId="4"/>
  <dataValidations disablePrompts="1" count="1">
    <dataValidation imeMode="hiragana" allowBlank="1" showInputMessage="1" showErrorMessage="1" sqref="AH21:AN80"/>
  </dataValidations>
  <printOptions horizontalCentered="1"/>
  <pageMargins left="0.78740157480314965" right="0.19685039370078741" top="0.35433070866141736" bottom="0.19685039370078741" header="0.35433070866141736" footer="0.23622047244094491"/>
  <pageSetup paperSize="9" scale="84" orientation="portrait" r:id="rId1"/>
  <headerFooter alignWithMargins="0"/>
  <drawing r:id="rId2"/>
</worksheet>
</file>

<file path=xl/worksheets/sheet26.xml><?xml version="1.0" encoding="utf-8"?>
<worksheet xmlns="http://schemas.openxmlformats.org/spreadsheetml/2006/main" xmlns:r="http://schemas.openxmlformats.org/officeDocument/2006/relationships">
  <sheetPr codeName="Sheet26">
    <pageSetUpPr fitToPage="1"/>
  </sheetPr>
  <dimension ref="A1:AA139"/>
  <sheetViews>
    <sheetView showGridLines="0" showZeros="0" topLeftCell="A70" zoomScaleNormal="100" workbookViewId="0">
      <selection activeCell="G35" sqref="G35"/>
    </sheetView>
  </sheetViews>
  <sheetFormatPr defaultRowHeight="12"/>
  <cols>
    <col min="1" max="1" width="8.25" style="3" bestFit="1" customWidth="1"/>
    <col min="2" max="2" width="8" style="3" bestFit="1" customWidth="1"/>
    <col min="3" max="3" width="13.375" style="3" customWidth="1"/>
    <col min="4" max="4" width="4.75" style="3" bestFit="1" customWidth="1"/>
    <col min="5" max="5" width="3.625" style="3" bestFit="1" customWidth="1"/>
    <col min="6" max="6" width="19" style="3" bestFit="1" customWidth="1"/>
    <col min="7" max="7" width="11.375" style="3" bestFit="1" customWidth="1"/>
    <col min="8" max="8" width="9.125" style="3" bestFit="1" customWidth="1"/>
    <col min="9" max="9" width="12.75" style="3" bestFit="1" customWidth="1"/>
    <col min="10" max="10" width="4.75" style="3" bestFit="1" customWidth="1"/>
    <col min="11" max="11" width="12.5" style="3" bestFit="1" customWidth="1"/>
    <col min="12" max="12" width="16.875" style="3" customWidth="1"/>
    <col min="13" max="14" width="4.75" style="3" bestFit="1" customWidth="1"/>
    <col min="15" max="15" width="8" style="3" customWidth="1"/>
    <col min="16" max="18" width="8.125" style="3" bestFit="1" customWidth="1"/>
    <col min="19" max="20" width="8" style="32" bestFit="1" customWidth="1"/>
    <col min="21" max="26" width="8.125" style="3" bestFit="1" customWidth="1"/>
    <col min="27" max="27" width="12.75" style="3" bestFit="1" customWidth="1"/>
    <col min="28" max="16384" width="9" style="3"/>
  </cols>
  <sheetData>
    <row r="1" spans="1:27" ht="18.75" customHeight="1" thickBot="1">
      <c r="I1" s="325"/>
      <c r="J1" s="325"/>
      <c r="X1" s="459" t="s">
        <v>2500</v>
      </c>
      <c r="Y1" s="1848" t="s">
        <v>116</v>
      </c>
      <c r="Z1" s="1849"/>
      <c r="AA1" s="324" t="str">
        <f>IF(COUNTA('申込シート①-1・２'!L231:O231)=1,"○","×")</f>
        <v>×</v>
      </c>
    </row>
    <row r="2" spans="1:27" s="51" customFormat="1" ht="24.75" customHeight="1">
      <c r="A2" s="1864" t="s">
        <v>739</v>
      </c>
      <c r="B2" s="1866" t="s">
        <v>1043</v>
      </c>
      <c r="C2" s="1860" t="s">
        <v>1041</v>
      </c>
      <c r="D2" s="1860" t="s">
        <v>841</v>
      </c>
      <c r="E2" s="1860" t="s">
        <v>2501</v>
      </c>
      <c r="F2" s="1860" t="s">
        <v>838</v>
      </c>
      <c r="G2" s="1860" t="s">
        <v>645</v>
      </c>
      <c r="H2" s="1860" t="s">
        <v>1155</v>
      </c>
      <c r="I2" s="1862" t="s">
        <v>842</v>
      </c>
      <c r="J2" s="1862" t="s">
        <v>1156</v>
      </c>
      <c r="K2" s="1860" t="s">
        <v>1348</v>
      </c>
      <c r="L2" s="1860" t="s">
        <v>2502</v>
      </c>
      <c r="M2" s="1868" t="s">
        <v>738</v>
      </c>
      <c r="N2" s="1870" t="s">
        <v>1360</v>
      </c>
      <c r="O2" s="1850" t="s">
        <v>844</v>
      </c>
      <c r="P2" s="1851"/>
      <c r="Q2" s="1863"/>
      <c r="R2" s="1850" t="s">
        <v>2503</v>
      </c>
      <c r="S2" s="1851"/>
      <c r="T2" s="1851"/>
      <c r="U2" s="1850" t="s">
        <v>845</v>
      </c>
      <c r="V2" s="1851"/>
      <c r="W2" s="1851"/>
      <c r="X2" s="1852" t="s">
        <v>786</v>
      </c>
      <c r="Y2" s="1854" t="s">
        <v>1295</v>
      </c>
      <c r="Z2" s="1855"/>
      <c r="AA2" s="1856"/>
    </row>
    <row r="3" spans="1:27" s="51" customFormat="1" ht="12.75" thickBot="1">
      <c r="A3" s="1865"/>
      <c r="B3" s="1867"/>
      <c r="C3" s="1861"/>
      <c r="D3" s="1861"/>
      <c r="E3" s="1861"/>
      <c r="F3" s="1861"/>
      <c r="G3" s="1861"/>
      <c r="H3" s="1861"/>
      <c r="I3" s="1861"/>
      <c r="J3" s="1861"/>
      <c r="K3" s="1861"/>
      <c r="L3" s="1861"/>
      <c r="M3" s="1869"/>
      <c r="N3" s="1853"/>
      <c r="O3" s="80" t="s">
        <v>2561</v>
      </c>
      <c r="P3" s="80" t="s">
        <v>2537</v>
      </c>
      <c r="Q3" s="80" t="s">
        <v>2538</v>
      </c>
      <c r="R3" s="79" t="s">
        <v>2562</v>
      </c>
      <c r="S3" s="81" t="s">
        <v>2645</v>
      </c>
      <c r="T3" s="81" t="s">
        <v>2538</v>
      </c>
      <c r="U3" s="79" t="s">
        <v>2563</v>
      </c>
      <c r="V3" s="485" t="s">
        <v>2539</v>
      </c>
      <c r="W3" s="485" t="s">
        <v>2659</v>
      </c>
      <c r="X3" s="1853"/>
      <c r="Y3" s="491" t="s">
        <v>1296</v>
      </c>
      <c r="Z3" s="492" t="s">
        <v>1297</v>
      </c>
      <c r="AA3" s="493" t="s">
        <v>1298</v>
      </c>
    </row>
    <row r="4" spans="1:27" ht="14.25" customHeight="1" thickTop="1">
      <c r="A4" s="82">
        <f>'申込シート①-1・２'!$B$3</f>
        <v>0</v>
      </c>
      <c r="B4" s="83" t="str">
        <f>'申込シート①-1・２'!$E$3</f>
        <v/>
      </c>
      <c r="C4" s="83" t="str">
        <f>'申込シート①-1・２'!$F$3</f>
        <v/>
      </c>
      <c r="D4" s="84">
        <f>'申込シート①-1・２'!$F10</f>
        <v>1</v>
      </c>
      <c r="E4" s="84">
        <f>'申込シート①-1・２'!$C10</f>
        <v>1</v>
      </c>
      <c r="F4" s="85" t="s">
        <v>2565</v>
      </c>
      <c r="G4" s="84" t="str">
        <f>IF('申込シート①-1・２'!D10="","",'申込シート①-1・２'!D10)</f>
        <v/>
      </c>
      <c r="H4" s="84" t="str">
        <f>IF('申込シート①-1・２'!E10="","",'申込シート①-1・２'!E10)</f>
        <v>-</v>
      </c>
      <c r="I4" s="84" t="str">
        <f>'申込シート①-1・２'!G10</f>
        <v>科</v>
      </c>
      <c r="J4" s="158">
        <f>'申込シート①-1・２'!H10</f>
        <v>0</v>
      </c>
      <c r="K4" s="158" t="str">
        <f>'申込シート①-1・２'!J10&amp;"  "&amp;'申込シート①-1・２'!K10</f>
        <v xml:space="preserve">  </v>
      </c>
      <c r="L4" s="158" t="str">
        <f>'申込シート①-1・２'!L10&amp;"  "&amp;'申込シート①-1・２'!M10</f>
        <v xml:space="preserve">  </v>
      </c>
      <c r="M4" s="499">
        <f>'申込シート①-1・２'!N10</f>
        <v>0</v>
      </c>
      <c r="N4" s="86">
        <f>'申込シート①-1・２'!O10</f>
        <v>0</v>
      </c>
      <c r="O4" s="351">
        <f>'申込シート①-1・２'!P10</f>
        <v>0</v>
      </c>
      <c r="P4" s="161">
        <f>'申込シート①-1・２'!Q10</f>
        <v>0</v>
      </c>
      <c r="Q4" s="161">
        <f>'申込シート①-1・２'!R10</f>
        <v>0</v>
      </c>
      <c r="R4" s="160">
        <f>'申込シート①-1・２'!S10</f>
        <v>0</v>
      </c>
      <c r="S4" s="349">
        <f>'申込シート①-1・２'!T10</f>
        <v>0</v>
      </c>
      <c r="T4" s="349">
        <f>'申込シート①-1・２'!U10</f>
        <v>0</v>
      </c>
      <c r="U4" s="160">
        <f>'申込シート①-1・２'!V10</f>
        <v>0</v>
      </c>
      <c r="V4" s="486">
        <f>'申込シート①-1・２'!W10</f>
        <v>0</v>
      </c>
      <c r="W4" s="486">
        <f>'申込シート①-1・２'!X10</f>
        <v>0</v>
      </c>
      <c r="X4" s="159">
        <f>'申込シート①-1・２'!Y10</f>
        <v>0</v>
      </c>
      <c r="Y4" s="1857"/>
      <c r="Z4" s="1858"/>
      <c r="AA4" s="1859"/>
    </row>
    <row r="5" spans="1:27">
      <c r="A5" s="88">
        <f>'申込シート①-1・２'!$B$3</f>
        <v>0</v>
      </c>
      <c r="B5" s="89" t="str">
        <f>'申込シート①-1・２'!$E$3</f>
        <v/>
      </c>
      <c r="C5" s="89" t="str">
        <f>'申込シート①-1・２'!$F$3</f>
        <v/>
      </c>
      <c r="D5" s="90">
        <f>'申込シート①-1・２'!$F11</f>
        <v>2</v>
      </c>
      <c r="E5" s="90">
        <f>'申込シート①-1・２'!$C11</f>
        <v>2</v>
      </c>
      <c r="F5" s="91" t="s">
        <v>2564</v>
      </c>
      <c r="G5" s="90" t="str">
        <f>IF('申込シート①-1・２'!D11="","",'申込シート①-1・２'!D11)</f>
        <v/>
      </c>
      <c r="H5" s="90" t="str">
        <f>IF('申込シート①-1・２'!E11="","",'申込シート①-1・２'!E11)</f>
        <v>-</v>
      </c>
      <c r="I5" s="90" t="str">
        <f>'申込シート①-1・２'!G11</f>
        <v>科</v>
      </c>
      <c r="J5" s="110">
        <f>'申込シート①-1・２'!H11</f>
        <v>0</v>
      </c>
      <c r="K5" s="110" t="str">
        <f>'申込シート①-1・２'!J11&amp;"  "&amp;'申込シート①-1・２'!K11</f>
        <v xml:space="preserve">  </v>
      </c>
      <c r="L5" s="110" t="str">
        <f>'申込シート①-1・２'!L11&amp;"  "&amp;'申込シート①-1・２'!M11</f>
        <v xml:space="preserve">  </v>
      </c>
      <c r="M5" s="162">
        <f>'申込シート①-1・２'!N11</f>
        <v>0</v>
      </c>
      <c r="N5" s="92">
        <f>'申込シート①-1・２'!O11</f>
        <v>0</v>
      </c>
      <c r="O5" s="342">
        <f>'申込シート①-1・２'!P11</f>
        <v>0</v>
      </c>
      <c r="P5" s="110">
        <f>'申込シート①-1・２'!Q11</f>
        <v>0</v>
      </c>
      <c r="Q5" s="110">
        <f>'申込シート①-1・２'!R11</f>
        <v>0</v>
      </c>
      <c r="R5" s="164">
        <f>'申込シート①-1・２'!S11</f>
        <v>0</v>
      </c>
      <c r="S5" s="162">
        <f>'申込シート①-1・２'!T11</f>
        <v>0</v>
      </c>
      <c r="T5" s="162">
        <f>'申込シート①-1・２'!U11</f>
        <v>0</v>
      </c>
      <c r="U5" s="164">
        <f>'申込シート①-1・２'!V11</f>
        <v>0</v>
      </c>
      <c r="V5" s="487">
        <f>'申込シート①-1・２'!W11</f>
        <v>0</v>
      </c>
      <c r="W5" s="487">
        <f>'申込シート①-1・２'!X11</f>
        <v>0</v>
      </c>
      <c r="X5" s="163">
        <f>'申込シート①-1・２'!Y11</f>
        <v>0</v>
      </c>
      <c r="Y5" s="1839"/>
      <c r="Z5" s="1840"/>
      <c r="AA5" s="1841"/>
    </row>
    <row r="6" spans="1:27">
      <c r="A6" s="88">
        <f>'申込シート①-1・２'!$B$3</f>
        <v>0</v>
      </c>
      <c r="B6" s="89" t="str">
        <f>'申込シート①-1・２'!$E$3</f>
        <v/>
      </c>
      <c r="C6" s="89" t="str">
        <f>'申込シート①-1・２'!$F$3</f>
        <v/>
      </c>
      <c r="D6" s="90">
        <f>'申込シート①-1・２'!$F12</f>
        <v>3</v>
      </c>
      <c r="E6" s="90">
        <f>'申込シート①-1・２'!$C12</f>
        <v>3</v>
      </c>
      <c r="F6" s="91" t="s">
        <v>2564</v>
      </c>
      <c r="G6" s="90" t="str">
        <f>IF('申込シート①-1・２'!D12="","",'申込シート①-1・２'!D12)</f>
        <v/>
      </c>
      <c r="H6" s="90" t="str">
        <f>IF('申込シート①-1・２'!E12="","",'申込シート①-1・２'!E12)</f>
        <v>-</v>
      </c>
      <c r="I6" s="90" t="str">
        <f>'申込シート①-1・２'!G12</f>
        <v>科</v>
      </c>
      <c r="J6" s="110">
        <f>'申込シート①-1・２'!H12</f>
        <v>0</v>
      </c>
      <c r="K6" s="110" t="str">
        <f>'申込シート①-1・２'!J12&amp;"  "&amp;'申込シート①-1・２'!K12</f>
        <v xml:space="preserve">  </v>
      </c>
      <c r="L6" s="110" t="str">
        <f>'申込シート①-1・２'!L12&amp;"  "&amp;'申込シート①-1・２'!M12</f>
        <v xml:space="preserve">  </v>
      </c>
      <c r="M6" s="162">
        <f>'申込シート①-1・２'!N12</f>
        <v>0</v>
      </c>
      <c r="N6" s="92">
        <f>'申込シート①-1・２'!O12</f>
        <v>0</v>
      </c>
      <c r="O6" s="342">
        <f>'申込シート①-1・２'!P12</f>
        <v>0</v>
      </c>
      <c r="P6" s="110">
        <f>'申込シート①-1・２'!Q12</f>
        <v>0</v>
      </c>
      <c r="Q6" s="110">
        <f>'申込シート①-1・２'!R12</f>
        <v>0</v>
      </c>
      <c r="R6" s="164">
        <f>'申込シート①-1・２'!S12</f>
        <v>0</v>
      </c>
      <c r="S6" s="162">
        <f>'申込シート①-1・２'!T12</f>
        <v>0</v>
      </c>
      <c r="T6" s="162">
        <f>'申込シート①-1・２'!U12</f>
        <v>0</v>
      </c>
      <c r="U6" s="164">
        <f>'申込シート①-1・２'!V12</f>
        <v>0</v>
      </c>
      <c r="V6" s="487">
        <f>'申込シート①-1・２'!W12</f>
        <v>0</v>
      </c>
      <c r="W6" s="487">
        <f>'申込シート①-1・２'!X12</f>
        <v>0</v>
      </c>
      <c r="X6" s="163">
        <f>'申込シート①-1・２'!Y12</f>
        <v>0</v>
      </c>
      <c r="Y6" s="1839"/>
      <c r="Z6" s="1840"/>
      <c r="AA6" s="1841"/>
    </row>
    <row r="7" spans="1:27">
      <c r="A7" s="88">
        <f>'申込シート①-1・２'!$B$3</f>
        <v>0</v>
      </c>
      <c r="B7" s="89" t="str">
        <f>'申込シート①-1・２'!$E$3</f>
        <v/>
      </c>
      <c r="C7" s="89" t="str">
        <f>'申込シート①-1・２'!$F$3</f>
        <v/>
      </c>
      <c r="D7" s="90">
        <f>'申込シート①-1・２'!$F13</f>
        <v>4</v>
      </c>
      <c r="E7" s="90">
        <f>'申込シート①-1・２'!$C13</f>
        <v>4</v>
      </c>
      <c r="F7" s="91" t="s">
        <v>2564</v>
      </c>
      <c r="G7" s="90" t="str">
        <f>IF('申込シート①-1・２'!D13="","",'申込シート①-1・２'!D13)</f>
        <v/>
      </c>
      <c r="H7" s="90" t="str">
        <f>IF('申込シート①-1・２'!E13="","",'申込シート①-1・２'!E13)</f>
        <v>-</v>
      </c>
      <c r="I7" s="90" t="str">
        <f>'申込シート①-1・２'!G13</f>
        <v>科</v>
      </c>
      <c r="J7" s="110">
        <f>'申込シート①-1・２'!H13</f>
        <v>0</v>
      </c>
      <c r="K7" s="110" t="str">
        <f>'申込シート①-1・２'!J13&amp;"  "&amp;'申込シート①-1・２'!K13</f>
        <v xml:space="preserve">  </v>
      </c>
      <c r="L7" s="110" t="str">
        <f>'申込シート①-1・２'!L13&amp;"  "&amp;'申込シート①-1・２'!M13</f>
        <v xml:space="preserve">  </v>
      </c>
      <c r="M7" s="162">
        <f>'申込シート①-1・２'!N13</f>
        <v>0</v>
      </c>
      <c r="N7" s="92">
        <f>'申込シート①-1・２'!O13</f>
        <v>0</v>
      </c>
      <c r="O7" s="342">
        <f>'申込シート①-1・２'!P13</f>
        <v>0</v>
      </c>
      <c r="P7" s="110">
        <f>'申込シート①-1・２'!Q13</f>
        <v>0</v>
      </c>
      <c r="Q7" s="110">
        <f>'申込シート①-1・２'!R13</f>
        <v>0</v>
      </c>
      <c r="R7" s="164">
        <f>'申込シート①-1・２'!S13</f>
        <v>0</v>
      </c>
      <c r="S7" s="162">
        <f>'申込シート①-1・２'!T13</f>
        <v>0</v>
      </c>
      <c r="T7" s="162">
        <f>'申込シート①-1・２'!U13</f>
        <v>0</v>
      </c>
      <c r="U7" s="164">
        <f>'申込シート①-1・２'!V13</f>
        <v>0</v>
      </c>
      <c r="V7" s="487">
        <f>'申込シート①-1・２'!W13</f>
        <v>0</v>
      </c>
      <c r="W7" s="487">
        <f>'申込シート①-1・２'!X13</f>
        <v>0</v>
      </c>
      <c r="X7" s="163">
        <f>'申込シート①-1・２'!Y13</f>
        <v>0</v>
      </c>
      <c r="Y7" s="1839"/>
      <c r="Z7" s="1840"/>
      <c r="AA7" s="1841"/>
    </row>
    <row r="8" spans="1:27">
      <c r="A8" s="88">
        <f>'申込シート①-1・２'!$B$3</f>
        <v>0</v>
      </c>
      <c r="B8" s="89" t="str">
        <f>'申込シート①-1・２'!$E$3</f>
        <v/>
      </c>
      <c r="C8" s="89" t="str">
        <f>'申込シート①-1・２'!$F$3</f>
        <v/>
      </c>
      <c r="D8" s="90">
        <f>'申込シート①-1・２'!$F14</f>
        <v>5</v>
      </c>
      <c r="E8" s="90">
        <f>'申込シート①-1・２'!$C14</f>
        <v>5</v>
      </c>
      <c r="F8" s="91" t="s">
        <v>2564</v>
      </c>
      <c r="G8" s="90" t="str">
        <f>IF('申込シート①-1・２'!D14="","",'申込シート①-1・２'!D14)</f>
        <v/>
      </c>
      <c r="H8" s="90" t="str">
        <f>IF('申込シート①-1・２'!E14="","",'申込シート①-1・２'!E14)</f>
        <v>-</v>
      </c>
      <c r="I8" s="90" t="str">
        <f>'申込シート①-1・２'!G14</f>
        <v>科</v>
      </c>
      <c r="J8" s="110">
        <f>'申込シート①-1・２'!H14</f>
        <v>0</v>
      </c>
      <c r="K8" s="110" t="str">
        <f>'申込シート①-1・２'!J14&amp;"  "&amp;'申込シート①-1・２'!K14</f>
        <v xml:space="preserve">  </v>
      </c>
      <c r="L8" s="110" t="str">
        <f>'申込シート①-1・２'!L14&amp;"  "&amp;'申込シート①-1・２'!M14</f>
        <v xml:space="preserve">  </v>
      </c>
      <c r="M8" s="162">
        <f>'申込シート①-1・２'!N14</f>
        <v>0</v>
      </c>
      <c r="N8" s="92">
        <f>'申込シート①-1・２'!O14</f>
        <v>0</v>
      </c>
      <c r="O8" s="342">
        <f>'申込シート①-1・２'!P14</f>
        <v>0</v>
      </c>
      <c r="P8" s="110">
        <f>'申込シート①-1・２'!Q14</f>
        <v>0</v>
      </c>
      <c r="Q8" s="110">
        <f>'申込シート①-1・２'!R14</f>
        <v>0</v>
      </c>
      <c r="R8" s="164">
        <f>'申込シート①-1・２'!S14</f>
        <v>0</v>
      </c>
      <c r="S8" s="162">
        <f>'申込シート①-1・２'!T14</f>
        <v>0</v>
      </c>
      <c r="T8" s="162">
        <f>'申込シート①-1・２'!U14</f>
        <v>0</v>
      </c>
      <c r="U8" s="164">
        <f>'申込シート①-1・２'!V14</f>
        <v>0</v>
      </c>
      <c r="V8" s="487">
        <f>'申込シート①-1・２'!W14</f>
        <v>0</v>
      </c>
      <c r="W8" s="487">
        <f>'申込シート①-1・２'!X14</f>
        <v>0</v>
      </c>
      <c r="X8" s="163">
        <f>'申込シート①-1・２'!Y14</f>
        <v>0</v>
      </c>
      <c r="Y8" s="1839"/>
      <c r="Z8" s="1840"/>
      <c r="AA8" s="1841"/>
    </row>
    <row r="9" spans="1:27">
      <c r="A9" s="88">
        <f>'申込シート①-1・２'!$B$3</f>
        <v>0</v>
      </c>
      <c r="B9" s="89" t="str">
        <f>'申込シート①-1・２'!$E$3</f>
        <v/>
      </c>
      <c r="C9" s="89" t="str">
        <f>'申込シート①-1・２'!$F$3</f>
        <v/>
      </c>
      <c r="D9" s="90">
        <f>'申込シート①-1・２'!$F15</f>
        <v>6</v>
      </c>
      <c r="E9" s="90">
        <f>'申込シート①-1・２'!$C15</f>
        <v>6</v>
      </c>
      <c r="F9" s="91" t="s">
        <v>2564</v>
      </c>
      <c r="G9" s="90" t="str">
        <f>IF('申込シート①-1・２'!D15="","",'申込シート①-1・２'!D15)</f>
        <v/>
      </c>
      <c r="H9" s="90" t="str">
        <f>IF('申込シート①-1・２'!E15="","",'申込シート①-1・２'!E15)</f>
        <v>-</v>
      </c>
      <c r="I9" s="90" t="str">
        <f>'申込シート①-1・２'!G15</f>
        <v>科</v>
      </c>
      <c r="J9" s="110">
        <f>'申込シート①-1・２'!H15</f>
        <v>0</v>
      </c>
      <c r="K9" s="110" t="str">
        <f>'申込シート①-1・２'!J15&amp;"  "&amp;'申込シート①-1・２'!K15</f>
        <v xml:space="preserve">  </v>
      </c>
      <c r="L9" s="110" t="str">
        <f>'申込シート①-1・２'!L15&amp;"  "&amp;'申込シート①-1・２'!M15</f>
        <v xml:space="preserve">  </v>
      </c>
      <c r="M9" s="162">
        <f>'申込シート①-1・２'!N15</f>
        <v>0</v>
      </c>
      <c r="N9" s="92">
        <f>'申込シート①-1・２'!O15</f>
        <v>0</v>
      </c>
      <c r="O9" s="342">
        <f>'申込シート①-1・２'!P15</f>
        <v>0</v>
      </c>
      <c r="P9" s="110">
        <f>'申込シート①-1・２'!Q15</f>
        <v>0</v>
      </c>
      <c r="Q9" s="110">
        <f>'申込シート①-1・２'!R15</f>
        <v>0</v>
      </c>
      <c r="R9" s="164">
        <f>'申込シート①-1・２'!S15</f>
        <v>0</v>
      </c>
      <c r="S9" s="162">
        <f>'申込シート①-1・２'!T15</f>
        <v>0</v>
      </c>
      <c r="T9" s="162">
        <f>'申込シート①-1・２'!U15</f>
        <v>0</v>
      </c>
      <c r="U9" s="164">
        <f>'申込シート①-1・２'!V15</f>
        <v>0</v>
      </c>
      <c r="V9" s="487">
        <f>'申込シート①-1・２'!W15</f>
        <v>0</v>
      </c>
      <c r="W9" s="487">
        <f>'申込シート①-1・２'!X15</f>
        <v>0</v>
      </c>
      <c r="X9" s="163">
        <f>'申込シート①-1・２'!Y15</f>
        <v>0</v>
      </c>
      <c r="Y9" s="1839"/>
      <c r="Z9" s="1840"/>
      <c r="AA9" s="1841"/>
    </row>
    <row r="10" spans="1:27">
      <c r="A10" s="88">
        <f>'申込シート①-1・２'!$B$3</f>
        <v>0</v>
      </c>
      <c r="B10" s="89" t="str">
        <f>'申込シート①-1・２'!$E$3</f>
        <v/>
      </c>
      <c r="C10" s="89" t="str">
        <f>'申込シート①-1・２'!$F$3</f>
        <v/>
      </c>
      <c r="D10" s="90">
        <f>'申込シート①-1・２'!$F16</f>
        <v>7</v>
      </c>
      <c r="E10" s="90">
        <f>'申込シート①-1・２'!$C16</f>
        <v>7</v>
      </c>
      <c r="F10" s="91" t="s">
        <v>2564</v>
      </c>
      <c r="G10" s="90" t="str">
        <f>IF('申込シート①-1・２'!D16="","",'申込シート①-1・２'!D16)</f>
        <v/>
      </c>
      <c r="H10" s="90" t="str">
        <f>IF('申込シート①-1・２'!E16="","",'申込シート①-1・２'!E16)</f>
        <v>-</v>
      </c>
      <c r="I10" s="90" t="str">
        <f>'申込シート①-1・２'!G16</f>
        <v>科</v>
      </c>
      <c r="J10" s="110">
        <f>'申込シート①-1・２'!H16</f>
        <v>0</v>
      </c>
      <c r="K10" s="110" t="str">
        <f>'申込シート①-1・２'!J16&amp;"  "&amp;'申込シート①-1・２'!K16</f>
        <v xml:space="preserve">  </v>
      </c>
      <c r="L10" s="110" t="str">
        <f>'申込シート①-1・２'!L16&amp;"  "&amp;'申込シート①-1・２'!M16</f>
        <v xml:space="preserve">  </v>
      </c>
      <c r="M10" s="162">
        <f>'申込シート①-1・２'!N16</f>
        <v>0</v>
      </c>
      <c r="N10" s="92">
        <f>'申込シート①-1・２'!O16</f>
        <v>0</v>
      </c>
      <c r="O10" s="342">
        <f>'申込シート①-1・２'!P16</f>
        <v>0</v>
      </c>
      <c r="P10" s="110">
        <f>'申込シート①-1・２'!Q16</f>
        <v>0</v>
      </c>
      <c r="Q10" s="110">
        <f>'申込シート①-1・２'!R16</f>
        <v>0</v>
      </c>
      <c r="R10" s="164">
        <f>'申込シート①-1・２'!S16</f>
        <v>0</v>
      </c>
      <c r="S10" s="162">
        <f>'申込シート①-1・２'!T16</f>
        <v>0</v>
      </c>
      <c r="T10" s="162">
        <f>'申込シート①-1・２'!U16</f>
        <v>0</v>
      </c>
      <c r="U10" s="164">
        <f>'申込シート①-1・２'!V16</f>
        <v>0</v>
      </c>
      <c r="V10" s="487">
        <f>'申込シート①-1・２'!W16</f>
        <v>0</v>
      </c>
      <c r="W10" s="487">
        <f>'申込シート①-1・２'!X16</f>
        <v>0</v>
      </c>
      <c r="X10" s="163">
        <f>'申込シート①-1・２'!Y16</f>
        <v>0</v>
      </c>
      <c r="Y10" s="1839"/>
      <c r="Z10" s="1840"/>
      <c r="AA10" s="1841"/>
    </row>
    <row r="11" spans="1:27">
      <c r="A11" s="88">
        <f>'申込シート①-1・２'!$B$3</f>
        <v>0</v>
      </c>
      <c r="B11" s="89" t="str">
        <f>'申込シート①-1・２'!$E$3</f>
        <v/>
      </c>
      <c r="C11" s="89" t="str">
        <f>'申込シート①-1・２'!$F$3</f>
        <v/>
      </c>
      <c r="D11" s="90">
        <f>'申込シート①-1・２'!$F17</f>
        <v>8</v>
      </c>
      <c r="E11" s="90">
        <f>'申込シート①-1・２'!$C17</f>
        <v>8</v>
      </c>
      <c r="F11" s="91" t="s">
        <v>2564</v>
      </c>
      <c r="G11" s="90" t="str">
        <f>IF('申込シート①-1・２'!D17="","",'申込シート①-1・２'!D17)</f>
        <v/>
      </c>
      <c r="H11" s="90" t="str">
        <f>IF('申込シート①-1・２'!E17="","",'申込シート①-1・２'!E17)</f>
        <v>-</v>
      </c>
      <c r="I11" s="90" t="str">
        <f>'申込シート①-1・２'!G17</f>
        <v>科</v>
      </c>
      <c r="J11" s="110">
        <f>'申込シート①-1・２'!H17</f>
        <v>0</v>
      </c>
      <c r="K11" s="110" t="str">
        <f>'申込シート①-1・２'!J17&amp;"  "&amp;'申込シート①-1・２'!K17</f>
        <v xml:space="preserve">  </v>
      </c>
      <c r="L11" s="110" t="str">
        <f>'申込シート①-1・２'!L17&amp;"  "&amp;'申込シート①-1・２'!M17</f>
        <v xml:space="preserve">  </v>
      </c>
      <c r="M11" s="162">
        <f>'申込シート①-1・２'!N17</f>
        <v>0</v>
      </c>
      <c r="N11" s="92">
        <f>'申込シート①-1・２'!O17</f>
        <v>0</v>
      </c>
      <c r="O11" s="342">
        <f>'申込シート①-1・２'!P17</f>
        <v>0</v>
      </c>
      <c r="P11" s="110">
        <f>'申込シート①-1・２'!Q17</f>
        <v>0</v>
      </c>
      <c r="Q11" s="110">
        <f>'申込シート①-1・２'!R17</f>
        <v>0</v>
      </c>
      <c r="R11" s="164">
        <f>'申込シート①-1・２'!S17</f>
        <v>0</v>
      </c>
      <c r="S11" s="162">
        <f>'申込シート①-1・２'!T17</f>
        <v>0</v>
      </c>
      <c r="T11" s="162">
        <f>'申込シート①-1・２'!U17</f>
        <v>0</v>
      </c>
      <c r="U11" s="164">
        <f>'申込シート①-1・２'!V17</f>
        <v>0</v>
      </c>
      <c r="V11" s="487">
        <f>'申込シート①-1・２'!W17</f>
        <v>0</v>
      </c>
      <c r="W11" s="487">
        <f>'申込シート①-1・２'!X17</f>
        <v>0</v>
      </c>
      <c r="X11" s="163">
        <f>'申込シート①-1・２'!Y17</f>
        <v>0</v>
      </c>
      <c r="Y11" s="1839"/>
      <c r="Z11" s="1840"/>
      <c r="AA11" s="1841"/>
    </row>
    <row r="12" spans="1:27">
      <c r="A12" s="88">
        <f>'申込シート①-1・２'!$B$3</f>
        <v>0</v>
      </c>
      <c r="B12" s="89" t="str">
        <f>'申込シート①-1・２'!$E$3</f>
        <v/>
      </c>
      <c r="C12" s="89" t="str">
        <f>'申込シート①-1・２'!$F$3</f>
        <v/>
      </c>
      <c r="D12" s="90">
        <f>'申込シート①-1・２'!$F18</f>
        <v>9</v>
      </c>
      <c r="E12" s="90">
        <f>'申込シート①-1・２'!$C18</f>
        <v>9</v>
      </c>
      <c r="F12" s="91" t="s">
        <v>2564</v>
      </c>
      <c r="G12" s="90" t="str">
        <f>IF('申込シート①-1・２'!D18="","",'申込シート①-1・２'!D18)</f>
        <v/>
      </c>
      <c r="H12" s="90" t="str">
        <f>IF('申込シート①-1・２'!E18="","",'申込シート①-1・２'!E18)</f>
        <v>-</v>
      </c>
      <c r="I12" s="90" t="str">
        <f>'申込シート①-1・２'!G18</f>
        <v>科</v>
      </c>
      <c r="J12" s="110">
        <f>'申込シート①-1・２'!H18</f>
        <v>0</v>
      </c>
      <c r="K12" s="110" t="str">
        <f>'申込シート①-1・２'!J18&amp;"  "&amp;'申込シート①-1・２'!K18</f>
        <v xml:space="preserve">  </v>
      </c>
      <c r="L12" s="110" t="str">
        <f>'申込シート①-1・２'!L18&amp;"  "&amp;'申込シート①-1・２'!M18</f>
        <v xml:space="preserve">  </v>
      </c>
      <c r="M12" s="162">
        <f>'申込シート①-1・２'!N18</f>
        <v>0</v>
      </c>
      <c r="N12" s="92">
        <f>'申込シート①-1・２'!O18</f>
        <v>0</v>
      </c>
      <c r="O12" s="342">
        <f>'申込シート①-1・２'!P18</f>
        <v>0</v>
      </c>
      <c r="P12" s="110">
        <f>'申込シート①-1・２'!Q18</f>
        <v>0</v>
      </c>
      <c r="Q12" s="110">
        <f>'申込シート①-1・２'!R18</f>
        <v>0</v>
      </c>
      <c r="R12" s="164">
        <f>'申込シート①-1・２'!S18</f>
        <v>0</v>
      </c>
      <c r="S12" s="162">
        <f>'申込シート①-1・２'!T18</f>
        <v>0</v>
      </c>
      <c r="T12" s="162">
        <f>'申込シート①-1・２'!U18</f>
        <v>0</v>
      </c>
      <c r="U12" s="164">
        <f>'申込シート①-1・２'!V18</f>
        <v>0</v>
      </c>
      <c r="V12" s="487">
        <f>'申込シート①-1・２'!W18</f>
        <v>0</v>
      </c>
      <c r="W12" s="487">
        <f>'申込シート①-1・２'!X18</f>
        <v>0</v>
      </c>
      <c r="X12" s="163">
        <f>'申込シート①-1・２'!Y18</f>
        <v>0</v>
      </c>
      <c r="Y12" s="1839"/>
      <c r="Z12" s="1840"/>
      <c r="AA12" s="1841"/>
    </row>
    <row r="13" spans="1:27">
      <c r="A13" s="88">
        <f>'申込シート①-1・２'!$B$3</f>
        <v>0</v>
      </c>
      <c r="B13" s="89" t="str">
        <f>'申込シート①-1・２'!$E$3</f>
        <v/>
      </c>
      <c r="C13" s="89" t="str">
        <f>'申込シート①-1・２'!$F$3</f>
        <v/>
      </c>
      <c r="D13" s="90">
        <f>'申込シート①-1・２'!$F19</f>
        <v>10</v>
      </c>
      <c r="E13" s="90">
        <f>'申込シート①-1・２'!$C19</f>
        <v>10</v>
      </c>
      <c r="F13" s="91" t="s">
        <v>2564</v>
      </c>
      <c r="G13" s="90" t="str">
        <f>IF('申込シート①-1・２'!D19="","",'申込シート①-1・２'!D19)</f>
        <v/>
      </c>
      <c r="H13" s="90" t="str">
        <f>IF('申込シート①-1・２'!E19="","",'申込シート①-1・２'!E19)</f>
        <v>-</v>
      </c>
      <c r="I13" s="90" t="str">
        <f>'申込シート①-1・２'!G19</f>
        <v>科</v>
      </c>
      <c r="J13" s="110">
        <f>'申込シート①-1・２'!H19</f>
        <v>0</v>
      </c>
      <c r="K13" s="110" t="str">
        <f>'申込シート①-1・２'!J19&amp;"  "&amp;'申込シート①-1・２'!K19</f>
        <v xml:space="preserve">  </v>
      </c>
      <c r="L13" s="110" t="str">
        <f>'申込シート①-1・２'!L19&amp;"  "&amp;'申込シート①-1・２'!M19</f>
        <v xml:space="preserve">  </v>
      </c>
      <c r="M13" s="162">
        <f>'申込シート①-1・２'!N19</f>
        <v>0</v>
      </c>
      <c r="N13" s="92">
        <f>'申込シート①-1・２'!O19</f>
        <v>0</v>
      </c>
      <c r="O13" s="342">
        <f>'申込シート①-1・２'!P19</f>
        <v>0</v>
      </c>
      <c r="P13" s="110">
        <f>'申込シート①-1・２'!Q19</f>
        <v>0</v>
      </c>
      <c r="Q13" s="110">
        <f>'申込シート①-1・２'!R19</f>
        <v>0</v>
      </c>
      <c r="R13" s="164">
        <f>'申込シート①-1・２'!S19</f>
        <v>0</v>
      </c>
      <c r="S13" s="162">
        <f>'申込シート①-1・２'!T19</f>
        <v>0</v>
      </c>
      <c r="T13" s="162">
        <f>'申込シート①-1・２'!U19</f>
        <v>0</v>
      </c>
      <c r="U13" s="164">
        <f>'申込シート①-1・２'!V19</f>
        <v>0</v>
      </c>
      <c r="V13" s="487">
        <f>'申込シート①-1・２'!W19</f>
        <v>0</v>
      </c>
      <c r="W13" s="487">
        <f>'申込シート①-1・２'!X19</f>
        <v>0</v>
      </c>
      <c r="X13" s="163">
        <f>'申込シート①-1・２'!Y19</f>
        <v>0</v>
      </c>
      <c r="Y13" s="1839"/>
      <c r="Z13" s="1840"/>
      <c r="AA13" s="1841"/>
    </row>
    <row r="14" spans="1:27">
      <c r="A14" s="88">
        <f>'申込シート①-1・２'!$B$3</f>
        <v>0</v>
      </c>
      <c r="B14" s="89" t="str">
        <f>'申込シート①-1・２'!$E$3</f>
        <v/>
      </c>
      <c r="C14" s="89" t="str">
        <f>'申込シート①-1・２'!$F$3</f>
        <v/>
      </c>
      <c r="D14" s="90">
        <f>'申込シート①-1・２'!$F20</f>
        <v>11</v>
      </c>
      <c r="E14" s="90">
        <f>'申込シート①-1・２'!$C20</f>
        <v>11</v>
      </c>
      <c r="F14" s="91" t="s">
        <v>2564</v>
      </c>
      <c r="G14" s="90" t="str">
        <f>IF('申込シート①-1・２'!D20="","",'申込シート①-1・２'!D20)</f>
        <v>引率者</v>
      </c>
      <c r="H14" s="90" t="str">
        <f>IF('申込シート①-1・２'!E20="","",'申込シート①-1・２'!E20)</f>
        <v>-</v>
      </c>
      <c r="I14" s="90" t="str">
        <f>'申込シート①-1・２'!G20</f>
        <v>-</v>
      </c>
      <c r="J14" s="110" t="str">
        <f>'申込シート①-1・２'!H20</f>
        <v>-</v>
      </c>
      <c r="K14" s="110" t="str">
        <f>'申込シート①-1・２'!J20&amp;"  "&amp;'申込シート①-1・２'!K20</f>
        <v xml:space="preserve">  </v>
      </c>
      <c r="L14" s="110" t="str">
        <f>'申込シート①-1・２'!L20&amp;"  "&amp;'申込シート①-1・２'!M20</f>
        <v xml:space="preserve">  </v>
      </c>
      <c r="M14" s="162">
        <f>'申込シート①-1・２'!N20</f>
        <v>0</v>
      </c>
      <c r="N14" s="92">
        <f>'申込シート①-1・２'!O20</f>
        <v>0</v>
      </c>
      <c r="O14" s="342">
        <f>'申込シート①-1・２'!P20</f>
        <v>0</v>
      </c>
      <c r="P14" s="110">
        <f>'申込シート①-1・２'!Q20</f>
        <v>0</v>
      </c>
      <c r="Q14" s="110">
        <f>'申込シート①-1・２'!R20</f>
        <v>0</v>
      </c>
      <c r="R14" s="164">
        <f>'申込シート①-1・２'!S20</f>
        <v>0</v>
      </c>
      <c r="S14" s="162">
        <f>'申込シート①-1・２'!T20</f>
        <v>0</v>
      </c>
      <c r="T14" s="162">
        <f>'申込シート①-1・２'!U20</f>
        <v>0</v>
      </c>
      <c r="U14" s="164">
        <f>'申込シート①-1・２'!V20</f>
        <v>0</v>
      </c>
      <c r="V14" s="487">
        <f>'申込シート①-1・２'!W20</f>
        <v>0</v>
      </c>
      <c r="W14" s="487">
        <f>'申込シート①-1・２'!X20</f>
        <v>0</v>
      </c>
      <c r="X14" s="163">
        <f>'申込シート①-1・２'!Y20</f>
        <v>0</v>
      </c>
      <c r="Y14" s="1839"/>
      <c r="Z14" s="1840"/>
      <c r="AA14" s="1841"/>
    </row>
    <row r="15" spans="1:27">
      <c r="A15" s="88">
        <f>'申込シート①-1・２'!$B$3</f>
        <v>0</v>
      </c>
      <c r="B15" s="89" t="str">
        <f>'申込シート①-1・２'!$E$3</f>
        <v/>
      </c>
      <c r="C15" s="89" t="str">
        <f>'申込シート①-1・２'!$F$3</f>
        <v/>
      </c>
      <c r="D15" s="90">
        <f>'申込シート①-1・２'!$F21</f>
        <v>12</v>
      </c>
      <c r="E15" s="90">
        <f>'申込シート①-1・２'!$C21</f>
        <v>12</v>
      </c>
      <c r="F15" s="91" t="s">
        <v>2564</v>
      </c>
      <c r="G15" s="90" t="str">
        <f>IF('申込シート①-1・２'!D21="","",'申込シート①-1・２'!D21)</f>
        <v>引率者</v>
      </c>
      <c r="H15" s="90" t="str">
        <f>IF('申込シート①-1・２'!E21="","",'申込シート①-1・２'!E21)</f>
        <v>-</v>
      </c>
      <c r="I15" s="90" t="str">
        <f>'申込シート①-1・２'!G21</f>
        <v>-</v>
      </c>
      <c r="J15" s="110" t="str">
        <f>'申込シート①-1・２'!H21</f>
        <v>-</v>
      </c>
      <c r="K15" s="110" t="str">
        <f>'申込シート①-1・２'!J21&amp;"  "&amp;'申込シート①-1・２'!K21</f>
        <v xml:space="preserve">  </v>
      </c>
      <c r="L15" s="110" t="str">
        <f>'申込シート①-1・２'!L21&amp;"  "&amp;'申込シート①-1・２'!M21</f>
        <v xml:space="preserve">  </v>
      </c>
      <c r="M15" s="162">
        <f>'申込シート①-1・２'!N21</f>
        <v>0</v>
      </c>
      <c r="N15" s="92">
        <f>'申込シート①-1・２'!O21</f>
        <v>0</v>
      </c>
      <c r="O15" s="342">
        <f>'申込シート①-1・２'!P21</f>
        <v>0</v>
      </c>
      <c r="P15" s="110">
        <f>'申込シート①-1・２'!Q21</f>
        <v>0</v>
      </c>
      <c r="Q15" s="110">
        <f>'申込シート①-1・２'!R21</f>
        <v>0</v>
      </c>
      <c r="R15" s="164">
        <f>'申込シート①-1・２'!S21</f>
        <v>0</v>
      </c>
      <c r="S15" s="162">
        <f>'申込シート①-1・２'!T21</f>
        <v>0</v>
      </c>
      <c r="T15" s="162">
        <f>'申込シート①-1・２'!U21</f>
        <v>0</v>
      </c>
      <c r="U15" s="164">
        <f>'申込シート①-1・２'!V21</f>
        <v>0</v>
      </c>
      <c r="V15" s="487">
        <f>'申込シート①-1・２'!W21</f>
        <v>0</v>
      </c>
      <c r="W15" s="487">
        <f>'申込シート①-1・２'!X21</f>
        <v>0</v>
      </c>
      <c r="X15" s="163">
        <f>'申込シート①-1・２'!Y21</f>
        <v>0</v>
      </c>
      <c r="Y15" s="1839"/>
      <c r="Z15" s="1840"/>
      <c r="AA15" s="1841"/>
    </row>
    <row r="16" spans="1:27" ht="12.75" thickBot="1">
      <c r="A16" s="94">
        <f>'申込シート①-1・２'!$B$3</f>
        <v>0</v>
      </c>
      <c r="B16" s="95" t="str">
        <f>'申込シート①-1・２'!$E$3</f>
        <v/>
      </c>
      <c r="C16" s="95" t="str">
        <f>'申込シート①-1・２'!$F$3</f>
        <v/>
      </c>
      <c r="D16" s="96">
        <f>'申込シート①-1・２'!$F22</f>
        <v>13</v>
      </c>
      <c r="E16" s="96">
        <f>'申込シート①-1・２'!$C22</f>
        <v>13</v>
      </c>
      <c r="F16" s="97" t="s">
        <v>2564</v>
      </c>
      <c r="G16" s="96" t="str">
        <f>IF('申込シート①-1・２'!D22="","",'申込シート①-1・２'!D22)</f>
        <v>引率者</v>
      </c>
      <c r="H16" s="96" t="str">
        <f>IF('申込シート①-1・２'!E22="","",'申込シート①-1・２'!E22)</f>
        <v>-</v>
      </c>
      <c r="I16" s="96" t="str">
        <f>'申込シート①-1・２'!G22</f>
        <v>-</v>
      </c>
      <c r="J16" s="111" t="str">
        <f>'申込シート①-1・２'!H22</f>
        <v>-</v>
      </c>
      <c r="K16" s="111" t="str">
        <f>'申込シート①-1・２'!J22&amp;"  "&amp;'申込シート①-1・２'!K22</f>
        <v xml:space="preserve">  </v>
      </c>
      <c r="L16" s="111" t="str">
        <f>'申込シート①-1・２'!L22&amp;"  "&amp;'申込シート①-1・２'!M22</f>
        <v xml:space="preserve">  </v>
      </c>
      <c r="M16" s="166">
        <f>'申込シート①-1・２'!N22</f>
        <v>0</v>
      </c>
      <c r="N16" s="98">
        <f>'申込シート①-1・２'!O22</f>
        <v>0</v>
      </c>
      <c r="O16" s="343">
        <f>'申込シート①-1・２'!P22</f>
        <v>0</v>
      </c>
      <c r="P16" s="111">
        <f>'申込シート①-1・２'!Q22</f>
        <v>0</v>
      </c>
      <c r="Q16" s="111">
        <f>'申込シート①-1・２'!R22</f>
        <v>0</v>
      </c>
      <c r="R16" s="168">
        <f>'申込シート①-1・２'!S22</f>
        <v>0</v>
      </c>
      <c r="S16" s="166">
        <f>'申込シート①-1・２'!T22</f>
        <v>0</v>
      </c>
      <c r="T16" s="166">
        <f>'申込シート①-1・２'!U22</f>
        <v>0</v>
      </c>
      <c r="U16" s="168">
        <f>'申込シート①-1・２'!V22</f>
        <v>0</v>
      </c>
      <c r="V16" s="488">
        <f>'申込シート①-1・２'!W22</f>
        <v>0</v>
      </c>
      <c r="W16" s="488">
        <f>'申込シート①-1・２'!X22</f>
        <v>0</v>
      </c>
      <c r="X16" s="167">
        <f>'申込シート①-1・２'!Y22</f>
        <v>0</v>
      </c>
      <c r="Y16" s="1842"/>
      <c r="Z16" s="1843"/>
      <c r="AA16" s="1844"/>
    </row>
    <row r="17" spans="1:27">
      <c r="A17" s="100">
        <f>'申込シート①-1・２'!$B$3</f>
        <v>0</v>
      </c>
      <c r="B17" s="101" t="str">
        <f>'申込シート①-1・２'!$E$3</f>
        <v/>
      </c>
      <c r="C17" s="101" t="str">
        <f>'申込シート①-1・２'!$F$3</f>
        <v/>
      </c>
      <c r="D17" s="102">
        <f>'申込シート①-1・２'!$F23</f>
        <v>14</v>
      </c>
      <c r="E17" s="102">
        <f>'申込シート①-1・２'!$C23</f>
        <v>1</v>
      </c>
      <c r="F17" s="103" t="s">
        <v>2566</v>
      </c>
      <c r="G17" s="102" t="str">
        <f>IF('申込シート①-1・２'!D23="","",'申込シート①-1・２'!D23)</f>
        <v/>
      </c>
      <c r="H17" s="102" t="str">
        <f>IF('申込シート①-1・２'!E23="","",'申込シート①-1・２'!E23)</f>
        <v>-</v>
      </c>
      <c r="I17" s="102" t="str">
        <f>'申込シート①-1・２'!G23</f>
        <v>科</v>
      </c>
      <c r="J17" s="109">
        <f>'申込シート①-1・２'!H23</f>
        <v>0</v>
      </c>
      <c r="K17" s="109" t="str">
        <f>'申込シート①-1・２'!J23&amp;"  "&amp;'申込シート①-1・２'!K23</f>
        <v xml:space="preserve">  </v>
      </c>
      <c r="L17" s="109" t="str">
        <f>'申込シート①-1・２'!L23&amp;"  "&amp;'申込シート①-1・２'!M23</f>
        <v xml:space="preserve">  </v>
      </c>
      <c r="M17" s="170">
        <f>'申込シート①-1・２'!N23</f>
        <v>0</v>
      </c>
      <c r="N17" s="104">
        <f>'申込シート①-1・２'!O23</f>
        <v>0</v>
      </c>
      <c r="O17" s="344">
        <f>'申込シート①-1・２'!P23</f>
        <v>0</v>
      </c>
      <c r="P17" s="109">
        <f>'申込シート①-1・２'!Q23</f>
        <v>0</v>
      </c>
      <c r="Q17" s="109">
        <f>'申込シート①-1・２'!R23</f>
        <v>0</v>
      </c>
      <c r="R17" s="399">
        <f>'申込シート①-1・２'!S23</f>
        <v>0</v>
      </c>
      <c r="S17" s="170">
        <f>'申込シート①-1・２'!T23</f>
        <v>0</v>
      </c>
      <c r="T17" s="170">
        <f>'申込シート①-1・２'!U23</f>
        <v>0</v>
      </c>
      <c r="U17" s="399">
        <f>'申込シート①-1・２'!V23</f>
        <v>0</v>
      </c>
      <c r="V17" s="489">
        <f>'申込シート①-1・２'!W23</f>
        <v>0</v>
      </c>
      <c r="W17" s="489">
        <f>'申込シート①-1・２'!X23</f>
        <v>0</v>
      </c>
      <c r="X17" s="171">
        <f>'申込シート①-1・２'!Y23</f>
        <v>0</v>
      </c>
      <c r="Y17" s="1845"/>
      <c r="Z17" s="1846"/>
      <c r="AA17" s="1847"/>
    </row>
    <row r="18" spans="1:27">
      <c r="A18" s="88">
        <f>'申込シート①-1・２'!$B$3</f>
        <v>0</v>
      </c>
      <c r="B18" s="89" t="str">
        <f>'申込シート①-1・２'!$E$3</f>
        <v/>
      </c>
      <c r="C18" s="89" t="str">
        <f>'申込シート①-1・２'!$F$3</f>
        <v/>
      </c>
      <c r="D18" s="90">
        <f>'申込シート①-1・２'!$F24</f>
        <v>15</v>
      </c>
      <c r="E18" s="90">
        <f>'申込シート①-1・２'!$C24</f>
        <v>2</v>
      </c>
      <c r="F18" s="91" t="s">
        <v>2566</v>
      </c>
      <c r="G18" s="90" t="str">
        <f>IF('申込シート①-1・２'!D24="","",'申込シート①-1・２'!D24)</f>
        <v/>
      </c>
      <c r="H18" s="90" t="str">
        <f>IF('申込シート①-1・２'!E24="","",'申込シート①-1・２'!E24)</f>
        <v>-</v>
      </c>
      <c r="I18" s="90" t="str">
        <f>'申込シート①-1・２'!G24</f>
        <v>科</v>
      </c>
      <c r="J18" s="110">
        <f>'申込シート①-1・２'!H24</f>
        <v>0</v>
      </c>
      <c r="K18" s="110" t="str">
        <f>'申込シート①-1・２'!J24&amp;"  "&amp;'申込シート①-1・２'!K24</f>
        <v xml:space="preserve">  </v>
      </c>
      <c r="L18" s="110" t="str">
        <f>'申込シート①-1・２'!L24&amp;"  "&amp;'申込シート①-1・２'!M24</f>
        <v xml:space="preserve">  </v>
      </c>
      <c r="M18" s="162">
        <f>'申込シート①-1・２'!N24</f>
        <v>0</v>
      </c>
      <c r="N18" s="92">
        <f>'申込シート①-1・２'!O24</f>
        <v>0</v>
      </c>
      <c r="O18" s="342">
        <f>'申込シート①-1・２'!P24</f>
        <v>0</v>
      </c>
      <c r="P18" s="110">
        <f>'申込シート①-1・２'!Q24</f>
        <v>0</v>
      </c>
      <c r="Q18" s="110">
        <f>'申込シート①-1・２'!R24</f>
        <v>0</v>
      </c>
      <c r="R18" s="164">
        <f>'申込シート①-1・２'!S24</f>
        <v>0</v>
      </c>
      <c r="S18" s="162">
        <f>'申込シート①-1・２'!T24</f>
        <v>0</v>
      </c>
      <c r="T18" s="162">
        <f>'申込シート①-1・２'!U24</f>
        <v>0</v>
      </c>
      <c r="U18" s="164">
        <f>'申込シート①-1・２'!V24</f>
        <v>0</v>
      </c>
      <c r="V18" s="487">
        <f>'申込シート①-1・２'!W24</f>
        <v>0</v>
      </c>
      <c r="W18" s="487">
        <f>'申込シート①-1・２'!X24</f>
        <v>0</v>
      </c>
      <c r="X18" s="163">
        <f>'申込シート①-1・２'!Y24</f>
        <v>0</v>
      </c>
      <c r="Y18" s="1839"/>
      <c r="Z18" s="1840"/>
      <c r="AA18" s="1841"/>
    </row>
    <row r="19" spans="1:27">
      <c r="A19" s="88">
        <f>'申込シート①-1・２'!$B$3</f>
        <v>0</v>
      </c>
      <c r="B19" s="89" t="str">
        <f>'申込シート①-1・２'!$E$3</f>
        <v/>
      </c>
      <c r="C19" s="89" t="str">
        <f>'申込シート①-1・２'!$F$3</f>
        <v/>
      </c>
      <c r="D19" s="90">
        <f>'申込シート①-1・２'!$F25</f>
        <v>16</v>
      </c>
      <c r="E19" s="90">
        <f>'申込シート①-1・２'!$C25</f>
        <v>3</v>
      </c>
      <c r="F19" s="91" t="s">
        <v>2566</v>
      </c>
      <c r="G19" s="90" t="str">
        <f>IF('申込シート①-1・２'!D25="","",'申込シート①-1・２'!D25)</f>
        <v/>
      </c>
      <c r="H19" s="90" t="str">
        <f>IF('申込シート①-1・２'!E25="","",'申込シート①-1・２'!E25)</f>
        <v>-</v>
      </c>
      <c r="I19" s="90" t="str">
        <f>'申込シート①-1・２'!G25</f>
        <v>科</v>
      </c>
      <c r="J19" s="110">
        <f>'申込シート①-1・２'!H25</f>
        <v>0</v>
      </c>
      <c r="K19" s="110" t="str">
        <f>'申込シート①-1・２'!J25&amp;"  "&amp;'申込シート①-1・２'!K25</f>
        <v xml:space="preserve">  </v>
      </c>
      <c r="L19" s="110" t="str">
        <f>'申込シート①-1・２'!L25&amp;"  "&amp;'申込シート①-1・２'!M25</f>
        <v xml:space="preserve">  </v>
      </c>
      <c r="M19" s="162">
        <f>'申込シート①-1・２'!N25</f>
        <v>0</v>
      </c>
      <c r="N19" s="92">
        <f>'申込シート①-1・２'!O25</f>
        <v>0</v>
      </c>
      <c r="O19" s="342">
        <f>'申込シート①-1・２'!P25</f>
        <v>0</v>
      </c>
      <c r="P19" s="110">
        <f>'申込シート①-1・２'!Q25</f>
        <v>0</v>
      </c>
      <c r="Q19" s="110">
        <f>'申込シート①-1・２'!R25</f>
        <v>0</v>
      </c>
      <c r="R19" s="164">
        <f>'申込シート①-1・２'!S25</f>
        <v>0</v>
      </c>
      <c r="S19" s="162">
        <f>'申込シート①-1・２'!T25</f>
        <v>0</v>
      </c>
      <c r="T19" s="162">
        <f>'申込シート①-1・２'!U25</f>
        <v>0</v>
      </c>
      <c r="U19" s="164">
        <f>'申込シート①-1・２'!V25</f>
        <v>0</v>
      </c>
      <c r="V19" s="487">
        <f>'申込シート①-1・２'!W25</f>
        <v>0</v>
      </c>
      <c r="W19" s="487">
        <f>'申込シート①-1・２'!X25</f>
        <v>0</v>
      </c>
      <c r="X19" s="163">
        <f>'申込シート①-1・２'!Y25</f>
        <v>0</v>
      </c>
      <c r="Y19" s="1839"/>
      <c r="Z19" s="1840"/>
      <c r="AA19" s="1841"/>
    </row>
    <row r="20" spans="1:27">
      <c r="A20" s="88">
        <f>'申込シート①-1・２'!$B$3</f>
        <v>0</v>
      </c>
      <c r="B20" s="89" t="str">
        <f>'申込シート①-1・２'!$E$3</f>
        <v/>
      </c>
      <c r="C20" s="89" t="str">
        <f>'申込シート①-1・２'!$F$3</f>
        <v/>
      </c>
      <c r="D20" s="90">
        <f>'申込シート①-1・２'!$F26</f>
        <v>17</v>
      </c>
      <c r="E20" s="90">
        <f>'申込シート①-1・２'!$C26</f>
        <v>4</v>
      </c>
      <c r="F20" s="91" t="s">
        <v>2566</v>
      </c>
      <c r="G20" s="90" t="str">
        <f>IF('申込シート①-1・２'!D26="","",'申込シート①-1・２'!D26)</f>
        <v/>
      </c>
      <c r="H20" s="90" t="str">
        <f>IF('申込シート①-1・２'!E26="","",'申込シート①-1・２'!E26)</f>
        <v>-</v>
      </c>
      <c r="I20" s="90" t="str">
        <f>'申込シート①-1・２'!G26</f>
        <v>科</v>
      </c>
      <c r="J20" s="110">
        <f>'申込シート①-1・２'!H26</f>
        <v>0</v>
      </c>
      <c r="K20" s="110" t="str">
        <f>'申込シート①-1・２'!J26&amp;"  "&amp;'申込シート①-1・２'!K26</f>
        <v xml:space="preserve">  </v>
      </c>
      <c r="L20" s="110" t="str">
        <f>'申込シート①-1・２'!L26&amp;"  "&amp;'申込シート①-1・２'!M26</f>
        <v xml:space="preserve">  </v>
      </c>
      <c r="M20" s="162">
        <f>'申込シート①-1・２'!N26</f>
        <v>0</v>
      </c>
      <c r="N20" s="92">
        <f>'申込シート①-1・２'!O26</f>
        <v>0</v>
      </c>
      <c r="O20" s="342">
        <f>'申込シート①-1・２'!P26</f>
        <v>0</v>
      </c>
      <c r="P20" s="110">
        <f>'申込シート①-1・２'!Q26</f>
        <v>0</v>
      </c>
      <c r="Q20" s="110">
        <f>'申込シート①-1・２'!R26</f>
        <v>0</v>
      </c>
      <c r="R20" s="164">
        <f>'申込シート①-1・２'!S26</f>
        <v>0</v>
      </c>
      <c r="S20" s="162">
        <f>'申込シート①-1・２'!T26</f>
        <v>0</v>
      </c>
      <c r="T20" s="162">
        <f>'申込シート①-1・２'!U26</f>
        <v>0</v>
      </c>
      <c r="U20" s="164">
        <f>'申込シート①-1・２'!V26</f>
        <v>0</v>
      </c>
      <c r="V20" s="487">
        <f>'申込シート①-1・２'!W26</f>
        <v>0</v>
      </c>
      <c r="W20" s="487">
        <f>'申込シート①-1・２'!X26</f>
        <v>0</v>
      </c>
      <c r="X20" s="163">
        <f>'申込シート①-1・２'!Y26</f>
        <v>0</v>
      </c>
      <c r="Y20" s="1839"/>
      <c r="Z20" s="1840"/>
      <c r="AA20" s="1841"/>
    </row>
    <row r="21" spans="1:27">
      <c r="A21" s="88">
        <f>'申込シート①-1・２'!$B$3</f>
        <v>0</v>
      </c>
      <c r="B21" s="89" t="str">
        <f>'申込シート①-1・２'!$E$3</f>
        <v/>
      </c>
      <c r="C21" s="89" t="str">
        <f>'申込シート①-1・２'!$F$3</f>
        <v/>
      </c>
      <c r="D21" s="90">
        <f>'申込シート①-1・２'!$F27</f>
        <v>18</v>
      </c>
      <c r="E21" s="90">
        <f>'申込シート①-1・２'!$C27</f>
        <v>5</v>
      </c>
      <c r="F21" s="91" t="s">
        <v>2566</v>
      </c>
      <c r="G21" s="90" t="str">
        <f>IF('申込シート①-1・２'!D27="","",'申込シート①-1・２'!D27)</f>
        <v/>
      </c>
      <c r="H21" s="90" t="str">
        <f>IF('申込シート①-1・２'!E27="","",'申込シート①-1・２'!E27)</f>
        <v>-</v>
      </c>
      <c r="I21" s="90" t="str">
        <f>'申込シート①-1・２'!G27</f>
        <v>科</v>
      </c>
      <c r="J21" s="110">
        <f>'申込シート①-1・２'!H27</f>
        <v>0</v>
      </c>
      <c r="K21" s="110" t="str">
        <f>'申込シート①-1・２'!J27&amp;"  "&amp;'申込シート①-1・２'!K27</f>
        <v xml:space="preserve">  </v>
      </c>
      <c r="L21" s="110" t="str">
        <f>'申込シート①-1・２'!L27&amp;"  "&amp;'申込シート①-1・２'!M27</f>
        <v xml:space="preserve">  </v>
      </c>
      <c r="M21" s="162">
        <f>'申込シート①-1・２'!N27</f>
        <v>0</v>
      </c>
      <c r="N21" s="92">
        <f>'申込シート①-1・２'!O27</f>
        <v>0</v>
      </c>
      <c r="O21" s="342">
        <f>'申込シート①-1・２'!P27</f>
        <v>0</v>
      </c>
      <c r="P21" s="110">
        <f>'申込シート①-1・２'!Q27</f>
        <v>0</v>
      </c>
      <c r="Q21" s="110">
        <f>'申込シート①-1・２'!R27</f>
        <v>0</v>
      </c>
      <c r="R21" s="164">
        <f>'申込シート①-1・２'!S27</f>
        <v>0</v>
      </c>
      <c r="S21" s="162">
        <f>'申込シート①-1・２'!T27</f>
        <v>0</v>
      </c>
      <c r="T21" s="162">
        <f>'申込シート①-1・２'!U27</f>
        <v>0</v>
      </c>
      <c r="U21" s="164">
        <f>'申込シート①-1・２'!V27</f>
        <v>0</v>
      </c>
      <c r="V21" s="487">
        <f>'申込シート①-1・２'!W27</f>
        <v>0</v>
      </c>
      <c r="W21" s="487">
        <f>'申込シート①-1・２'!X27</f>
        <v>0</v>
      </c>
      <c r="X21" s="163">
        <f>'申込シート①-1・２'!Y27</f>
        <v>0</v>
      </c>
      <c r="Y21" s="1839"/>
      <c r="Z21" s="1840"/>
      <c r="AA21" s="1841"/>
    </row>
    <row r="22" spans="1:27">
      <c r="A22" s="88">
        <f>'申込シート①-1・２'!$B$3</f>
        <v>0</v>
      </c>
      <c r="B22" s="89" t="str">
        <f>'申込シート①-1・２'!$E$3</f>
        <v/>
      </c>
      <c r="C22" s="89" t="str">
        <f>'申込シート①-1・２'!$F$3</f>
        <v/>
      </c>
      <c r="D22" s="90">
        <f>'申込シート①-1・２'!$F28</f>
        <v>19</v>
      </c>
      <c r="E22" s="90">
        <f>'申込シート①-1・２'!$C28</f>
        <v>6</v>
      </c>
      <c r="F22" s="91" t="s">
        <v>2566</v>
      </c>
      <c r="G22" s="90" t="str">
        <f>IF('申込シート①-1・２'!D28="","",'申込シート①-1・２'!D28)</f>
        <v/>
      </c>
      <c r="H22" s="90" t="str">
        <f>IF('申込シート①-1・２'!E28="","",'申込シート①-1・２'!E28)</f>
        <v>-</v>
      </c>
      <c r="I22" s="90" t="str">
        <f>'申込シート①-1・２'!G28</f>
        <v>科</v>
      </c>
      <c r="J22" s="110">
        <f>'申込シート①-1・２'!H28</f>
        <v>0</v>
      </c>
      <c r="K22" s="110" t="str">
        <f>'申込シート①-1・２'!J28&amp;"  "&amp;'申込シート①-1・２'!K28</f>
        <v xml:space="preserve">  </v>
      </c>
      <c r="L22" s="110" t="str">
        <f>'申込シート①-1・２'!L28&amp;"  "&amp;'申込シート①-1・２'!M28</f>
        <v xml:space="preserve">  </v>
      </c>
      <c r="M22" s="162">
        <f>'申込シート①-1・２'!N28</f>
        <v>0</v>
      </c>
      <c r="N22" s="92">
        <f>'申込シート①-1・２'!O28</f>
        <v>0</v>
      </c>
      <c r="O22" s="342">
        <f>'申込シート①-1・２'!P28</f>
        <v>0</v>
      </c>
      <c r="P22" s="110">
        <f>'申込シート①-1・２'!Q28</f>
        <v>0</v>
      </c>
      <c r="Q22" s="110">
        <f>'申込シート①-1・２'!R28</f>
        <v>0</v>
      </c>
      <c r="R22" s="164">
        <f>'申込シート①-1・２'!S28</f>
        <v>0</v>
      </c>
      <c r="S22" s="162">
        <f>'申込シート①-1・２'!T28</f>
        <v>0</v>
      </c>
      <c r="T22" s="162">
        <f>'申込シート①-1・２'!U28</f>
        <v>0</v>
      </c>
      <c r="U22" s="164">
        <f>'申込シート①-1・２'!V28</f>
        <v>0</v>
      </c>
      <c r="V22" s="487">
        <f>'申込シート①-1・２'!W28</f>
        <v>0</v>
      </c>
      <c r="W22" s="487">
        <f>'申込シート①-1・２'!X28</f>
        <v>0</v>
      </c>
      <c r="X22" s="163">
        <f>'申込シート①-1・２'!Y28</f>
        <v>0</v>
      </c>
      <c r="Y22" s="1839"/>
      <c r="Z22" s="1840"/>
      <c r="AA22" s="1841"/>
    </row>
    <row r="23" spans="1:27">
      <c r="A23" s="88">
        <f>'申込シート①-1・２'!$B$3</f>
        <v>0</v>
      </c>
      <c r="B23" s="89" t="str">
        <f>'申込シート①-1・２'!$E$3</f>
        <v/>
      </c>
      <c r="C23" s="89" t="str">
        <f>'申込シート①-1・２'!$F$3</f>
        <v/>
      </c>
      <c r="D23" s="90">
        <f>'申込シート①-1・２'!$F29</f>
        <v>20</v>
      </c>
      <c r="E23" s="90">
        <f>'申込シート①-1・２'!$C29</f>
        <v>7</v>
      </c>
      <c r="F23" s="91" t="s">
        <v>2566</v>
      </c>
      <c r="G23" s="90" t="str">
        <f>IF('申込シート①-1・２'!D29="","",'申込シート①-1・２'!D29)</f>
        <v/>
      </c>
      <c r="H23" s="90" t="str">
        <f>IF('申込シート①-1・２'!E29="","",'申込シート①-1・２'!E29)</f>
        <v>-</v>
      </c>
      <c r="I23" s="90" t="str">
        <f>'申込シート①-1・２'!G29</f>
        <v>科</v>
      </c>
      <c r="J23" s="110">
        <f>'申込シート①-1・２'!H29</f>
        <v>0</v>
      </c>
      <c r="K23" s="110" t="str">
        <f>'申込シート①-1・２'!J29&amp;"  "&amp;'申込シート①-1・２'!K29</f>
        <v xml:space="preserve">  </v>
      </c>
      <c r="L23" s="110" t="str">
        <f>'申込シート①-1・２'!L29&amp;"  "&amp;'申込シート①-1・２'!M29</f>
        <v xml:space="preserve">  </v>
      </c>
      <c r="M23" s="162">
        <f>'申込シート①-1・２'!N29</f>
        <v>0</v>
      </c>
      <c r="N23" s="92">
        <f>'申込シート①-1・２'!O29</f>
        <v>0</v>
      </c>
      <c r="O23" s="342">
        <f>'申込シート①-1・２'!P29</f>
        <v>0</v>
      </c>
      <c r="P23" s="110">
        <f>'申込シート①-1・２'!Q29</f>
        <v>0</v>
      </c>
      <c r="Q23" s="110">
        <f>'申込シート①-1・２'!R29</f>
        <v>0</v>
      </c>
      <c r="R23" s="164">
        <f>'申込シート①-1・２'!S29</f>
        <v>0</v>
      </c>
      <c r="S23" s="162">
        <f>'申込シート①-1・２'!T29</f>
        <v>0</v>
      </c>
      <c r="T23" s="162">
        <f>'申込シート①-1・２'!U29</f>
        <v>0</v>
      </c>
      <c r="U23" s="164">
        <f>'申込シート①-1・２'!V29</f>
        <v>0</v>
      </c>
      <c r="V23" s="487">
        <f>'申込シート①-1・２'!W29</f>
        <v>0</v>
      </c>
      <c r="W23" s="487">
        <f>'申込シート①-1・２'!X29</f>
        <v>0</v>
      </c>
      <c r="X23" s="163">
        <f>'申込シート①-1・２'!Y29</f>
        <v>0</v>
      </c>
      <c r="Y23" s="1839"/>
      <c r="Z23" s="1840"/>
      <c r="AA23" s="1841"/>
    </row>
    <row r="24" spans="1:27">
      <c r="A24" s="88">
        <f>'申込シート①-1・２'!$B$3</f>
        <v>0</v>
      </c>
      <c r="B24" s="89" t="str">
        <f>'申込シート①-1・２'!$E$3</f>
        <v/>
      </c>
      <c r="C24" s="89" t="str">
        <f>'申込シート①-1・２'!$F$3</f>
        <v/>
      </c>
      <c r="D24" s="90">
        <f>'申込シート①-1・２'!$F30</f>
        <v>21</v>
      </c>
      <c r="E24" s="90">
        <f>'申込シート①-1・２'!$C30</f>
        <v>8</v>
      </c>
      <c r="F24" s="91" t="s">
        <v>2566</v>
      </c>
      <c r="G24" s="90" t="str">
        <f>IF('申込シート①-1・２'!D30="","",'申込シート①-1・２'!D30)</f>
        <v/>
      </c>
      <c r="H24" s="90" t="str">
        <f>IF('申込シート①-1・２'!E30="","",'申込シート①-1・２'!E30)</f>
        <v>-</v>
      </c>
      <c r="I24" s="90" t="str">
        <f>'申込シート①-1・２'!G30</f>
        <v>科</v>
      </c>
      <c r="J24" s="110">
        <f>'申込シート①-1・２'!H30</f>
        <v>0</v>
      </c>
      <c r="K24" s="110" t="str">
        <f>'申込シート①-1・２'!J30&amp;"  "&amp;'申込シート①-1・２'!K30</f>
        <v xml:space="preserve">  </v>
      </c>
      <c r="L24" s="110" t="str">
        <f>'申込シート①-1・２'!L30&amp;"  "&amp;'申込シート①-1・２'!M30</f>
        <v xml:space="preserve">  </v>
      </c>
      <c r="M24" s="162">
        <f>'申込シート①-1・２'!N30</f>
        <v>0</v>
      </c>
      <c r="N24" s="92">
        <f>'申込シート①-1・２'!O30</f>
        <v>0</v>
      </c>
      <c r="O24" s="342">
        <f>'申込シート①-1・２'!P30</f>
        <v>0</v>
      </c>
      <c r="P24" s="110">
        <f>'申込シート①-1・２'!Q30</f>
        <v>0</v>
      </c>
      <c r="Q24" s="110">
        <f>'申込シート①-1・２'!R30</f>
        <v>0</v>
      </c>
      <c r="R24" s="164">
        <f>'申込シート①-1・２'!S30</f>
        <v>0</v>
      </c>
      <c r="S24" s="162">
        <f>'申込シート①-1・２'!T30</f>
        <v>0</v>
      </c>
      <c r="T24" s="162">
        <f>'申込シート①-1・２'!U30</f>
        <v>0</v>
      </c>
      <c r="U24" s="164">
        <f>'申込シート①-1・２'!V30</f>
        <v>0</v>
      </c>
      <c r="V24" s="487">
        <f>'申込シート①-1・２'!W30</f>
        <v>0</v>
      </c>
      <c r="W24" s="487">
        <f>'申込シート①-1・２'!X30</f>
        <v>0</v>
      </c>
      <c r="X24" s="163">
        <f>'申込シート①-1・２'!Y30</f>
        <v>0</v>
      </c>
      <c r="Y24" s="1839"/>
      <c r="Z24" s="1840"/>
      <c r="AA24" s="1841"/>
    </row>
    <row r="25" spans="1:27">
      <c r="A25" s="88">
        <f>'申込シート①-1・２'!$B$3</f>
        <v>0</v>
      </c>
      <c r="B25" s="89" t="str">
        <f>'申込シート①-1・２'!$E$3</f>
        <v/>
      </c>
      <c r="C25" s="89" t="str">
        <f>'申込シート①-1・２'!$F$3</f>
        <v/>
      </c>
      <c r="D25" s="90">
        <f>'申込シート①-1・２'!$F31</f>
        <v>22</v>
      </c>
      <c r="E25" s="90">
        <f>'申込シート①-1・２'!$C31</f>
        <v>9</v>
      </c>
      <c r="F25" s="91" t="s">
        <v>2566</v>
      </c>
      <c r="G25" s="90" t="str">
        <f>IF('申込シート①-1・２'!D31="","",'申込シート①-1・２'!D31)</f>
        <v/>
      </c>
      <c r="H25" s="90" t="str">
        <f>IF('申込シート①-1・２'!E31="","",'申込シート①-1・２'!E31)</f>
        <v>-</v>
      </c>
      <c r="I25" s="90" t="str">
        <f>'申込シート①-1・２'!G31</f>
        <v>科</v>
      </c>
      <c r="J25" s="110">
        <f>'申込シート①-1・２'!H31</f>
        <v>0</v>
      </c>
      <c r="K25" s="110" t="str">
        <f>'申込シート①-1・２'!J31&amp;"  "&amp;'申込シート①-1・２'!K31</f>
        <v xml:space="preserve">  </v>
      </c>
      <c r="L25" s="110" t="str">
        <f>'申込シート①-1・２'!L31&amp;"  "&amp;'申込シート①-1・２'!M31</f>
        <v xml:space="preserve">  </v>
      </c>
      <c r="M25" s="162">
        <f>'申込シート①-1・２'!N31</f>
        <v>0</v>
      </c>
      <c r="N25" s="92">
        <f>'申込シート①-1・２'!O31</f>
        <v>0</v>
      </c>
      <c r="O25" s="342">
        <f>'申込シート①-1・２'!P31</f>
        <v>0</v>
      </c>
      <c r="P25" s="110">
        <f>'申込シート①-1・２'!Q31</f>
        <v>0</v>
      </c>
      <c r="Q25" s="110">
        <f>'申込シート①-1・２'!R31</f>
        <v>0</v>
      </c>
      <c r="R25" s="164">
        <f>'申込シート①-1・２'!S31</f>
        <v>0</v>
      </c>
      <c r="S25" s="162">
        <f>'申込シート①-1・２'!T31</f>
        <v>0</v>
      </c>
      <c r="T25" s="162">
        <f>'申込シート①-1・２'!U31</f>
        <v>0</v>
      </c>
      <c r="U25" s="164">
        <f>'申込シート①-1・２'!V31</f>
        <v>0</v>
      </c>
      <c r="V25" s="487">
        <f>'申込シート①-1・２'!W31</f>
        <v>0</v>
      </c>
      <c r="W25" s="487">
        <f>'申込シート①-1・２'!X31</f>
        <v>0</v>
      </c>
      <c r="X25" s="163">
        <f>'申込シート①-1・２'!Y31</f>
        <v>0</v>
      </c>
      <c r="Y25" s="1839"/>
      <c r="Z25" s="1840"/>
      <c r="AA25" s="1841"/>
    </row>
    <row r="26" spans="1:27">
      <c r="A26" s="88">
        <f>'申込シート①-1・２'!$B$3</f>
        <v>0</v>
      </c>
      <c r="B26" s="89" t="str">
        <f>'申込シート①-1・２'!$E$3</f>
        <v/>
      </c>
      <c r="C26" s="89" t="str">
        <f>'申込シート①-1・２'!$F$3</f>
        <v/>
      </c>
      <c r="D26" s="90">
        <f>'申込シート①-1・２'!$F32</f>
        <v>23</v>
      </c>
      <c r="E26" s="90">
        <f>'申込シート①-1・２'!$C32</f>
        <v>10</v>
      </c>
      <c r="F26" s="91" t="s">
        <v>2566</v>
      </c>
      <c r="G26" s="90" t="str">
        <f>IF('申込シート①-1・２'!D32="","",'申込シート①-1・２'!D32)</f>
        <v/>
      </c>
      <c r="H26" s="90" t="str">
        <f>IF('申込シート①-1・２'!E32="","",'申込シート①-1・２'!E32)</f>
        <v>-</v>
      </c>
      <c r="I26" s="90" t="str">
        <f>'申込シート①-1・２'!G32</f>
        <v>科</v>
      </c>
      <c r="J26" s="110">
        <f>'申込シート①-1・２'!H32</f>
        <v>0</v>
      </c>
      <c r="K26" s="110" t="str">
        <f>'申込シート①-1・２'!J32&amp;"  "&amp;'申込シート①-1・２'!K32</f>
        <v xml:space="preserve">  </v>
      </c>
      <c r="L26" s="110" t="str">
        <f>'申込シート①-1・２'!L32&amp;"  "&amp;'申込シート①-1・２'!M32</f>
        <v xml:space="preserve">  </v>
      </c>
      <c r="M26" s="162">
        <f>'申込シート①-1・２'!N32</f>
        <v>0</v>
      </c>
      <c r="N26" s="92">
        <f>'申込シート①-1・２'!O32</f>
        <v>0</v>
      </c>
      <c r="O26" s="342">
        <f>'申込シート①-1・２'!P32</f>
        <v>0</v>
      </c>
      <c r="P26" s="110">
        <f>'申込シート①-1・２'!Q32</f>
        <v>0</v>
      </c>
      <c r="Q26" s="110">
        <f>'申込シート①-1・２'!R32</f>
        <v>0</v>
      </c>
      <c r="R26" s="164">
        <f>'申込シート①-1・２'!S32</f>
        <v>0</v>
      </c>
      <c r="S26" s="162">
        <f>'申込シート①-1・２'!T32</f>
        <v>0</v>
      </c>
      <c r="T26" s="162">
        <f>'申込シート①-1・２'!U32</f>
        <v>0</v>
      </c>
      <c r="U26" s="164">
        <f>'申込シート①-1・２'!V32</f>
        <v>0</v>
      </c>
      <c r="V26" s="487">
        <f>'申込シート①-1・２'!W32</f>
        <v>0</v>
      </c>
      <c r="W26" s="487">
        <f>'申込シート①-1・２'!X32</f>
        <v>0</v>
      </c>
      <c r="X26" s="163">
        <f>'申込シート①-1・２'!Y32</f>
        <v>0</v>
      </c>
      <c r="Y26" s="1839"/>
      <c r="Z26" s="1840"/>
      <c r="AA26" s="1841"/>
    </row>
    <row r="27" spans="1:27">
      <c r="A27" s="88">
        <f>'申込シート①-1・２'!$B$3</f>
        <v>0</v>
      </c>
      <c r="B27" s="89" t="str">
        <f>'申込シート①-1・２'!$E$3</f>
        <v/>
      </c>
      <c r="C27" s="89" t="str">
        <f>'申込シート①-1・２'!$F$3</f>
        <v/>
      </c>
      <c r="D27" s="90">
        <f>'申込シート①-1・２'!$F33</f>
        <v>24</v>
      </c>
      <c r="E27" s="90">
        <f>'申込シート①-1・２'!$C33</f>
        <v>11</v>
      </c>
      <c r="F27" s="91" t="s">
        <v>2566</v>
      </c>
      <c r="G27" s="90" t="str">
        <f>IF('申込シート①-1・２'!D33="","",'申込シート①-1・２'!D33)</f>
        <v>引率者</v>
      </c>
      <c r="H27" s="90" t="str">
        <f>IF('申込シート①-1・２'!E33="","",'申込シート①-1・２'!E33)</f>
        <v>-</v>
      </c>
      <c r="I27" s="90" t="str">
        <f>'申込シート①-1・２'!G33</f>
        <v>-</v>
      </c>
      <c r="J27" s="110" t="str">
        <f>'申込シート①-1・２'!H33</f>
        <v>-</v>
      </c>
      <c r="K27" s="110" t="str">
        <f>'申込シート①-1・２'!J33&amp;"  "&amp;'申込シート①-1・２'!K33</f>
        <v xml:space="preserve">  </v>
      </c>
      <c r="L27" s="110" t="str">
        <f>'申込シート①-1・２'!L33&amp;"  "&amp;'申込シート①-1・２'!M33</f>
        <v xml:space="preserve">  </v>
      </c>
      <c r="M27" s="162">
        <f>'申込シート①-1・２'!N33</f>
        <v>0</v>
      </c>
      <c r="N27" s="92">
        <f>'申込シート①-1・２'!O33</f>
        <v>0</v>
      </c>
      <c r="O27" s="342">
        <f>'申込シート①-1・２'!P33</f>
        <v>0</v>
      </c>
      <c r="P27" s="110">
        <f>'申込シート①-1・２'!Q33</f>
        <v>0</v>
      </c>
      <c r="Q27" s="110">
        <f>'申込シート①-1・２'!R33</f>
        <v>0</v>
      </c>
      <c r="R27" s="164">
        <f>'申込シート①-1・２'!S33</f>
        <v>0</v>
      </c>
      <c r="S27" s="162">
        <f>'申込シート①-1・２'!T33</f>
        <v>0</v>
      </c>
      <c r="T27" s="162">
        <f>'申込シート①-1・２'!U33</f>
        <v>0</v>
      </c>
      <c r="U27" s="164">
        <f>'申込シート①-1・２'!V33</f>
        <v>0</v>
      </c>
      <c r="V27" s="487">
        <f>'申込シート①-1・２'!W33</f>
        <v>0</v>
      </c>
      <c r="W27" s="487">
        <f>'申込シート①-1・２'!X33</f>
        <v>0</v>
      </c>
      <c r="X27" s="163">
        <f>'申込シート①-1・２'!Y33</f>
        <v>0</v>
      </c>
      <c r="Y27" s="1839"/>
      <c r="Z27" s="1840"/>
      <c r="AA27" s="1841"/>
    </row>
    <row r="28" spans="1:27">
      <c r="A28" s="88">
        <f>'申込シート①-1・２'!$B$3</f>
        <v>0</v>
      </c>
      <c r="B28" s="89" t="str">
        <f>'申込シート①-1・２'!$E$3</f>
        <v/>
      </c>
      <c r="C28" s="89" t="str">
        <f>'申込シート①-1・２'!$F$3</f>
        <v/>
      </c>
      <c r="D28" s="90">
        <f>'申込シート①-1・２'!$F34</f>
        <v>25</v>
      </c>
      <c r="E28" s="90">
        <f>'申込シート①-1・２'!$C34</f>
        <v>12</v>
      </c>
      <c r="F28" s="91" t="s">
        <v>2566</v>
      </c>
      <c r="G28" s="90" t="str">
        <f>IF('申込シート①-1・２'!D34="","",'申込シート①-1・２'!D34)</f>
        <v>引率者</v>
      </c>
      <c r="H28" s="90" t="str">
        <f>IF('申込シート①-1・２'!E34="","",'申込シート①-1・２'!E34)</f>
        <v>-</v>
      </c>
      <c r="I28" s="90" t="str">
        <f>'申込シート①-1・２'!G34</f>
        <v>-</v>
      </c>
      <c r="J28" s="110" t="str">
        <f>'申込シート①-1・２'!H34</f>
        <v>-</v>
      </c>
      <c r="K28" s="110" t="str">
        <f>'申込シート①-1・２'!J34&amp;"  "&amp;'申込シート①-1・２'!K34</f>
        <v xml:space="preserve">  </v>
      </c>
      <c r="L28" s="110" t="str">
        <f>'申込シート①-1・２'!L34&amp;"  "&amp;'申込シート①-1・２'!M34</f>
        <v xml:space="preserve">  </v>
      </c>
      <c r="M28" s="162">
        <f>'申込シート①-1・２'!N34</f>
        <v>0</v>
      </c>
      <c r="N28" s="92">
        <f>'申込シート①-1・２'!O34</f>
        <v>0</v>
      </c>
      <c r="O28" s="342">
        <f>'申込シート①-1・２'!P34</f>
        <v>0</v>
      </c>
      <c r="P28" s="110">
        <f>'申込シート①-1・２'!Q34</f>
        <v>0</v>
      </c>
      <c r="Q28" s="110">
        <f>'申込シート①-1・２'!R34</f>
        <v>0</v>
      </c>
      <c r="R28" s="164">
        <f>'申込シート①-1・２'!S34</f>
        <v>0</v>
      </c>
      <c r="S28" s="162">
        <f>'申込シート①-1・２'!T34</f>
        <v>0</v>
      </c>
      <c r="T28" s="162">
        <f>'申込シート①-1・２'!U34</f>
        <v>0</v>
      </c>
      <c r="U28" s="164">
        <f>'申込シート①-1・２'!V34</f>
        <v>0</v>
      </c>
      <c r="V28" s="487">
        <f>'申込シート①-1・２'!W34</f>
        <v>0</v>
      </c>
      <c r="W28" s="487">
        <f>'申込シート①-1・２'!X34</f>
        <v>0</v>
      </c>
      <c r="X28" s="163">
        <f>'申込シート①-1・２'!Y34</f>
        <v>0</v>
      </c>
      <c r="Y28" s="1839"/>
      <c r="Z28" s="1840"/>
      <c r="AA28" s="1841"/>
    </row>
    <row r="29" spans="1:27" ht="12.75" thickBot="1">
      <c r="A29" s="94">
        <f>'申込シート①-1・２'!$B$3</f>
        <v>0</v>
      </c>
      <c r="B29" s="95" t="str">
        <f>'申込シート①-1・２'!$E$3</f>
        <v/>
      </c>
      <c r="C29" s="95" t="str">
        <f>'申込シート①-1・２'!$F$3</f>
        <v/>
      </c>
      <c r="D29" s="96">
        <f>'申込シート①-1・２'!$F35</f>
        <v>26</v>
      </c>
      <c r="E29" s="96">
        <f>'申込シート①-1・２'!$C35</f>
        <v>13</v>
      </c>
      <c r="F29" s="97" t="s">
        <v>2566</v>
      </c>
      <c r="G29" s="96" t="str">
        <f>IF('申込シート①-1・２'!D35="","",'申込シート①-1・２'!D35)</f>
        <v>引率者</v>
      </c>
      <c r="H29" s="96" t="str">
        <f>IF('申込シート①-1・２'!E35="","",'申込シート①-1・２'!E35)</f>
        <v>-</v>
      </c>
      <c r="I29" s="96" t="str">
        <f>'申込シート①-1・２'!G35</f>
        <v>-</v>
      </c>
      <c r="J29" s="111" t="str">
        <f>'申込シート①-1・２'!H35</f>
        <v>-</v>
      </c>
      <c r="K29" s="111" t="str">
        <f>'申込シート①-1・２'!J35&amp;"  "&amp;'申込シート①-1・２'!K35</f>
        <v xml:space="preserve">  </v>
      </c>
      <c r="L29" s="111" t="str">
        <f>'申込シート①-1・２'!L35&amp;"  "&amp;'申込シート①-1・２'!M35</f>
        <v xml:space="preserve">  </v>
      </c>
      <c r="M29" s="166">
        <f>'申込シート①-1・２'!N35</f>
        <v>0</v>
      </c>
      <c r="N29" s="98">
        <f>'申込シート①-1・２'!O35</f>
        <v>0</v>
      </c>
      <c r="O29" s="343">
        <f>'申込シート①-1・２'!P35</f>
        <v>0</v>
      </c>
      <c r="P29" s="111">
        <f>'申込シート①-1・２'!Q35</f>
        <v>0</v>
      </c>
      <c r="Q29" s="111">
        <f>'申込シート①-1・２'!R35</f>
        <v>0</v>
      </c>
      <c r="R29" s="168">
        <f>'申込シート①-1・２'!S35</f>
        <v>0</v>
      </c>
      <c r="S29" s="166">
        <f>'申込シート①-1・２'!T35</f>
        <v>0</v>
      </c>
      <c r="T29" s="166">
        <f>'申込シート①-1・２'!U35</f>
        <v>0</v>
      </c>
      <c r="U29" s="168">
        <f>'申込シート①-1・２'!V35</f>
        <v>0</v>
      </c>
      <c r="V29" s="488">
        <f>'申込シート①-1・２'!W35</f>
        <v>0</v>
      </c>
      <c r="W29" s="488">
        <f>'申込シート①-1・２'!X35</f>
        <v>0</v>
      </c>
      <c r="X29" s="167">
        <f>'申込シート①-1・２'!Y35</f>
        <v>0</v>
      </c>
      <c r="Y29" s="1842"/>
      <c r="Z29" s="1843"/>
      <c r="AA29" s="1844"/>
    </row>
    <row r="30" spans="1:27">
      <c r="A30" s="100">
        <f>'申込シート①-1・２'!$B$3</f>
        <v>0</v>
      </c>
      <c r="B30" s="101" t="str">
        <f>'申込シート①-1・２'!$E$3</f>
        <v/>
      </c>
      <c r="C30" s="101" t="str">
        <f>'申込シート①-1・２'!$F$3</f>
        <v/>
      </c>
      <c r="D30" s="102">
        <f>'申込シート①-1・２'!$F36</f>
        <v>27</v>
      </c>
      <c r="E30" s="102">
        <f>'申込シート①-1・２'!$C36</f>
        <v>1</v>
      </c>
      <c r="F30" s="103" t="s">
        <v>2567</v>
      </c>
      <c r="G30" s="102" t="str">
        <f>IF('申込シート①-1・２'!D36="","",'申込シート①-1・２'!D36)</f>
        <v/>
      </c>
      <c r="H30" s="102" t="str">
        <f>IF('申込シート①-1・２'!E36="","",'申込シート①-1・２'!E36)</f>
        <v>-</v>
      </c>
      <c r="I30" s="102" t="str">
        <f>'申込シート①-1・２'!G36</f>
        <v>科</v>
      </c>
      <c r="J30" s="109">
        <f>'申込シート①-1・２'!H36</f>
        <v>0</v>
      </c>
      <c r="K30" s="109" t="str">
        <f>'申込シート①-1・２'!J36&amp;"  "&amp;'申込シート①-1・２'!K36</f>
        <v xml:space="preserve">  </v>
      </c>
      <c r="L30" s="109" t="str">
        <f>'申込シート①-1・２'!L36&amp;"  "&amp;'申込シート①-1・２'!M36</f>
        <v xml:space="preserve">  </v>
      </c>
      <c r="M30" s="170">
        <f>'申込シート①-1・２'!N36</f>
        <v>0</v>
      </c>
      <c r="N30" s="104">
        <f>'申込シート①-1・２'!O36</f>
        <v>0</v>
      </c>
      <c r="O30" s="344">
        <f>'申込シート①-1・２'!P36</f>
        <v>0</v>
      </c>
      <c r="P30" s="109">
        <f>'申込シート①-1・２'!Q36</f>
        <v>0</v>
      </c>
      <c r="Q30" s="109">
        <f>'申込シート①-1・２'!R36</f>
        <v>0</v>
      </c>
      <c r="R30" s="399">
        <f>'申込シート①-1・２'!S36</f>
        <v>0</v>
      </c>
      <c r="S30" s="170">
        <f>'申込シート①-1・２'!T36</f>
        <v>0</v>
      </c>
      <c r="T30" s="170">
        <f>'申込シート①-1・２'!U36</f>
        <v>0</v>
      </c>
      <c r="U30" s="399">
        <f>'申込シート①-1・２'!V36</f>
        <v>0</v>
      </c>
      <c r="V30" s="489">
        <f>'申込シート①-1・２'!W36</f>
        <v>0</v>
      </c>
      <c r="W30" s="489">
        <f>'申込シート①-1・２'!X36</f>
        <v>0</v>
      </c>
      <c r="X30" s="171">
        <f>'申込シート①-1・２'!Y36</f>
        <v>0</v>
      </c>
      <c r="Y30" s="1845"/>
      <c r="Z30" s="1846"/>
      <c r="AA30" s="1847"/>
    </row>
    <row r="31" spans="1:27">
      <c r="A31" s="88">
        <f>'申込シート①-1・２'!$B$3</f>
        <v>0</v>
      </c>
      <c r="B31" s="89" t="str">
        <f>'申込シート①-1・２'!$E$3</f>
        <v/>
      </c>
      <c r="C31" s="89" t="str">
        <f>'申込シート①-1・２'!$F$3</f>
        <v/>
      </c>
      <c r="D31" s="90">
        <f>'申込シート①-1・２'!$F37</f>
        <v>28</v>
      </c>
      <c r="E31" s="90">
        <f>'申込シート①-1・２'!$C37</f>
        <v>2</v>
      </c>
      <c r="F31" s="91" t="s">
        <v>2567</v>
      </c>
      <c r="G31" s="90" t="str">
        <f>IF('申込シート①-1・２'!D37="","",'申込シート①-1・２'!D37)</f>
        <v/>
      </c>
      <c r="H31" s="90" t="str">
        <f>IF('申込シート①-1・２'!E37="","",'申込シート①-1・２'!E37)</f>
        <v>-</v>
      </c>
      <c r="I31" s="90" t="str">
        <f>'申込シート①-1・２'!G37</f>
        <v>科</v>
      </c>
      <c r="J31" s="110">
        <f>'申込シート①-1・２'!H37</f>
        <v>0</v>
      </c>
      <c r="K31" s="110" t="str">
        <f>'申込シート①-1・２'!J37&amp;"  "&amp;'申込シート①-1・２'!K37</f>
        <v xml:space="preserve">  </v>
      </c>
      <c r="L31" s="110" t="str">
        <f>'申込シート①-1・２'!L37&amp;"  "&amp;'申込シート①-1・２'!M37</f>
        <v xml:space="preserve">  </v>
      </c>
      <c r="M31" s="162">
        <f>'申込シート①-1・２'!N37</f>
        <v>0</v>
      </c>
      <c r="N31" s="92">
        <f>'申込シート①-1・２'!O37</f>
        <v>0</v>
      </c>
      <c r="O31" s="342">
        <f>'申込シート①-1・２'!P37</f>
        <v>0</v>
      </c>
      <c r="P31" s="110">
        <f>'申込シート①-1・２'!Q37</f>
        <v>0</v>
      </c>
      <c r="Q31" s="110">
        <f>'申込シート①-1・２'!R37</f>
        <v>0</v>
      </c>
      <c r="R31" s="164">
        <f>'申込シート①-1・２'!S37</f>
        <v>0</v>
      </c>
      <c r="S31" s="162">
        <f>'申込シート①-1・２'!T37</f>
        <v>0</v>
      </c>
      <c r="T31" s="162">
        <f>'申込シート①-1・２'!U37</f>
        <v>0</v>
      </c>
      <c r="U31" s="164">
        <f>'申込シート①-1・２'!V37</f>
        <v>0</v>
      </c>
      <c r="V31" s="487">
        <f>'申込シート①-1・２'!W37</f>
        <v>0</v>
      </c>
      <c r="W31" s="487">
        <f>'申込シート①-1・２'!X37</f>
        <v>0</v>
      </c>
      <c r="X31" s="163">
        <f>'申込シート①-1・２'!Y37</f>
        <v>0</v>
      </c>
      <c r="Y31" s="1839"/>
      <c r="Z31" s="1840"/>
      <c r="AA31" s="1841"/>
    </row>
    <row r="32" spans="1:27">
      <c r="A32" s="88">
        <f>'申込シート①-1・２'!$B$3</f>
        <v>0</v>
      </c>
      <c r="B32" s="89" t="str">
        <f>'申込シート①-1・２'!$E$3</f>
        <v/>
      </c>
      <c r="C32" s="89" t="str">
        <f>'申込シート①-1・２'!$F$3</f>
        <v/>
      </c>
      <c r="D32" s="90">
        <f>'申込シート①-1・２'!$F38</f>
        <v>29</v>
      </c>
      <c r="E32" s="90">
        <f>'申込シート①-1・２'!$C38</f>
        <v>3</v>
      </c>
      <c r="F32" s="91" t="s">
        <v>2567</v>
      </c>
      <c r="G32" s="90" t="str">
        <f>IF('申込シート①-1・２'!D38="","",'申込シート①-1・２'!D38)</f>
        <v/>
      </c>
      <c r="H32" s="90" t="str">
        <f>IF('申込シート①-1・２'!E38="","",'申込シート①-1・２'!E38)</f>
        <v>-</v>
      </c>
      <c r="I32" s="90" t="str">
        <f>'申込シート①-1・２'!G38</f>
        <v>科</v>
      </c>
      <c r="J32" s="110">
        <f>'申込シート①-1・２'!H38</f>
        <v>0</v>
      </c>
      <c r="K32" s="110" t="str">
        <f>'申込シート①-1・２'!J38&amp;"  "&amp;'申込シート①-1・２'!K38</f>
        <v xml:space="preserve">  </v>
      </c>
      <c r="L32" s="110" t="str">
        <f>'申込シート①-1・２'!L38&amp;"  "&amp;'申込シート①-1・２'!M38</f>
        <v xml:space="preserve">  </v>
      </c>
      <c r="M32" s="162">
        <f>'申込シート①-1・２'!N38</f>
        <v>0</v>
      </c>
      <c r="N32" s="92">
        <f>'申込シート①-1・２'!O38</f>
        <v>0</v>
      </c>
      <c r="O32" s="342">
        <f>'申込シート①-1・２'!P38</f>
        <v>0</v>
      </c>
      <c r="P32" s="110">
        <f>'申込シート①-1・２'!Q38</f>
        <v>0</v>
      </c>
      <c r="Q32" s="110">
        <f>'申込シート①-1・２'!R38</f>
        <v>0</v>
      </c>
      <c r="R32" s="164">
        <f>'申込シート①-1・２'!S38</f>
        <v>0</v>
      </c>
      <c r="S32" s="162">
        <f>'申込シート①-1・２'!T38</f>
        <v>0</v>
      </c>
      <c r="T32" s="162">
        <f>'申込シート①-1・２'!U38</f>
        <v>0</v>
      </c>
      <c r="U32" s="164">
        <f>'申込シート①-1・２'!V38</f>
        <v>0</v>
      </c>
      <c r="V32" s="487">
        <f>'申込シート①-1・２'!W38</f>
        <v>0</v>
      </c>
      <c r="W32" s="487">
        <f>'申込シート①-1・２'!X38</f>
        <v>0</v>
      </c>
      <c r="X32" s="163">
        <f>'申込シート①-1・２'!Y38</f>
        <v>0</v>
      </c>
      <c r="Y32" s="1839"/>
      <c r="Z32" s="1840"/>
      <c r="AA32" s="1841"/>
    </row>
    <row r="33" spans="1:27">
      <c r="A33" s="88">
        <f>'申込シート①-1・２'!$B$3</f>
        <v>0</v>
      </c>
      <c r="B33" s="89" t="str">
        <f>'申込シート①-1・２'!$E$3</f>
        <v/>
      </c>
      <c r="C33" s="89" t="str">
        <f>'申込シート①-1・２'!$F$3</f>
        <v/>
      </c>
      <c r="D33" s="90">
        <f>'申込シート①-1・２'!$F39</f>
        <v>30</v>
      </c>
      <c r="E33" s="90">
        <f>'申込シート①-1・２'!$C39</f>
        <v>4</v>
      </c>
      <c r="F33" s="91" t="s">
        <v>2567</v>
      </c>
      <c r="G33" s="90" t="str">
        <f>IF('申込シート①-1・２'!D39="","",'申込シート①-1・２'!D39)</f>
        <v/>
      </c>
      <c r="H33" s="90" t="str">
        <f>IF('申込シート①-1・２'!E39="","",'申込シート①-1・２'!E39)</f>
        <v>-</v>
      </c>
      <c r="I33" s="90" t="str">
        <f>'申込シート①-1・２'!G39</f>
        <v>科</v>
      </c>
      <c r="J33" s="110">
        <f>'申込シート①-1・２'!H39</f>
        <v>0</v>
      </c>
      <c r="K33" s="110" t="str">
        <f>'申込シート①-1・２'!J39&amp;"  "&amp;'申込シート①-1・２'!K39</f>
        <v xml:space="preserve">  </v>
      </c>
      <c r="L33" s="110" t="str">
        <f>'申込シート①-1・２'!L39&amp;"  "&amp;'申込シート①-1・２'!M39</f>
        <v xml:space="preserve">  </v>
      </c>
      <c r="M33" s="162">
        <f>'申込シート①-1・２'!N39</f>
        <v>0</v>
      </c>
      <c r="N33" s="92">
        <f>'申込シート①-1・２'!O39</f>
        <v>0</v>
      </c>
      <c r="O33" s="342">
        <f>'申込シート①-1・２'!P39</f>
        <v>0</v>
      </c>
      <c r="P33" s="110">
        <f>'申込シート①-1・２'!Q39</f>
        <v>0</v>
      </c>
      <c r="Q33" s="110">
        <f>'申込シート①-1・２'!R39</f>
        <v>0</v>
      </c>
      <c r="R33" s="164">
        <f>'申込シート①-1・２'!S39</f>
        <v>0</v>
      </c>
      <c r="S33" s="162">
        <f>'申込シート①-1・２'!T39</f>
        <v>0</v>
      </c>
      <c r="T33" s="162">
        <f>'申込シート①-1・２'!U39</f>
        <v>0</v>
      </c>
      <c r="U33" s="164">
        <f>'申込シート①-1・２'!V39</f>
        <v>0</v>
      </c>
      <c r="V33" s="487">
        <f>'申込シート①-1・２'!W39</f>
        <v>0</v>
      </c>
      <c r="W33" s="487">
        <f>'申込シート①-1・２'!X39</f>
        <v>0</v>
      </c>
      <c r="X33" s="163">
        <f>'申込シート①-1・２'!Y39</f>
        <v>0</v>
      </c>
      <c r="Y33" s="1839"/>
      <c r="Z33" s="1840"/>
      <c r="AA33" s="1841"/>
    </row>
    <row r="34" spans="1:27">
      <c r="A34" s="88">
        <f>'申込シート①-1・２'!$B$3</f>
        <v>0</v>
      </c>
      <c r="B34" s="89" t="str">
        <f>'申込シート①-1・２'!$E$3</f>
        <v/>
      </c>
      <c r="C34" s="89" t="str">
        <f>'申込シート①-1・２'!$F$3</f>
        <v/>
      </c>
      <c r="D34" s="90">
        <f>'申込シート①-1・２'!$F40</f>
        <v>31</v>
      </c>
      <c r="E34" s="90">
        <f>'申込シート①-1・２'!$C40</f>
        <v>5</v>
      </c>
      <c r="F34" s="91" t="s">
        <v>2567</v>
      </c>
      <c r="G34" s="90" t="str">
        <f>IF('申込シート①-1・２'!D40="","",'申込シート①-1・２'!D40)</f>
        <v/>
      </c>
      <c r="H34" s="90" t="str">
        <f>IF('申込シート①-1・２'!E40="","",'申込シート①-1・２'!E40)</f>
        <v>-</v>
      </c>
      <c r="I34" s="90" t="str">
        <f>'申込シート①-1・２'!G40</f>
        <v>科</v>
      </c>
      <c r="J34" s="110">
        <f>'申込シート①-1・２'!H40</f>
        <v>0</v>
      </c>
      <c r="K34" s="110" t="str">
        <f>'申込シート①-1・２'!J40&amp;"  "&amp;'申込シート①-1・２'!K40</f>
        <v xml:space="preserve">  </v>
      </c>
      <c r="L34" s="110" t="str">
        <f>'申込シート①-1・２'!L40&amp;"  "&amp;'申込シート①-1・２'!M40</f>
        <v xml:space="preserve">  </v>
      </c>
      <c r="M34" s="162">
        <f>'申込シート①-1・２'!N40</f>
        <v>0</v>
      </c>
      <c r="N34" s="92">
        <f>'申込シート①-1・２'!O40</f>
        <v>0</v>
      </c>
      <c r="O34" s="342">
        <f>'申込シート①-1・２'!P40</f>
        <v>0</v>
      </c>
      <c r="P34" s="110">
        <f>'申込シート①-1・２'!Q40</f>
        <v>0</v>
      </c>
      <c r="Q34" s="110">
        <f>'申込シート①-1・２'!R40</f>
        <v>0</v>
      </c>
      <c r="R34" s="164">
        <f>'申込シート①-1・２'!S40</f>
        <v>0</v>
      </c>
      <c r="S34" s="162">
        <f>'申込シート①-1・２'!T40</f>
        <v>0</v>
      </c>
      <c r="T34" s="162">
        <f>'申込シート①-1・２'!U40</f>
        <v>0</v>
      </c>
      <c r="U34" s="164">
        <f>'申込シート①-1・２'!V40</f>
        <v>0</v>
      </c>
      <c r="V34" s="487">
        <f>'申込シート①-1・２'!W40</f>
        <v>0</v>
      </c>
      <c r="W34" s="487">
        <f>'申込シート①-1・２'!X40</f>
        <v>0</v>
      </c>
      <c r="X34" s="163">
        <f>'申込シート①-1・２'!Y40</f>
        <v>0</v>
      </c>
      <c r="Y34" s="1839"/>
      <c r="Z34" s="1840"/>
      <c r="AA34" s="1841"/>
    </row>
    <row r="35" spans="1:27">
      <c r="A35" s="88">
        <f>'申込シート①-1・２'!$B$3</f>
        <v>0</v>
      </c>
      <c r="B35" s="89" t="str">
        <f>'申込シート①-1・２'!$E$3</f>
        <v/>
      </c>
      <c r="C35" s="89" t="str">
        <f>'申込シート①-1・２'!$F$3</f>
        <v/>
      </c>
      <c r="D35" s="90">
        <f>'申込シート①-1・２'!$F41</f>
        <v>32</v>
      </c>
      <c r="E35" s="90">
        <f>'申込シート①-1・２'!$C41</f>
        <v>6</v>
      </c>
      <c r="F35" s="91" t="s">
        <v>2567</v>
      </c>
      <c r="G35" s="90" t="str">
        <f>IF('申込シート①-1・２'!D41="","",'申込シート①-1・２'!D41)</f>
        <v/>
      </c>
      <c r="H35" s="90" t="str">
        <f>IF('申込シート①-1・２'!E41="","",'申込シート①-1・２'!E41)</f>
        <v>-</v>
      </c>
      <c r="I35" s="90" t="str">
        <f>'申込シート①-1・２'!G41</f>
        <v>科</v>
      </c>
      <c r="J35" s="110">
        <f>'申込シート①-1・２'!H41</f>
        <v>0</v>
      </c>
      <c r="K35" s="110" t="str">
        <f>'申込シート①-1・２'!J41&amp;"  "&amp;'申込シート①-1・２'!K41</f>
        <v xml:space="preserve">  </v>
      </c>
      <c r="L35" s="110" t="str">
        <f>'申込シート①-1・２'!L41&amp;"  "&amp;'申込シート①-1・２'!M41</f>
        <v xml:space="preserve">  </v>
      </c>
      <c r="M35" s="162">
        <f>'申込シート①-1・２'!N41</f>
        <v>0</v>
      </c>
      <c r="N35" s="92">
        <f>'申込シート①-1・２'!O41</f>
        <v>0</v>
      </c>
      <c r="O35" s="342">
        <f>'申込シート①-1・２'!P41</f>
        <v>0</v>
      </c>
      <c r="P35" s="110">
        <f>'申込シート①-1・２'!Q41</f>
        <v>0</v>
      </c>
      <c r="Q35" s="110">
        <f>'申込シート①-1・２'!R41</f>
        <v>0</v>
      </c>
      <c r="R35" s="164">
        <f>'申込シート①-1・２'!S41</f>
        <v>0</v>
      </c>
      <c r="S35" s="162">
        <f>'申込シート①-1・２'!T41</f>
        <v>0</v>
      </c>
      <c r="T35" s="162">
        <f>'申込シート①-1・２'!U41</f>
        <v>0</v>
      </c>
      <c r="U35" s="164">
        <f>'申込シート①-1・２'!V41</f>
        <v>0</v>
      </c>
      <c r="V35" s="487">
        <f>'申込シート①-1・２'!W41</f>
        <v>0</v>
      </c>
      <c r="W35" s="487">
        <f>'申込シート①-1・２'!X41</f>
        <v>0</v>
      </c>
      <c r="X35" s="163">
        <f>'申込シート①-1・２'!Y41</f>
        <v>0</v>
      </c>
      <c r="Y35" s="1839"/>
      <c r="Z35" s="1840"/>
      <c r="AA35" s="1841"/>
    </row>
    <row r="36" spans="1:27">
      <c r="A36" s="88">
        <f>'申込シート①-1・２'!$B$3</f>
        <v>0</v>
      </c>
      <c r="B36" s="89" t="str">
        <f>'申込シート①-1・２'!$E$3</f>
        <v/>
      </c>
      <c r="C36" s="89" t="str">
        <f>'申込シート①-1・２'!$F$3</f>
        <v/>
      </c>
      <c r="D36" s="90">
        <f>'申込シート①-1・２'!$F42</f>
        <v>33</v>
      </c>
      <c r="E36" s="90">
        <f>'申込シート①-1・２'!$C42</f>
        <v>7</v>
      </c>
      <c r="F36" s="91" t="s">
        <v>2567</v>
      </c>
      <c r="G36" s="90" t="str">
        <f>IF('申込シート①-1・２'!D42="","",'申込シート①-1・２'!D42)</f>
        <v/>
      </c>
      <c r="H36" s="90" t="str">
        <f>IF('申込シート①-1・２'!E42="","",'申込シート①-1・２'!E42)</f>
        <v>-</v>
      </c>
      <c r="I36" s="90" t="str">
        <f>'申込シート①-1・２'!G42</f>
        <v>科</v>
      </c>
      <c r="J36" s="110">
        <f>'申込シート①-1・２'!H42</f>
        <v>0</v>
      </c>
      <c r="K36" s="110" t="str">
        <f>'申込シート①-1・２'!J42&amp;"  "&amp;'申込シート①-1・２'!K42</f>
        <v xml:space="preserve">  </v>
      </c>
      <c r="L36" s="110" t="str">
        <f>'申込シート①-1・２'!L42&amp;"  "&amp;'申込シート①-1・２'!M42</f>
        <v xml:space="preserve">  </v>
      </c>
      <c r="M36" s="162">
        <f>'申込シート①-1・２'!N42</f>
        <v>0</v>
      </c>
      <c r="N36" s="92">
        <f>'申込シート①-1・２'!O42</f>
        <v>0</v>
      </c>
      <c r="O36" s="342">
        <f>'申込シート①-1・２'!P42</f>
        <v>0</v>
      </c>
      <c r="P36" s="110">
        <f>'申込シート①-1・２'!Q42</f>
        <v>0</v>
      </c>
      <c r="Q36" s="110">
        <f>'申込シート①-1・２'!R42</f>
        <v>0</v>
      </c>
      <c r="R36" s="164">
        <f>'申込シート①-1・２'!S42</f>
        <v>0</v>
      </c>
      <c r="S36" s="162">
        <f>'申込シート①-1・２'!T42</f>
        <v>0</v>
      </c>
      <c r="T36" s="162">
        <f>'申込シート①-1・２'!U42</f>
        <v>0</v>
      </c>
      <c r="U36" s="164">
        <f>'申込シート①-1・２'!V42</f>
        <v>0</v>
      </c>
      <c r="V36" s="487">
        <f>'申込シート①-1・２'!W42</f>
        <v>0</v>
      </c>
      <c r="W36" s="487">
        <f>'申込シート①-1・２'!X42</f>
        <v>0</v>
      </c>
      <c r="X36" s="163">
        <f>'申込シート①-1・２'!Y42</f>
        <v>0</v>
      </c>
      <c r="Y36" s="1839"/>
      <c r="Z36" s="1840"/>
      <c r="AA36" s="1841"/>
    </row>
    <row r="37" spans="1:27">
      <c r="A37" s="88">
        <f>'申込シート①-1・２'!$B$3</f>
        <v>0</v>
      </c>
      <c r="B37" s="89" t="str">
        <f>'申込シート①-1・２'!$E$3</f>
        <v/>
      </c>
      <c r="C37" s="89" t="str">
        <f>'申込シート①-1・２'!$F$3</f>
        <v/>
      </c>
      <c r="D37" s="90">
        <f>'申込シート①-1・２'!$F43</f>
        <v>34</v>
      </c>
      <c r="E37" s="90">
        <f>'申込シート①-1・２'!$C43</f>
        <v>8</v>
      </c>
      <c r="F37" s="91" t="s">
        <v>2567</v>
      </c>
      <c r="G37" s="90" t="str">
        <f>IF('申込シート①-1・２'!D43="","",'申込シート①-1・２'!D43)</f>
        <v/>
      </c>
      <c r="H37" s="90" t="str">
        <f>IF('申込シート①-1・２'!E43="","",'申込シート①-1・２'!E43)</f>
        <v>-</v>
      </c>
      <c r="I37" s="90" t="str">
        <f>'申込シート①-1・２'!G43</f>
        <v>科</v>
      </c>
      <c r="J37" s="110">
        <f>'申込シート①-1・２'!H43</f>
        <v>0</v>
      </c>
      <c r="K37" s="110" t="str">
        <f>'申込シート①-1・２'!J43&amp;"  "&amp;'申込シート①-1・２'!K43</f>
        <v xml:space="preserve">  </v>
      </c>
      <c r="L37" s="110" t="str">
        <f>'申込シート①-1・２'!L43&amp;"  "&amp;'申込シート①-1・２'!M43</f>
        <v xml:space="preserve">  </v>
      </c>
      <c r="M37" s="162">
        <f>'申込シート①-1・２'!N43</f>
        <v>0</v>
      </c>
      <c r="N37" s="92">
        <f>'申込シート①-1・２'!O43</f>
        <v>0</v>
      </c>
      <c r="O37" s="342">
        <f>'申込シート①-1・２'!P43</f>
        <v>0</v>
      </c>
      <c r="P37" s="110">
        <f>'申込シート①-1・２'!Q43</f>
        <v>0</v>
      </c>
      <c r="Q37" s="110">
        <f>'申込シート①-1・２'!R43</f>
        <v>0</v>
      </c>
      <c r="R37" s="164">
        <f>'申込シート①-1・２'!S43</f>
        <v>0</v>
      </c>
      <c r="S37" s="162">
        <f>'申込シート①-1・２'!T43</f>
        <v>0</v>
      </c>
      <c r="T37" s="162">
        <f>'申込シート①-1・２'!U43</f>
        <v>0</v>
      </c>
      <c r="U37" s="164">
        <f>'申込シート①-1・２'!V43</f>
        <v>0</v>
      </c>
      <c r="V37" s="487">
        <f>'申込シート①-1・２'!W43</f>
        <v>0</v>
      </c>
      <c r="W37" s="487">
        <f>'申込シート①-1・２'!X43</f>
        <v>0</v>
      </c>
      <c r="X37" s="163">
        <f>'申込シート①-1・２'!Y43</f>
        <v>0</v>
      </c>
      <c r="Y37" s="1839"/>
      <c r="Z37" s="1840"/>
      <c r="AA37" s="1841"/>
    </row>
    <row r="38" spans="1:27">
      <c r="A38" s="88">
        <f>'申込シート①-1・２'!$B$3</f>
        <v>0</v>
      </c>
      <c r="B38" s="89" t="str">
        <f>'申込シート①-1・２'!$E$3</f>
        <v/>
      </c>
      <c r="C38" s="89" t="str">
        <f>'申込シート①-1・２'!$F$3</f>
        <v/>
      </c>
      <c r="D38" s="90">
        <f>'申込シート①-1・２'!$F44</f>
        <v>35</v>
      </c>
      <c r="E38" s="90">
        <f>'申込シート①-1・２'!$C44</f>
        <v>9</v>
      </c>
      <c r="F38" s="91" t="s">
        <v>2567</v>
      </c>
      <c r="G38" s="90" t="str">
        <f>IF('申込シート①-1・２'!D44="","",'申込シート①-1・２'!D44)</f>
        <v/>
      </c>
      <c r="H38" s="90" t="str">
        <f>IF('申込シート①-1・２'!E44="","",'申込シート①-1・２'!E44)</f>
        <v>-</v>
      </c>
      <c r="I38" s="90" t="str">
        <f>'申込シート①-1・２'!G44</f>
        <v>科</v>
      </c>
      <c r="J38" s="110">
        <f>'申込シート①-1・２'!H44</f>
        <v>0</v>
      </c>
      <c r="K38" s="110" t="str">
        <f>'申込シート①-1・２'!J44&amp;"  "&amp;'申込シート①-1・２'!K44</f>
        <v xml:space="preserve">  </v>
      </c>
      <c r="L38" s="110" t="str">
        <f>'申込シート①-1・２'!L44&amp;"  "&amp;'申込シート①-1・２'!M44</f>
        <v xml:space="preserve">  </v>
      </c>
      <c r="M38" s="162">
        <f>'申込シート①-1・２'!N44</f>
        <v>0</v>
      </c>
      <c r="N38" s="92">
        <f>'申込シート①-1・２'!O44</f>
        <v>0</v>
      </c>
      <c r="O38" s="342">
        <f>'申込シート①-1・２'!P44</f>
        <v>0</v>
      </c>
      <c r="P38" s="110">
        <f>'申込シート①-1・２'!Q44</f>
        <v>0</v>
      </c>
      <c r="Q38" s="110">
        <f>'申込シート①-1・２'!R44</f>
        <v>0</v>
      </c>
      <c r="R38" s="164">
        <f>'申込シート①-1・２'!S44</f>
        <v>0</v>
      </c>
      <c r="S38" s="162">
        <f>'申込シート①-1・２'!T44</f>
        <v>0</v>
      </c>
      <c r="T38" s="162">
        <f>'申込シート①-1・２'!U44</f>
        <v>0</v>
      </c>
      <c r="U38" s="164">
        <f>'申込シート①-1・２'!V44</f>
        <v>0</v>
      </c>
      <c r="V38" s="487">
        <f>'申込シート①-1・２'!W44</f>
        <v>0</v>
      </c>
      <c r="W38" s="487">
        <f>'申込シート①-1・２'!X44</f>
        <v>0</v>
      </c>
      <c r="X38" s="163">
        <f>'申込シート①-1・２'!Y44</f>
        <v>0</v>
      </c>
      <c r="Y38" s="1839"/>
      <c r="Z38" s="1840"/>
      <c r="AA38" s="1841"/>
    </row>
    <row r="39" spans="1:27">
      <c r="A39" s="88">
        <f>'申込シート①-1・２'!$B$3</f>
        <v>0</v>
      </c>
      <c r="B39" s="89" t="str">
        <f>'申込シート①-1・２'!$E$3</f>
        <v/>
      </c>
      <c r="C39" s="89" t="str">
        <f>'申込シート①-1・２'!$F$3</f>
        <v/>
      </c>
      <c r="D39" s="90">
        <f>'申込シート①-1・２'!$F45</f>
        <v>36</v>
      </c>
      <c r="E39" s="90">
        <f>'申込シート①-1・２'!$C45</f>
        <v>10</v>
      </c>
      <c r="F39" s="91" t="s">
        <v>2567</v>
      </c>
      <c r="G39" s="90" t="str">
        <f>IF('申込シート①-1・２'!D45="","",'申込シート①-1・２'!D45)</f>
        <v/>
      </c>
      <c r="H39" s="90" t="str">
        <f>IF('申込シート①-1・２'!E45="","",'申込シート①-1・２'!E45)</f>
        <v>-</v>
      </c>
      <c r="I39" s="90" t="str">
        <f>'申込シート①-1・２'!G45</f>
        <v>科</v>
      </c>
      <c r="J39" s="110">
        <f>'申込シート①-1・２'!H45</f>
        <v>0</v>
      </c>
      <c r="K39" s="110" t="str">
        <f>'申込シート①-1・２'!J45&amp;"  "&amp;'申込シート①-1・２'!K45</f>
        <v xml:space="preserve">  </v>
      </c>
      <c r="L39" s="110" t="str">
        <f>'申込シート①-1・２'!L45&amp;"  "&amp;'申込シート①-1・２'!M45</f>
        <v xml:space="preserve">  </v>
      </c>
      <c r="M39" s="162">
        <f>'申込シート①-1・２'!N45</f>
        <v>0</v>
      </c>
      <c r="N39" s="92">
        <f>'申込シート①-1・２'!O45</f>
        <v>0</v>
      </c>
      <c r="O39" s="342">
        <f>'申込シート①-1・２'!P45</f>
        <v>0</v>
      </c>
      <c r="P39" s="110">
        <f>'申込シート①-1・２'!Q45</f>
        <v>0</v>
      </c>
      <c r="Q39" s="110">
        <f>'申込シート①-1・２'!R45</f>
        <v>0</v>
      </c>
      <c r="R39" s="164">
        <f>'申込シート①-1・２'!S45</f>
        <v>0</v>
      </c>
      <c r="S39" s="162">
        <f>'申込シート①-1・２'!T45</f>
        <v>0</v>
      </c>
      <c r="T39" s="162">
        <f>'申込シート①-1・２'!U45</f>
        <v>0</v>
      </c>
      <c r="U39" s="164">
        <f>'申込シート①-1・２'!V45</f>
        <v>0</v>
      </c>
      <c r="V39" s="487">
        <f>'申込シート①-1・２'!W45</f>
        <v>0</v>
      </c>
      <c r="W39" s="487">
        <f>'申込シート①-1・２'!X45</f>
        <v>0</v>
      </c>
      <c r="X39" s="163">
        <f>'申込シート①-1・２'!Y45</f>
        <v>0</v>
      </c>
      <c r="Y39" s="1839"/>
      <c r="Z39" s="1840"/>
      <c r="AA39" s="1841"/>
    </row>
    <row r="40" spans="1:27">
      <c r="A40" s="88">
        <f>'申込シート①-1・２'!$B$3</f>
        <v>0</v>
      </c>
      <c r="B40" s="89" t="str">
        <f>'申込シート①-1・２'!$E$3</f>
        <v/>
      </c>
      <c r="C40" s="89" t="str">
        <f>'申込シート①-1・２'!$F$3</f>
        <v/>
      </c>
      <c r="D40" s="90">
        <f>'申込シート①-1・２'!$F46</f>
        <v>37</v>
      </c>
      <c r="E40" s="90">
        <f>'申込シート①-1・２'!$C46</f>
        <v>11</v>
      </c>
      <c r="F40" s="91" t="s">
        <v>2567</v>
      </c>
      <c r="G40" s="90" t="str">
        <f>IF('申込シート①-1・２'!D46="","",'申込シート①-1・２'!D46)</f>
        <v>引率者</v>
      </c>
      <c r="H40" s="90" t="str">
        <f>IF('申込シート①-1・２'!E46="","",'申込シート①-1・２'!E46)</f>
        <v>-</v>
      </c>
      <c r="I40" s="90" t="str">
        <f>'申込シート①-1・２'!G46</f>
        <v>-</v>
      </c>
      <c r="J40" s="110" t="str">
        <f>'申込シート①-1・２'!H46</f>
        <v>-</v>
      </c>
      <c r="K40" s="110" t="str">
        <f>'申込シート①-1・２'!J46&amp;"  "&amp;'申込シート①-1・２'!K46</f>
        <v xml:space="preserve">  </v>
      </c>
      <c r="L40" s="110" t="str">
        <f>'申込シート①-1・２'!L46&amp;"  "&amp;'申込シート①-1・２'!M46</f>
        <v xml:space="preserve">  </v>
      </c>
      <c r="M40" s="162">
        <f>'申込シート①-1・２'!N46</f>
        <v>0</v>
      </c>
      <c r="N40" s="92">
        <f>'申込シート①-1・２'!O46</f>
        <v>0</v>
      </c>
      <c r="O40" s="342">
        <f>'申込シート①-1・２'!P46</f>
        <v>0</v>
      </c>
      <c r="P40" s="110">
        <f>'申込シート①-1・２'!Q46</f>
        <v>0</v>
      </c>
      <c r="Q40" s="110">
        <f>'申込シート①-1・２'!R46</f>
        <v>0</v>
      </c>
      <c r="R40" s="164">
        <f>'申込シート①-1・２'!S46</f>
        <v>0</v>
      </c>
      <c r="S40" s="162">
        <f>'申込シート①-1・２'!T46</f>
        <v>0</v>
      </c>
      <c r="T40" s="162">
        <f>'申込シート①-1・２'!U46</f>
        <v>0</v>
      </c>
      <c r="U40" s="164">
        <f>'申込シート①-1・２'!V46</f>
        <v>0</v>
      </c>
      <c r="V40" s="487">
        <f>'申込シート①-1・２'!W46</f>
        <v>0</v>
      </c>
      <c r="W40" s="487">
        <f>'申込シート①-1・２'!X46</f>
        <v>0</v>
      </c>
      <c r="X40" s="163">
        <f>'申込シート①-1・２'!Y46</f>
        <v>0</v>
      </c>
      <c r="Y40" s="1839"/>
      <c r="Z40" s="1840"/>
      <c r="AA40" s="1841"/>
    </row>
    <row r="41" spans="1:27">
      <c r="A41" s="88">
        <f>'申込シート①-1・２'!$B$3</f>
        <v>0</v>
      </c>
      <c r="B41" s="89" t="str">
        <f>'申込シート①-1・２'!$E$3</f>
        <v/>
      </c>
      <c r="C41" s="89" t="str">
        <f>'申込シート①-1・２'!$F$3</f>
        <v/>
      </c>
      <c r="D41" s="90">
        <f>'申込シート①-1・２'!$F47</f>
        <v>38</v>
      </c>
      <c r="E41" s="90">
        <f>'申込シート①-1・２'!$C47</f>
        <v>12</v>
      </c>
      <c r="F41" s="91" t="s">
        <v>2567</v>
      </c>
      <c r="G41" s="90" t="str">
        <f>IF('申込シート①-1・２'!D47="","",'申込シート①-1・２'!D47)</f>
        <v>引率者</v>
      </c>
      <c r="H41" s="90" t="str">
        <f>IF('申込シート①-1・２'!E47="","",'申込シート①-1・２'!E47)</f>
        <v>-</v>
      </c>
      <c r="I41" s="90" t="str">
        <f>'申込シート①-1・２'!G47</f>
        <v>-</v>
      </c>
      <c r="J41" s="110" t="str">
        <f>'申込シート①-1・２'!H47</f>
        <v>-</v>
      </c>
      <c r="K41" s="110" t="str">
        <f>'申込シート①-1・２'!J47&amp;"  "&amp;'申込シート①-1・２'!K47</f>
        <v xml:space="preserve">  </v>
      </c>
      <c r="L41" s="110" t="str">
        <f>'申込シート①-1・２'!L47&amp;"  "&amp;'申込シート①-1・２'!M47</f>
        <v xml:space="preserve">  </v>
      </c>
      <c r="M41" s="162">
        <f>'申込シート①-1・２'!N47</f>
        <v>0</v>
      </c>
      <c r="N41" s="92">
        <f>'申込シート①-1・２'!O47</f>
        <v>0</v>
      </c>
      <c r="O41" s="342">
        <f>'申込シート①-1・２'!P47</f>
        <v>0</v>
      </c>
      <c r="P41" s="110">
        <f>'申込シート①-1・２'!Q47</f>
        <v>0</v>
      </c>
      <c r="Q41" s="110">
        <f>'申込シート①-1・２'!R47</f>
        <v>0</v>
      </c>
      <c r="R41" s="164">
        <f>'申込シート①-1・２'!S47</f>
        <v>0</v>
      </c>
      <c r="S41" s="162">
        <f>'申込シート①-1・２'!T47</f>
        <v>0</v>
      </c>
      <c r="T41" s="162">
        <f>'申込シート①-1・２'!U47</f>
        <v>0</v>
      </c>
      <c r="U41" s="164">
        <f>'申込シート①-1・２'!V47</f>
        <v>0</v>
      </c>
      <c r="V41" s="487">
        <f>'申込シート①-1・２'!W47</f>
        <v>0</v>
      </c>
      <c r="W41" s="487">
        <f>'申込シート①-1・２'!X47</f>
        <v>0</v>
      </c>
      <c r="X41" s="163">
        <f>'申込シート①-1・２'!Y47</f>
        <v>0</v>
      </c>
      <c r="Y41" s="1839"/>
      <c r="Z41" s="1840"/>
      <c r="AA41" s="1841"/>
    </row>
    <row r="42" spans="1:27" ht="12.75" thickBot="1">
      <c r="A42" s="94">
        <f>'申込シート①-1・２'!$B$3</f>
        <v>0</v>
      </c>
      <c r="B42" s="95" t="str">
        <f>'申込シート①-1・２'!$E$3</f>
        <v/>
      </c>
      <c r="C42" s="95" t="str">
        <f>'申込シート①-1・２'!$F$3</f>
        <v/>
      </c>
      <c r="D42" s="96">
        <f>'申込シート①-1・２'!$F48</f>
        <v>39</v>
      </c>
      <c r="E42" s="96">
        <f>'申込シート①-1・２'!$C48</f>
        <v>13</v>
      </c>
      <c r="F42" s="97" t="s">
        <v>2567</v>
      </c>
      <c r="G42" s="96" t="str">
        <f>IF('申込シート①-1・２'!D48="","",'申込シート①-1・２'!D48)</f>
        <v>引率者</v>
      </c>
      <c r="H42" s="96" t="str">
        <f>IF('申込シート①-1・２'!E48="","",'申込シート①-1・２'!E48)</f>
        <v>-</v>
      </c>
      <c r="I42" s="96" t="str">
        <f>'申込シート①-1・２'!G48</f>
        <v>-</v>
      </c>
      <c r="J42" s="111" t="str">
        <f>'申込シート①-1・２'!H48</f>
        <v>-</v>
      </c>
      <c r="K42" s="111" t="str">
        <f>'申込シート①-1・２'!J48&amp;"  "&amp;'申込シート①-1・２'!K48</f>
        <v xml:space="preserve">  </v>
      </c>
      <c r="L42" s="111" t="str">
        <f>'申込シート①-1・２'!L48&amp;"  "&amp;'申込シート①-1・２'!M48</f>
        <v xml:space="preserve">  </v>
      </c>
      <c r="M42" s="166">
        <f>'申込シート①-1・２'!N48</f>
        <v>0</v>
      </c>
      <c r="N42" s="98">
        <f>'申込シート①-1・２'!O48</f>
        <v>0</v>
      </c>
      <c r="O42" s="343">
        <f>'申込シート①-1・２'!P48</f>
        <v>0</v>
      </c>
      <c r="P42" s="111">
        <f>'申込シート①-1・２'!Q48</f>
        <v>0</v>
      </c>
      <c r="Q42" s="111">
        <f>'申込シート①-1・２'!R48</f>
        <v>0</v>
      </c>
      <c r="R42" s="168">
        <f>'申込シート①-1・２'!S48</f>
        <v>0</v>
      </c>
      <c r="S42" s="166">
        <f>'申込シート①-1・２'!T48</f>
        <v>0</v>
      </c>
      <c r="T42" s="166">
        <f>'申込シート①-1・２'!U48</f>
        <v>0</v>
      </c>
      <c r="U42" s="168">
        <f>'申込シート①-1・２'!V48</f>
        <v>0</v>
      </c>
      <c r="V42" s="488">
        <f>'申込シート①-1・２'!W48</f>
        <v>0</v>
      </c>
      <c r="W42" s="488">
        <f>'申込シート①-1・２'!X48</f>
        <v>0</v>
      </c>
      <c r="X42" s="167">
        <f>'申込シート①-1・２'!Y48</f>
        <v>0</v>
      </c>
      <c r="Y42" s="1842"/>
      <c r="Z42" s="1843"/>
      <c r="AA42" s="1844"/>
    </row>
    <row r="43" spans="1:27">
      <c r="A43" s="100">
        <f>'申込シート①-1・２'!$B$3</f>
        <v>0</v>
      </c>
      <c r="B43" s="101" t="str">
        <f>'申込シート①-1・２'!$E$3</f>
        <v/>
      </c>
      <c r="C43" s="101" t="str">
        <f>'申込シート①-1・２'!$F$3</f>
        <v/>
      </c>
      <c r="D43" s="102">
        <f>'申込シート①-1・２'!$F49</f>
        <v>40</v>
      </c>
      <c r="E43" s="102">
        <f>'申込シート①-1・２'!$C49</f>
        <v>1</v>
      </c>
      <c r="F43" s="103" t="s">
        <v>2551</v>
      </c>
      <c r="G43" s="102" t="str">
        <f>IF('申込シート①-1・２'!D49="","",'申込シート①-1・２'!D49)</f>
        <v>発表者</v>
      </c>
      <c r="H43" s="102" t="str">
        <f>IF('申込シート①-1・２'!E49="","",'申込シート①-1・２'!E49)</f>
        <v>-</v>
      </c>
      <c r="I43" s="102" t="str">
        <f>'申込シート①-1・２'!G49</f>
        <v>科</v>
      </c>
      <c r="J43" s="109">
        <f>'申込シート①-1・２'!H49</f>
        <v>0</v>
      </c>
      <c r="K43" s="109" t="str">
        <f>'申込シート①-1・２'!J49&amp;"  "&amp;'申込シート①-1・２'!K49</f>
        <v xml:space="preserve">  </v>
      </c>
      <c r="L43" s="109" t="str">
        <f>'申込シート①-1・２'!L49&amp;"  "&amp;'申込シート①-1・２'!M49</f>
        <v xml:space="preserve">  </v>
      </c>
      <c r="M43" s="170">
        <f>'申込シート①-1・２'!N49</f>
        <v>0</v>
      </c>
      <c r="N43" s="104">
        <f>'申込シート①-1・２'!O49</f>
        <v>0</v>
      </c>
      <c r="O43" s="344">
        <f>'申込シート①-1・２'!P49</f>
        <v>0</v>
      </c>
      <c r="P43" s="109">
        <f>'申込シート①-1・２'!Q49</f>
        <v>0</v>
      </c>
      <c r="Q43" s="109">
        <f>'申込シート①-1・２'!R49</f>
        <v>0</v>
      </c>
      <c r="R43" s="399">
        <f>'申込シート①-1・２'!S49</f>
        <v>0</v>
      </c>
      <c r="S43" s="170">
        <f>'申込シート①-1・２'!T49</f>
        <v>0</v>
      </c>
      <c r="T43" s="170">
        <f>'申込シート①-1・２'!U49</f>
        <v>0</v>
      </c>
      <c r="U43" s="399">
        <f>'申込シート①-1・２'!V49</f>
        <v>0</v>
      </c>
      <c r="V43" s="489">
        <f>'申込シート①-1・２'!W49</f>
        <v>0</v>
      </c>
      <c r="W43" s="489">
        <f>'申込シート①-1・２'!X49</f>
        <v>0</v>
      </c>
      <c r="X43" s="171">
        <f>'申込シート①-1・２'!Y49</f>
        <v>0</v>
      </c>
      <c r="Y43" s="1845"/>
      <c r="Z43" s="1846"/>
      <c r="AA43" s="1847"/>
    </row>
    <row r="44" spans="1:27">
      <c r="A44" s="88">
        <f>'申込シート①-1・２'!$B$3</f>
        <v>0</v>
      </c>
      <c r="B44" s="89" t="str">
        <f>'申込シート①-1・２'!$E$3</f>
        <v/>
      </c>
      <c r="C44" s="89" t="str">
        <f>'申込シート①-1・２'!$F$3</f>
        <v/>
      </c>
      <c r="D44" s="90">
        <f>'申込シート①-1・２'!$F50</f>
        <v>41</v>
      </c>
      <c r="E44" s="90">
        <f>'申込シート①-1・２'!$C50</f>
        <v>2</v>
      </c>
      <c r="F44" s="91" t="s">
        <v>2568</v>
      </c>
      <c r="G44" s="90" t="str">
        <f>IF('申込シート①-1・２'!D50="","",'申込シート①-1・２'!D50)</f>
        <v>引率者</v>
      </c>
      <c r="H44" s="90" t="str">
        <f>IF('申込シート①-1・２'!E50="","",'申込シート①-1・２'!E50)</f>
        <v>-</v>
      </c>
      <c r="I44" s="90" t="str">
        <f>'申込シート①-1・２'!G50</f>
        <v>-</v>
      </c>
      <c r="J44" s="110" t="str">
        <f>'申込シート①-1・２'!H50</f>
        <v>-</v>
      </c>
      <c r="K44" s="110" t="str">
        <f>'申込シート①-1・２'!J50&amp;"  "&amp;'申込シート①-1・２'!K50</f>
        <v xml:space="preserve">  </v>
      </c>
      <c r="L44" s="110" t="str">
        <f>'申込シート①-1・２'!L50&amp;"  "&amp;'申込シート①-1・２'!M50</f>
        <v xml:space="preserve">  </v>
      </c>
      <c r="M44" s="162">
        <f>'申込シート①-1・２'!N50</f>
        <v>0</v>
      </c>
      <c r="N44" s="92">
        <f>'申込シート①-1・２'!O50</f>
        <v>0</v>
      </c>
      <c r="O44" s="342">
        <f>'申込シート①-1・２'!P50</f>
        <v>0</v>
      </c>
      <c r="P44" s="110">
        <f>'申込シート①-1・２'!Q50</f>
        <v>0</v>
      </c>
      <c r="Q44" s="110">
        <f>'申込シート①-1・２'!R50</f>
        <v>0</v>
      </c>
      <c r="R44" s="164">
        <f>'申込シート①-1・２'!S50</f>
        <v>0</v>
      </c>
      <c r="S44" s="162">
        <f>'申込シート①-1・２'!T50</f>
        <v>0</v>
      </c>
      <c r="T44" s="162">
        <f>'申込シート①-1・２'!U50</f>
        <v>0</v>
      </c>
      <c r="U44" s="164">
        <f>'申込シート①-1・２'!V50</f>
        <v>0</v>
      </c>
      <c r="V44" s="487">
        <f>'申込シート①-1・２'!W50</f>
        <v>0</v>
      </c>
      <c r="W44" s="487">
        <f>'申込シート①-1・２'!X50</f>
        <v>0</v>
      </c>
      <c r="X44" s="163">
        <f>'申込シート①-1・２'!Y50</f>
        <v>0</v>
      </c>
      <c r="Y44" s="1839"/>
      <c r="Z44" s="1840"/>
      <c r="AA44" s="1841"/>
    </row>
    <row r="45" spans="1:27">
      <c r="A45" s="88">
        <f>'申込シート①-1・２'!$B$3</f>
        <v>0</v>
      </c>
      <c r="B45" s="89" t="str">
        <f>'申込シート①-1・２'!$E$3</f>
        <v/>
      </c>
      <c r="C45" s="89" t="str">
        <f>'申込シート①-1・２'!$F$3</f>
        <v/>
      </c>
      <c r="D45" s="90">
        <f>'申込シート①-1・２'!$F51</f>
        <v>42</v>
      </c>
      <c r="E45" s="90">
        <f>'申込シート①-1・２'!$C51</f>
        <v>3</v>
      </c>
      <c r="F45" s="91" t="s">
        <v>2551</v>
      </c>
      <c r="G45" s="90" t="str">
        <f>IF('申込シート①-1・２'!D51="","",'申込シート①-1・２'!D51)</f>
        <v>引率者</v>
      </c>
      <c r="H45" s="90" t="str">
        <f>IF('申込シート①-1・２'!E51="","",'申込シート①-1・２'!E51)</f>
        <v>-</v>
      </c>
      <c r="I45" s="90" t="str">
        <f>'申込シート①-1・２'!G51</f>
        <v>-</v>
      </c>
      <c r="J45" s="110" t="str">
        <f>'申込シート①-1・２'!H51</f>
        <v>-</v>
      </c>
      <c r="K45" s="110" t="str">
        <f>'申込シート①-1・２'!J51&amp;"  "&amp;'申込シート①-1・２'!K51</f>
        <v xml:space="preserve">  </v>
      </c>
      <c r="L45" s="110" t="str">
        <f>'申込シート①-1・２'!L51&amp;"  "&amp;'申込シート①-1・２'!M51</f>
        <v xml:space="preserve">  </v>
      </c>
      <c r="M45" s="162">
        <f>'申込シート①-1・２'!N51</f>
        <v>0</v>
      </c>
      <c r="N45" s="92">
        <f>'申込シート①-1・２'!O51</f>
        <v>0</v>
      </c>
      <c r="O45" s="342">
        <f>'申込シート①-1・２'!P51</f>
        <v>0</v>
      </c>
      <c r="P45" s="110">
        <f>'申込シート①-1・２'!Q51</f>
        <v>0</v>
      </c>
      <c r="Q45" s="110">
        <f>'申込シート①-1・２'!R51</f>
        <v>0</v>
      </c>
      <c r="R45" s="164">
        <f>'申込シート①-1・２'!S51</f>
        <v>0</v>
      </c>
      <c r="S45" s="162">
        <f>'申込シート①-1・２'!T51</f>
        <v>0</v>
      </c>
      <c r="T45" s="162">
        <f>'申込シート①-1・２'!U51</f>
        <v>0</v>
      </c>
      <c r="U45" s="164">
        <f>'申込シート①-1・２'!V51</f>
        <v>0</v>
      </c>
      <c r="V45" s="487">
        <f>'申込シート①-1・２'!W51</f>
        <v>0</v>
      </c>
      <c r="W45" s="487">
        <f>'申込シート①-1・２'!X51</f>
        <v>0</v>
      </c>
      <c r="X45" s="163">
        <f>'申込シート①-1・２'!Y51</f>
        <v>0</v>
      </c>
      <c r="Y45" s="1839"/>
      <c r="Z45" s="1840"/>
      <c r="AA45" s="1841"/>
    </row>
    <row r="46" spans="1:27" ht="12.75" thickBot="1">
      <c r="A46" s="94">
        <f>'申込シート①-1・２'!$B$3</f>
        <v>0</v>
      </c>
      <c r="B46" s="95" t="str">
        <f>'申込シート①-1・２'!$E$3</f>
        <v/>
      </c>
      <c r="C46" s="95" t="str">
        <f>'申込シート①-1・２'!$F$3</f>
        <v/>
      </c>
      <c r="D46" s="96">
        <f>'申込シート①-1・２'!$F52</f>
        <v>43</v>
      </c>
      <c r="E46" s="96">
        <f>'申込シート①-1・２'!$C52</f>
        <v>4</v>
      </c>
      <c r="F46" s="97" t="s">
        <v>2568</v>
      </c>
      <c r="G46" s="96" t="str">
        <f>IF('申込シート①-1・２'!D52="","",'申込シート①-1・２'!D52)</f>
        <v>引率者</v>
      </c>
      <c r="H46" s="96" t="str">
        <f>IF('申込シート①-1・２'!E52="","",'申込シート①-1・２'!E52)</f>
        <v>-</v>
      </c>
      <c r="I46" s="96" t="str">
        <f>'申込シート①-1・２'!G52</f>
        <v>-</v>
      </c>
      <c r="J46" s="111" t="str">
        <f>'申込シート①-1・２'!H52</f>
        <v>-</v>
      </c>
      <c r="K46" s="111" t="str">
        <f>'申込シート①-1・２'!J52&amp;"  "&amp;'申込シート①-1・２'!K52</f>
        <v xml:space="preserve">  </v>
      </c>
      <c r="L46" s="111" t="str">
        <f>'申込シート①-1・２'!L52&amp;"  "&amp;'申込シート①-1・２'!M52</f>
        <v xml:space="preserve">  </v>
      </c>
      <c r="M46" s="166">
        <f>'申込シート①-1・２'!N52</f>
        <v>0</v>
      </c>
      <c r="N46" s="98">
        <f>'申込シート①-1・２'!O52</f>
        <v>0</v>
      </c>
      <c r="O46" s="343">
        <f>'申込シート①-1・２'!P52</f>
        <v>0</v>
      </c>
      <c r="P46" s="111">
        <f>'申込シート①-1・２'!Q52</f>
        <v>0</v>
      </c>
      <c r="Q46" s="111">
        <f>'申込シート①-1・２'!R52</f>
        <v>0</v>
      </c>
      <c r="R46" s="168">
        <f>'申込シート①-1・２'!S52</f>
        <v>0</v>
      </c>
      <c r="S46" s="166">
        <f>'申込シート①-1・２'!T52</f>
        <v>0</v>
      </c>
      <c r="T46" s="166">
        <f>'申込シート①-1・２'!U52</f>
        <v>0</v>
      </c>
      <c r="U46" s="168">
        <f>'申込シート①-1・２'!V52</f>
        <v>0</v>
      </c>
      <c r="V46" s="488">
        <f>'申込シート①-1・２'!W52</f>
        <v>0</v>
      </c>
      <c r="W46" s="488">
        <f>'申込シート①-1・２'!X52</f>
        <v>0</v>
      </c>
      <c r="X46" s="167">
        <f>'申込シート①-1・２'!Y52</f>
        <v>0</v>
      </c>
      <c r="Y46" s="1842"/>
      <c r="Z46" s="1843"/>
      <c r="AA46" s="1844"/>
    </row>
    <row r="47" spans="1:27">
      <c r="A47" s="100">
        <f>'申込シート①-1・２'!$B$3</f>
        <v>0</v>
      </c>
      <c r="B47" s="101" t="str">
        <f>'申込シート①-1・２'!$E$3</f>
        <v/>
      </c>
      <c r="C47" s="101" t="str">
        <f>'申込シート①-1・２'!$F$3</f>
        <v/>
      </c>
      <c r="D47" s="102">
        <f>'申込シート①-1・２'!$F53</f>
        <v>44</v>
      </c>
      <c r="E47" s="102">
        <f>'申込シート①-1・２'!$C53</f>
        <v>1</v>
      </c>
      <c r="F47" s="103" t="s">
        <v>2569</v>
      </c>
      <c r="G47" s="102" t="str">
        <f>IF('申込シート①-1・２'!D53="","",'申込シート①-1・２'!D53)</f>
        <v>発表者</v>
      </c>
      <c r="H47" s="102" t="str">
        <f>IF('申込シート①-1・２'!E53="","",'申込シート①-1・２'!E53)</f>
        <v>-</v>
      </c>
      <c r="I47" s="102" t="str">
        <f>'申込シート①-1・２'!G53</f>
        <v>科</v>
      </c>
      <c r="J47" s="109">
        <f>'申込シート①-1・２'!H53</f>
        <v>0</v>
      </c>
      <c r="K47" s="109" t="str">
        <f>'申込シート①-1・２'!J53&amp;"  "&amp;'申込シート①-1・２'!K53</f>
        <v xml:space="preserve">  </v>
      </c>
      <c r="L47" s="109" t="str">
        <f>'申込シート①-1・２'!L53&amp;"  "&amp;'申込シート①-1・２'!M53</f>
        <v xml:space="preserve">  </v>
      </c>
      <c r="M47" s="170">
        <f>'申込シート①-1・２'!N53</f>
        <v>0</v>
      </c>
      <c r="N47" s="104">
        <f>'申込シート①-1・２'!O53</f>
        <v>0</v>
      </c>
      <c r="O47" s="344">
        <f>'申込シート①-1・２'!P53</f>
        <v>0</v>
      </c>
      <c r="P47" s="109">
        <f>'申込シート①-1・２'!Q53</f>
        <v>0</v>
      </c>
      <c r="Q47" s="109">
        <f>'申込シート①-1・２'!R53</f>
        <v>0</v>
      </c>
      <c r="R47" s="399">
        <f>'申込シート①-1・２'!S53</f>
        <v>0</v>
      </c>
      <c r="S47" s="170">
        <f>'申込シート①-1・２'!T53</f>
        <v>0</v>
      </c>
      <c r="T47" s="170">
        <f>'申込シート①-1・２'!U53</f>
        <v>0</v>
      </c>
      <c r="U47" s="399">
        <f>'申込シート①-1・２'!V53</f>
        <v>0</v>
      </c>
      <c r="V47" s="489">
        <f>'申込シート①-1・２'!W53</f>
        <v>0</v>
      </c>
      <c r="W47" s="489">
        <f>'申込シート①-1・２'!X53</f>
        <v>0</v>
      </c>
      <c r="X47" s="171">
        <f>'申込シート①-1・２'!Y53</f>
        <v>0</v>
      </c>
      <c r="Y47" s="1845"/>
      <c r="Z47" s="1846"/>
      <c r="AA47" s="1847"/>
    </row>
    <row r="48" spans="1:27">
      <c r="A48" s="88">
        <f>'申込シート①-1・２'!$B$3</f>
        <v>0</v>
      </c>
      <c r="B48" s="89" t="str">
        <f>'申込シート①-1・２'!$E$3</f>
        <v/>
      </c>
      <c r="C48" s="89" t="str">
        <f>'申込シート①-1・２'!$F$3</f>
        <v/>
      </c>
      <c r="D48" s="90">
        <f>'申込シート①-1・２'!$F54</f>
        <v>45</v>
      </c>
      <c r="E48" s="90">
        <f>'申込シート①-1・２'!$C54</f>
        <v>2</v>
      </c>
      <c r="F48" s="91" t="s">
        <v>2569</v>
      </c>
      <c r="G48" s="90" t="str">
        <f>IF('申込シート①-1・２'!D54="","",'申込シート①-1・２'!D54)</f>
        <v>引率者</v>
      </c>
      <c r="H48" s="90" t="str">
        <f>IF('申込シート①-1・２'!E54="","",'申込シート①-1・２'!E54)</f>
        <v>-</v>
      </c>
      <c r="I48" s="90" t="str">
        <f>'申込シート①-1・２'!G54</f>
        <v>-</v>
      </c>
      <c r="J48" s="110" t="str">
        <f>'申込シート①-1・２'!H54</f>
        <v>-</v>
      </c>
      <c r="K48" s="110" t="str">
        <f>'申込シート①-1・２'!J54&amp;"  "&amp;'申込シート①-1・２'!K54</f>
        <v xml:space="preserve">  </v>
      </c>
      <c r="L48" s="110" t="str">
        <f>'申込シート①-1・２'!L54&amp;"  "&amp;'申込シート①-1・２'!M54</f>
        <v xml:space="preserve">  </v>
      </c>
      <c r="M48" s="162">
        <f>'申込シート①-1・２'!N54</f>
        <v>0</v>
      </c>
      <c r="N48" s="92">
        <f>'申込シート①-1・２'!O54</f>
        <v>0</v>
      </c>
      <c r="O48" s="342">
        <f>'申込シート①-1・２'!P54</f>
        <v>0</v>
      </c>
      <c r="P48" s="110">
        <f>'申込シート①-1・２'!Q54</f>
        <v>0</v>
      </c>
      <c r="Q48" s="110">
        <f>'申込シート①-1・２'!R54</f>
        <v>0</v>
      </c>
      <c r="R48" s="164">
        <f>'申込シート①-1・２'!S54</f>
        <v>0</v>
      </c>
      <c r="S48" s="162">
        <f>'申込シート①-1・２'!T54</f>
        <v>0</v>
      </c>
      <c r="T48" s="162">
        <f>'申込シート①-1・２'!U54</f>
        <v>0</v>
      </c>
      <c r="U48" s="164">
        <f>'申込シート①-1・２'!V54</f>
        <v>0</v>
      </c>
      <c r="V48" s="487">
        <f>'申込シート①-1・２'!W54</f>
        <v>0</v>
      </c>
      <c r="W48" s="487">
        <f>'申込シート①-1・２'!X54</f>
        <v>0</v>
      </c>
      <c r="X48" s="163">
        <f>'申込シート①-1・２'!Y54</f>
        <v>0</v>
      </c>
      <c r="Y48" s="1839"/>
      <c r="Z48" s="1840"/>
      <c r="AA48" s="1841"/>
    </row>
    <row r="49" spans="1:27">
      <c r="A49" s="88">
        <f>'申込シート①-1・２'!$B$3</f>
        <v>0</v>
      </c>
      <c r="B49" s="89" t="str">
        <f>'申込シート①-1・２'!$E$3</f>
        <v/>
      </c>
      <c r="C49" s="89" t="str">
        <f>'申込シート①-1・２'!$F$3</f>
        <v/>
      </c>
      <c r="D49" s="90">
        <f>'申込シート①-1・２'!$F55</f>
        <v>46</v>
      </c>
      <c r="E49" s="90">
        <f>'申込シート①-1・２'!$C55</f>
        <v>3</v>
      </c>
      <c r="F49" s="91" t="s">
        <v>2569</v>
      </c>
      <c r="G49" s="90" t="str">
        <f>IF('申込シート①-1・２'!D55="","",'申込シート①-1・２'!D55)</f>
        <v>引率者</v>
      </c>
      <c r="H49" s="90" t="str">
        <f>IF('申込シート①-1・２'!E55="","",'申込シート①-1・２'!E55)</f>
        <v>-</v>
      </c>
      <c r="I49" s="90" t="str">
        <f>'申込シート①-1・２'!G55</f>
        <v>-</v>
      </c>
      <c r="J49" s="110" t="str">
        <f>'申込シート①-1・２'!H55</f>
        <v>-</v>
      </c>
      <c r="K49" s="110" t="str">
        <f>'申込シート①-1・２'!J55&amp;"  "&amp;'申込シート①-1・２'!K55</f>
        <v xml:space="preserve">  </v>
      </c>
      <c r="L49" s="110" t="str">
        <f>'申込シート①-1・２'!L55&amp;"  "&amp;'申込シート①-1・２'!M55</f>
        <v xml:space="preserve">  </v>
      </c>
      <c r="M49" s="162">
        <f>'申込シート①-1・２'!N55</f>
        <v>0</v>
      </c>
      <c r="N49" s="92">
        <f>'申込シート①-1・２'!O55</f>
        <v>0</v>
      </c>
      <c r="O49" s="342">
        <f>'申込シート①-1・２'!P55</f>
        <v>0</v>
      </c>
      <c r="P49" s="110">
        <f>'申込シート①-1・２'!Q55</f>
        <v>0</v>
      </c>
      <c r="Q49" s="110">
        <f>'申込シート①-1・２'!R55</f>
        <v>0</v>
      </c>
      <c r="R49" s="164">
        <f>'申込シート①-1・２'!S55</f>
        <v>0</v>
      </c>
      <c r="S49" s="162">
        <f>'申込シート①-1・２'!T55</f>
        <v>0</v>
      </c>
      <c r="T49" s="162">
        <f>'申込シート①-1・２'!U55</f>
        <v>0</v>
      </c>
      <c r="U49" s="164">
        <f>'申込シート①-1・２'!V55</f>
        <v>0</v>
      </c>
      <c r="V49" s="487">
        <f>'申込シート①-1・２'!W55</f>
        <v>0</v>
      </c>
      <c r="W49" s="487">
        <f>'申込シート①-1・２'!X55</f>
        <v>0</v>
      </c>
      <c r="X49" s="163">
        <f>'申込シート①-1・２'!Y55</f>
        <v>0</v>
      </c>
      <c r="Y49" s="1839"/>
      <c r="Z49" s="1840"/>
      <c r="AA49" s="1841"/>
    </row>
    <row r="50" spans="1:27" ht="12.75" thickBot="1">
      <c r="A50" s="94">
        <f>'申込シート①-1・２'!$B$3</f>
        <v>0</v>
      </c>
      <c r="B50" s="95" t="str">
        <f>'申込シート①-1・２'!$E$3</f>
        <v/>
      </c>
      <c r="C50" s="95" t="str">
        <f>'申込シート①-1・２'!$F$3</f>
        <v/>
      </c>
      <c r="D50" s="96">
        <f>'申込シート①-1・２'!$F56</f>
        <v>47</v>
      </c>
      <c r="E50" s="96">
        <f>'申込シート①-1・２'!$C56</f>
        <v>4</v>
      </c>
      <c r="F50" s="97" t="s">
        <v>2569</v>
      </c>
      <c r="G50" s="96" t="str">
        <f>IF('申込シート①-1・２'!D56="","",'申込シート①-1・２'!D56)</f>
        <v>引率者</v>
      </c>
      <c r="H50" s="96" t="str">
        <f>IF('申込シート①-1・２'!E56="","",'申込シート①-1・２'!E56)</f>
        <v>-</v>
      </c>
      <c r="I50" s="96" t="str">
        <f>'申込シート①-1・２'!G56</f>
        <v>-</v>
      </c>
      <c r="J50" s="111" t="str">
        <f>'申込シート①-1・２'!H56</f>
        <v>-</v>
      </c>
      <c r="K50" s="111" t="str">
        <f>'申込シート①-1・２'!J56&amp;"  "&amp;'申込シート①-1・２'!K56</f>
        <v xml:space="preserve">  </v>
      </c>
      <c r="L50" s="111" t="str">
        <f>'申込シート①-1・２'!L56&amp;"  "&amp;'申込シート①-1・２'!M56</f>
        <v xml:space="preserve">  </v>
      </c>
      <c r="M50" s="166">
        <f>'申込シート①-1・２'!N56</f>
        <v>0</v>
      </c>
      <c r="N50" s="98">
        <f>'申込シート①-1・２'!O56</f>
        <v>0</v>
      </c>
      <c r="O50" s="343">
        <f>'申込シート①-1・２'!P56</f>
        <v>0</v>
      </c>
      <c r="P50" s="111">
        <f>'申込シート①-1・２'!Q56</f>
        <v>0</v>
      </c>
      <c r="Q50" s="111">
        <f>'申込シート①-1・２'!R56</f>
        <v>0</v>
      </c>
      <c r="R50" s="168">
        <f>'申込シート①-1・２'!S56</f>
        <v>0</v>
      </c>
      <c r="S50" s="166">
        <f>'申込シート①-1・２'!T56</f>
        <v>0</v>
      </c>
      <c r="T50" s="166">
        <f>'申込シート①-1・２'!U56</f>
        <v>0</v>
      </c>
      <c r="U50" s="168">
        <f>'申込シート①-1・２'!V56</f>
        <v>0</v>
      </c>
      <c r="V50" s="488">
        <f>'申込シート①-1・２'!W56</f>
        <v>0</v>
      </c>
      <c r="W50" s="488">
        <f>'申込シート①-1・２'!X56</f>
        <v>0</v>
      </c>
      <c r="X50" s="167">
        <f>'申込シート①-1・２'!Y56</f>
        <v>0</v>
      </c>
      <c r="Y50" s="1842"/>
      <c r="Z50" s="1843"/>
      <c r="AA50" s="1844"/>
    </row>
    <row r="51" spans="1:27">
      <c r="A51" s="100">
        <f>'申込シート①-1・２'!$B$3</f>
        <v>0</v>
      </c>
      <c r="B51" s="101" t="str">
        <f>'申込シート①-1・２'!$E$3</f>
        <v/>
      </c>
      <c r="C51" s="101" t="str">
        <f>'申込シート①-1・２'!$F$3</f>
        <v/>
      </c>
      <c r="D51" s="102">
        <f>'申込シート①-1・２'!$F57</f>
        <v>48</v>
      </c>
      <c r="E51" s="102">
        <f>'申込シート①-1・２'!$C57</f>
        <v>1</v>
      </c>
      <c r="F51" s="102" t="s">
        <v>2570</v>
      </c>
      <c r="G51" s="102" t="str">
        <f>IF('申込シート①-1・２'!D57="","",'申込シート①-1・２'!D57)</f>
        <v>発表者</v>
      </c>
      <c r="H51" s="102" t="str">
        <f>IF('申込シート①-1・２'!E57="","",'申込シート①-1・２'!E57)</f>
        <v>-</v>
      </c>
      <c r="I51" s="102" t="str">
        <f>'申込シート①-1・２'!G57</f>
        <v>科</v>
      </c>
      <c r="J51" s="109">
        <f>'申込シート①-1・２'!H57</f>
        <v>0</v>
      </c>
      <c r="K51" s="109" t="str">
        <f>'申込シート①-1・２'!J57&amp;"  "&amp;'申込シート①-1・２'!K57</f>
        <v xml:space="preserve">  </v>
      </c>
      <c r="L51" s="109" t="str">
        <f>'申込シート①-1・２'!L57&amp;"  "&amp;'申込シート①-1・２'!M57</f>
        <v xml:space="preserve">  </v>
      </c>
      <c r="M51" s="170">
        <f>'申込シート①-1・２'!N57</f>
        <v>0</v>
      </c>
      <c r="N51" s="104">
        <f>'申込シート①-1・２'!O57</f>
        <v>0</v>
      </c>
      <c r="O51" s="344">
        <f>'申込シート①-1・２'!P57</f>
        <v>0</v>
      </c>
      <c r="P51" s="109">
        <f>'申込シート①-1・２'!Q57</f>
        <v>0</v>
      </c>
      <c r="Q51" s="109">
        <f>'申込シート①-1・２'!R57</f>
        <v>0</v>
      </c>
      <c r="R51" s="399">
        <f>'申込シート①-1・２'!S57</f>
        <v>0</v>
      </c>
      <c r="S51" s="170">
        <f>'申込シート①-1・２'!T57</f>
        <v>0</v>
      </c>
      <c r="T51" s="170">
        <f>'申込シート①-1・２'!U57</f>
        <v>0</v>
      </c>
      <c r="U51" s="399">
        <f>'申込シート①-1・２'!V57</f>
        <v>0</v>
      </c>
      <c r="V51" s="489">
        <f>'申込シート①-1・２'!W57</f>
        <v>0</v>
      </c>
      <c r="W51" s="489">
        <f>'申込シート①-1・２'!X57</f>
        <v>0</v>
      </c>
      <c r="X51" s="171">
        <f>'申込シート①-1・２'!Y57</f>
        <v>0</v>
      </c>
      <c r="Y51" s="1845"/>
      <c r="Z51" s="1846"/>
      <c r="AA51" s="1847"/>
    </row>
    <row r="52" spans="1:27">
      <c r="A52" s="88">
        <f>'申込シート①-1・２'!$B$3</f>
        <v>0</v>
      </c>
      <c r="B52" s="89" t="str">
        <f>'申込シート①-1・２'!$E$3</f>
        <v/>
      </c>
      <c r="C52" s="89" t="str">
        <f>'申込シート①-1・２'!$F$3</f>
        <v/>
      </c>
      <c r="D52" s="90">
        <f>'申込シート①-1・２'!$F58</f>
        <v>49</v>
      </c>
      <c r="E52" s="90">
        <f>'申込シート①-1・２'!$C58</f>
        <v>2</v>
      </c>
      <c r="F52" s="90" t="s">
        <v>2570</v>
      </c>
      <c r="G52" s="90" t="str">
        <f>IF('申込シート①-1・２'!D58="","",'申込シート①-1・２'!D58)</f>
        <v>引率者</v>
      </c>
      <c r="H52" s="90" t="str">
        <f>IF('申込シート①-1・２'!E58="","",'申込シート①-1・２'!E58)</f>
        <v>-</v>
      </c>
      <c r="I52" s="90" t="str">
        <f>'申込シート①-1・２'!G58</f>
        <v>-</v>
      </c>
      <c r="J52" s="110" t="str">
        <f>'申込シート①-1・２'!H58</f>
        <v>-</v>
      </c>
      <c r="K52" s="110" t="str">
        <f>'申込シート①-1・２'!J58&amp;"  "&amp;'申込シート①-1・２'!K58</f>
        <v xml:space="preserve">  </v>
      </c>
      <c r="L52" s="110" t="str">
        <f>'申込シート①-1・２'!L58&amp;"  "&amp;'申込シート①-1・２'!M58</f>
        <v xml:space="preserve">  </v>
      </c>
      <c r="M52" s="162">
        <f>'申込シート①-1・２'!N58</f>
        <v>0</v>
      </c>
      <c r="N52" s="92">
        <f>'申込シート①-1・２'!O58</f>
        <v>0</v>
      </c>
      <c r="O52" s="342">
        <f>'申込シート①-1・２'!P58</f>
        <v>0</v>
      </c>
      <c r="P52" s="110">
        <f>'申込シート①-1・２'!Q58</f>
        <v>0</v>
      </c>
      <c r="Q52" s="110">
        <f>'申込シート①-1・２'!R58</f>
        <v>0</v>
      </c>
      <c r="R52" s="164">
        <f>'申込シート①-1・２'!S58</f>
        <v>0</v>
      </c>
      <c r="S52" s="162">
        <f>'申込シート①-1・２'!T58</f>
        <v>0</v>
      </c>
      <c r="T52" s="162">
        <f>'申込シート①-1・２'!U58</f>
        <v>0</v>
      </c>
      <c r="U52" s="164">
        <f>'申込シート①-1・２'!V58</f>
        <v>0</v>
      </c>
      <c r="V52" s="487">
        <f>'申込シート①-1・２'!W58</f>
        <v>0</v>
      </c>
      <c r="W52" s="487">
        <f>'申込シート①-1・２'!X58</f>
        <v>0</v>
      </c>
      <c r="X52" s="163">
        <f>'申込シート①-1・２'!Y58</f>
        <v>0</v>
      </c>
      <c r="Y52" s="1839"/>
      <c r="Z52" s="1840"/>
      <c r="AA52" s="1841"/>
    </row>
    <row r="53" spans="1:27">
      <c r="A53" s="88">
        <f>'申込シート①-1・２'!$B$3</f>
        <v>0</v>
      </c>
      <c r="B53" s="89" t="str">
        <f>'申込シート①-1・２'!$E$3</f>
        <v/>
      </c>
      <c r="C53" s="89" t="str">
        <f>'申込シート①-1・２'!$F$3</f>
        <v/>
      </c>
      <c r="D53" s="90">
        <f>'申込シート①-1・２'!$F59</f>
        <v>50</v>
      </c>
      <c r="E53" s="90">
        <f>'申込シート①-1・２'!$C59</f>
        <v>3</v>
      </c>
      <c r="F53" s="90" t="s">
        <v>2570</v>
      </c>
      <c r="G53" s="90" t="str">
        <f>IF('申込シート①-1・２'!D59="","",'申込シート①-1・２'!D59)</f>
        <v>引率者</v>
      </c>
      <c r="H53" s="90" t="str">
        <f>IF('申込シート①-1・２'!E59="","",'申込シート①-1・２'!E59)</f>
        <v>-</v>
      </c>
      <c r="I53" s="90" t="str">
        <f>'申込シート①-1・２'!G59</f>
        <v>-</v>
      </c>
      <c r="J53" s="110" t="str">
        <f>'申込シート①-1・２'!H59</f>
        <v>-</v>
      </c>
      <c r="K53" s="110" t="str">
        <f>'申込シート①-1・２'!J59&amp;"  "&amp;'申込シート①-1・２'!K59</f>
        <v xml:space="preserve">  </v>
      </c>
      <c r="L53" s="110" t="str">
        <f>'申込シート①-1・２'!L59&amp;"  "&amp;'申込シート①-1・２'!M59</f>
        <v xml:space="preserve">  </v>
      </c>
      <c r="M53" s="162">
        <f>'申込シート①-1・２'!N59</f>
        <v>0</v>
      </c>
      <c r="N53" s="92">
        <f>'申込シート①-1・２'!O59</f>
        <v>0</v>
      </c>
      <c r="O53" s="342">
        <f>'申込シート①-1・２'!P59</f>
        <v>0</v>
      </c>
      <c r="P53" s="110">
        <f>'申込シート①-1・２'!Q59</f>
        <v>0</v>
      </c>
      <c r="Q53" s="110">
        <f>'申込シート①-1・２'!R59</f>
        <v>0</v>
      </c>
      <c r="R53" s="164">
        <f>'申込シート①-1・２'!S59</f>
        <v>0</v>
      </c>
      <c r="S53" s="162">
        <f>'申込シート①-1・２'!T59</f>
        <v>0</v>
      </c>
      <c r="T53" s="162">
        <f>'申込シート①-1・２'!U59</f>
        <v>0</v>
      </c>
      <c r="U53" s="164">
        <f>'申込シート①-1・２'!V59</f>
        <v>0</v>
      </c>
      <c r="V53" s="487">
        <f>'申込シート①-1・２'!W59</f>
        <v>0</v>
      </c>
      <c r="W53" s="487">
        <f>'申込シート①-1・２'!X59</f>
        <v>0</v>
      </c>
      <c r="X53" s="163">
        <f>'申込シート①-1・２'!Y59</f>
        <v>0</v>
      </c>
      <c r="Y53" s="1839"/>
      <c r="Z53" s="1840"/>
      <c r="AA53" s="1841"/>
    </row>
    <row r="54" spans="1:27" ht="12.75" thickBot="1">
      <c r="A54" s="94">
        <f>'申込シート①-1・２'!$B$3</f>
        <v>0</v>
      </c>
      <c r="B54" s="95" t="str">
        <f>'申込シート①-1・２'!$E$3</f>
        <v/>
      </c>
      <c r="C54" s="95" t="str">
        <f>'申込シート①-1・２'!$F$3</f>
        <v/>
      </c>
      <c r="D54" s="96">
        <f>'申込シート①-1・２'!$F60</f>
        <v>51</v>
      </c>
      <c r="E54" s="96">
        <f>'申込シート①-1・２'!$C60</f>
        <v>4</v>
      </c>
      <c r="F54" s="96" t="s">
        <v>2570</v>
      </c>
      <c r="G54" s="96" t="str">
        <f>IF('申込シート①-1・２'!D60="","",'申込シート①-1・２'!D60)</f>
        <v>引率者</v>
      </c>
      <c r="H54" s="96" t="str">
        <f>IF('申込シート①-1・２'!E60="","",'申込シート①-1・２'!E60)</f>
        <v>-</v>
      </c>
      <c r="I54" s="96" t="str">
        <f>'申込シート①-1・２'!G60</f>
        <v>-</v>
      </c>
      <c r="J54" s="111" t="str">
        <f>'申込シート①-1・２'!H60</f>
        <v>-</v>
      </c>
      <c r="K54" s="111" t="str">
        <f>'申込シート①-1・２'!J60&amp;"  "&amp;'申込シート①-1・２'!K60</f>
        <v xml:space="preserve">  </v>
      </c>
      <c r="L54" s="111" t="str">
        <f>'申込シート①-1・２'!L60&amp;"  "&amp;'申込シート①-1・２'!M60</f>
        <v xml:space="preserve">  </v>
      </c>
      <c r="M54" s="166">
        <f>'申込シート①-1・２'!N60</f>
        <v>0</v>
      </c>
      <c r="N54" s="98">
        <f>'申込シート①-1・２'!O60</f>
        <v>0</v>
      </c>
      <c r="O54" s="343">
        <f>'申込シート①-1・２'!P60</f>
        <v>0</v>
      </c>
      <c r="P54" s="111">
        <f>'申込シート①-1・２'!Q60</f>
        <v>0</v>
      </c>
      <c r="Q54" s="111">
        <f>'申込シート①-1・２'!R60</f>
        <v>0</v>
      </c>
      <c r="R54" s="168">
        <f>'申込シート①-1・２'!S60</f>
        <v>0</v>
      </c>
      <c r="S54" s="166">
        <f>'申込シート①-1・２'!T60</f>
        <v>0</v>
      </c>
      <c r="T54" s="166">
        <f>'申込シート①-1・２'!U60</f>
        <v>0</v>
      </c>
      <c r="U54" s="168">
        <f>'申込シート①-1・２'!V60</f>
        <v>0</v>
      </c>
      <c r="V54" s="488">
        <f>'申込シート①-1・２'!W60</f>
        <v>0</v>
      </c>
      <c r="W54" s="488">
        <f>'申込シート①-1・２'!X60</f>
        <v>0</v>
      </c>
      <c r="X54" s="167">
        <f>'申込シート①-1・２'!Y60</f>
        <v>0</v>
      </c>
      <c r="Y54" s="1842"/>
      <c r="Z54" s="1843"/>
      <c r="AA54" s="1844"/>
    </row>
    <row r="55" spans="1:27">
      <c r="A55" s="100">
        <f>'申込シート①-1・２'!$B$3</f>
        <v>0</v>
      </c>
      <c r="B55" s="101" t="str">
        <f>'申込シート①-1・２'!$E$3</f>
        <v/>
      </c>
      <c r="C55" s="101" t="str">
        <f>'申込シート①-1・２'!$F$3</f>
        <v/>
      </c>
      <c r="D55" s="102">
        <f>'申込シート①-1・２'!$F61</f>
        <v>52</v>
      </c>
      <c r="E55" s="102">
        <f>'申込シート①-1・２'!$C61</f>
        <v>1</v>
      </c>
      <c r="F55" s="102" t="s">
        <v>678</v>
      </c>
      <c r="G55" s="102" t="str">
        <f>IF('申込シート①-1・２'!D61="","",'申込シート①-1・２'!D61)</f>
        <v>選手</v>
      </c>
      <c r="H55" s="102" t="str">
        <f>IF('申込シート①-1・２'!E61="","",'申込シート①-1・２'!E61)</f>
        <v>-</v>
      </c>
      <c r="I55" s="102" t="str">
        <f>'申込シート①-1・２'!G61</f>
        <v>科</v>
      </c>
      <c r="J55" s="109">
        <f>'申込シート①-1・２'!H61</f>
        <v>0</v>
      </c>
      <c r="K55" s="109" t="str">
        <f>'申込シート①-1・２'!J61&amp;"  "&amp;'申込シート①-1・２'!K61</f>
        <v xml:space="preserve">  </v>
      </c>
      <c r="L55" s="109" t="str">
        <f>'申込シート①-1・２'!L61&amp;"  "&amp;'申込シート①-1・２'!M61</f>
        <v xml:space="preserve">  </v>
      </c>
      <c r="M55" s="170">
        <f>'申込シート①-1・２'!N61</f>
        <v>0</v>
      </c>
      <c r="N55" s="104">
        <f>'申込シート①-1・２'!O61</f>
        <v>0</v>
      </c>
      <c r="O55" s="344">
        <f>'申込シート①-1・２'!P61</f>
        <v>0</v>
      </c>
      <c r="P55" s="109">
        <f>'申込シート①-1・２'!Q61</f>
        <v>0</v>
      </c>
      <c r="Q55" s="109">
        <f>'申込シート①-1・２'!R61</f>
        <v>0</v>
      </c>
      <c r="R55" s="399" t="str">
        <f>'申込シート①-1・２'!S61</f>
        <v>-</v>
      </c>
      <c r="S55" s="170" t="str">
        <f>'申込シート①-1・２'!T61</f>
        <v>-</v>
      </c>
      <c r="T55" s="170">
        <f>'申込シート①-1・２'!U61</f>
        <v>0</v>
      </c>
      <c r="U55" s="399" t="str">
        <f>'申込シート①-1・２'!V61</f>
        <v>-</v>
      </c>
      <c r="V55" s="489">
        <f>'申込シート①-1・２'!W61</f>
        <v>0</v>
      </c>
      <c r="W55" s="489">
        <f>'申込シート①-1・２'!X61</f>
        <v>0</v>
      </c>
      <c r="X55" s="171">
        <f>'申込シート①-1・２'!Y61</f>
        <v>0</v>
      </c>
      <c r="Y55" s="1845"/>
      <c r="Z55" s="1846"/>
      <c r="AA55" s="1847"/>
    </row>
    <row r="56" spans="1:27">
      <c r="A56" s="88">
        <f>'申込シート①-1・２'!$B$3</f>
        <v>0</v>
      </c>
      <c r="B56" s="89" t="str">
        <f>'申込シート①-1・２'!$E$3</f>
        <v/>
      </c>
      <c r="C56" s="89" t="str">
        <f>'申込シート①-1・２'!$F$3</f>
        <v/>
      </c>
      <c r="D56" s="90">
        <f>'申込シート①-1・２'!$F62</f>
        <v>53</v>
      </c>
      <c r="E56" s="90">
        <f>'申込シート①-1・２'!$C62</f>
        <v>2</v>
      </c>
      <c r="F56" s="90" t="s">
        <v>678</v>
      </c>
      <c r="G56" s="90" t="str">
        <f>IF('申込シート①-1・２'!D62="","",'申込シート①-1・２'!D62)</f>
        <v>選手</v>
      </c>
      <c r="H56" s="90" t="str">
        <f>IF('申込シート①-1・２'!E62="","",'申込シート①-1・２'!E62)</f>
        <v>-</v>
      </c>
      <c r="I56" s="90" t="str">
        <f>'申込シート①-1・２'!G62</f>
        <v>科</v>
      </c>
      <c r="J56" s="110">
        <f>'申込シート①-1・２'!H62</f>
        <v>0</v>
      </c>
      <c r="K56" s="110" t="str">
        <f>'申込シート①-1・２'!J62&amp;"  "&amp;'申込シート①-1・２'!K62</f>
        <v xml:space="preserve">  </v>
      </c>
      <c r="L56" s="110" t="str">
        <f>'申込シート①-1・２'!L62&amp;"  "&amp;'申込シート①-1・２'!M62</f>
        <v xml:space="preserve">  </v>
      </c>
      <c r="M56" s="162">
        <f>'申込シート①-1・２'!N62</f>
        <v>0</v>
      </c>
      <c r="N56" s="92">
        <f>'申込シート①-1・２'!O62</f>
        <v>0</v>
      </c>
      <c r="O56" s="342">
        <f>'申込シート①-1・２'!P62</f>
        <v>0</v>
      </c>
      <c r="P56" s="110">
        <f>'申込シート①-1・２'!Q62</f>
        <v>0</v>
      </c>
      <c r="Q56" s="110">
        <f>'申込シート①-1・２'!R62</f>
        <v>0</v>
      </c>
      <c r="R56" s="164" t="str">
        <f>'申込シート①-1・２'!S62</f>
        <v>-</v>
      </c>
      <c r="S56" s="162" t="str">
        <f>'申込シート①-1・２'!T62</f>
        <v>-</v>
      </c>
      <c r="T56" s="162">
        <f>'申込シート①-1・２'!U62</f>
        <v>0</v>
      </c>
      <c r="U56" s="164" t="str">
        <f>'申込シート①-1・２'!V62</f>
        <v>-</v>
      </c>
      <c r="V56" s="487">
        <f>'申込シート①-1・２'!W62</f>
        <v>0</v>
      </c>
      <c r="W56" s="487">
        <f>'申込シート①-1・２'!X62</f>
        <v>0</v>
      </c>
      <c r="X56" s="163">
        <f>'申込シート①-1・２'!Y62</f>
        <v>0</v>
      </c>
      <c r="Y56" s="1839"/>
      <c r="Z56" s="1840"/>
      <c r="AA56" s="1841"/>
    </row>
    <row r="57" spans="1:27">
      <c r="A57" s="88">
        <f>'申込シート①-1・２'!$B$3</f>
        <v>0</v>
      </c>
      <c r="B57" s="89" t="str">
        <f>'申込シート①-1・２'!$E$3</f>
        <v/>
      </c>
      <c r="C57" s="89" t="str">
        <f>'申込シート①-1・２'!$F$3</f>
        <v/>
      </c>
      <c r="D57" s="90">
        <f>'申込シート①-1・２'!$F63</f>
        <v>54</v>
      </c>
      <c r="E57" s="90">
        <f>'申込シート①-1・２'!$C63</f>
        <v>3</v>
      </c>
      <c r="F57" s="90" t="s">
        <v>678</v>
      </c>
      <c r="G57" s="90" t="str">
        <f>IF('申込シート①-1・２'!D63="","",'申込シート①-1・２'!D63)</f>
        <v>選手</v>
      </c>
      <c r="H57" s="90" t="str">
        <f>IF('申込シート①-1・２'!E63="","",'申込シート①-1・２'!E63)</f>
        <v>-</v>
      </c>
      <c r="I57" s="90" t="str">
        <f>'申込シート①-1・２'!G63</f>
        <v>科</v>
      </c>
      <c r="J57" s="110">
        <f>'申込シート①-1・２'!H63</f>
        <v>0</v>
      </c>
      <c r="K57" s="110" t="str">
        <f>'申込シート①-1・２'!J63&amp;"  "&amp;'申込シート①-1・２'!K63</f>
        <v xml:space="preserve">  </v>
      </c>
      <c r="L57" s="110" t="str">
        <f>'申込シート①-1・２'!L63&amp;"  "&amp;'申込シート①-1・２'!M63</f>
        <v xml:space="preserve">  </v>
      </c>
      <c r="M57" s="162">
        <f>'申込シート①-1・２'!N63</f>
        <v>0</v>
      </c>
      <c r="N57" s="92">
        <f>'申込シート①-1・２'!O63</f>
        <v>0</v>
      </c>
      <c r="O57" s="342">
        <f>'申込シート①-1・２'!P63</f>
        <v>0</v>
      </c>
      <c r="P57" s="110">
        <f>'申込シート①-1・２'!Q63</f>
        <v>0</v>
      </c>
      <c r="Q57" s="110">
        <f>'申込シート①-1・２'!R63</f>
        <v>0</v>
      </c>
      <c r="R57" s="164" t="str">
        <f>'申込シート①-1・２'!S63</f>
        <v>-</v>
      </c>
      <c r="S57" s="162" t="str">
        <f>'申込シート①-1・２'!T63</f>
        <v>-</v>
      </c>
      <c r="T57" s="162">
        <f>'申込シート①-1・２'!U63</f>
        <v>0</v>
      </c>
      <c r="U57" s="164" t="str">
        <f>'申込シート①-1・２'!V63</f>
        <v>-</v>
      </c>
      <c r="V57" s="487">
        <f>'申込シート①-1・２'!W63</f>
        <v>0</v>
      </c>
      <c r="W57" s="487">
        <f>'申込シート①-1・２'!X63</f>
        <v>0</v>
      </c>
      <c r="X57" s="163">
        <f>'申込シート①-1・２'!Y63</f>
        <v>0</v>
      </c>
      <c r="Y57" s="1839"/>
      <c r="Z57" s="1840"/>
      <c r="AA57" s="1841"/>
    </row>
    <row r="58" spans="1:27">
      <c r="A58" s="88">
        <f>'申込シート①-1・２'!$B$3</f>
        <v>0</v>
      </c>
      <c r="B58" s="89" t="str">
        <f>'申込シート①-1・２'!$E$3</f>
        <v/>
      </c>
      <c r="C58" s="89" t="str">
        <f>'申込シート①-1・２'!$F$3</f>
        <v/>
      </c>
      <c r="D58" s="90">
        <f>'申込シート①-1・２'!$F64</f>
        <v>55</v>
      </c>
      <c r="E58" s="90">
        <f>'申込シート①-1・２'!$C64</f>
        <v>4</v>
      </c>
      <c r="F58" s="90" t="s">
        <v>678</v>
      </c>
      <c r="G58" s="90" t="str">
        <f>IF('申込シート①-1・２'!D64="","",'申込シート①-1・２'!D64)</f>
        <v>補欠</v>
      </c>
      <c r="H58" s="90" t="str">
        <f>IF('申込シート①-1・２'!E64="","",'申込シート①-1・２'!E64)</f>
        <v>-</v>
      </c>
      <c r="I58" s="90" t="str">
        <f>'申込シート①-1・２'!G64</f>
        <v>科</v>
      </c>
      <c r="J58" s="110">
        <f>'申込シート①-1・２'!H64</f>
        <v>0</v>
      </c>
      <c r="K58" s="110" t="str">
        <f>'申込シート①-1・２'!J64&amp;"  "&amp;'申込シート①-1・２'!K64</f>
        <v xml:space="preserve">  </v>
      </c>
      <c r="L58" s="110" t="str">
        <f>'申込シート①-1・２'!L64&amp;"  "&amp;'申込シート①-1・２'!M64</f>
        <v xml:space="preserve">  </v>
      </c>
      <c r="M58" s="162">
        <f>'申込シート①-1・２'!N64</f>
        <v>0</v>
      </c>
      <c r="N58" s="92">
        <f>'申込シート①-1・２'!O64</f>
        <v>0</v>
      </c>
      <c r="O58" s="342">
        <f>'申込シート①-1・２'!P64</f>
        <v>0</v>
      </c>
      <c r="P58" s="110">
        <f>'申込シート①-1・２'!Q64</f>
        <v>0</v>
      </c>
      <c r="Q58" s="110">
        <f>'申込シート①-1・２'!R64</f>
        <v>0</v>
      </c>
      <c r="R58" s="164" t="str">
        <f>'申込シート①-1・２'!S64</f>
        <v>-</v>
      </c>
      <c r="S58" s="162" t="str">
        <f>'申込シート①-1・２'!T64</f>
        <v>-</v>
      </c>
      <c r="T58" s="162">
        <f>'申込シート①-1・２'!U64</f>
        <v>0</v>
      </c>
      <c r="U58" s="164" t="str">
        <f>'申込シート①-1・２'!V64</f>
        <v>-</v>
      </c>
      <c r="V58" s="487">
        <f>'申込シート①-1・２'!W64</f>
        <v>0</v>
      </c>
      <c r="W58" s="487">
        <f>'申込シート①-1・２'!X64</f>
        <v>0</v>
      </c>
      <c r="X58" s="163">
        <f>'申込シート①-1・２'!Y64</f>
        <v>0</v>
      </c>
      <c r="Y58" s="1839"/>
      <c r="Z58" s="1840"/>
      <c r="AA58" s="1841"/>
    </row>
    <row r="59" spans="1:27">
      <c r="A59" s="88">
        <f>'申込シート①-1・２'!$B$3</f>
        <v>0</v>
      </c>
      <c r="B59" s="89" t="str">
        <f>'申込シート①-1・２'!$E$3</f>
        <v/>
      </c>
      <c r="C59" s="89" t="str">
        <f>'申込シート①-1・２'!$F$3</f>
        <v/>
      </c>
      <c r="D59" s="90">
        <f>'申込シート①-1・２'!$F65</f>
        <v>56</v>
      </c>
      <c r="E59" s="90">
        <f>'申込シート①-1・２'!$C65</f>
        <v>5</v>
      </c>
      <c r="F59" s="90" t="s">
        <v>678</v>
      </c>
      <c r="G59" s="90" t="str">
        <f>IF('申込シート①-1・２'!D65="","",'申込シート①-1・２'!D65)</f>
        <v>引率者</v>
      </c>
      <c r="H59" s="90" t="str">
        <f>IF('申込シート①-1・２'!E65="","",'申込シート①-1・２'!E65)</f>
        <v>-</v>
      </c>
      <c r="I59" s="90" t="str">
        <f>'申込シート①-1・２'!G65</f>
        <v>-</v>
      </c>
      <c r="J59" s="110" t="str">
        <f>'申込シート①-1・２'!H65</f>
        <v>-</v>
      </c>
      <c r="K59" s="110" t="str">
        <f>'申込シート①-1・２'!J65&amp;"  "&amp;'申込シート①-1・２'!K65</f>
        <v xml:space="preserve">  </v>
      </c>
      <c r="L59" s="110" t="str">
        <f>'申込シート①-1・２'!L65&amp;"  "&amp;'申込シート①-1・２'!M65</f>
        <v xml:space="preserve">  </v>
      </c>
      <c r="M59" s="162">
        <f>'申込シート①-1・２'!N65</f>
        <v>0</v>
      </c>
      <c r="N59" s="92">
        <f>'申込シート①-1・２'!O65</f>
        <v>0</v>
      </c>
      <c r="O59" s="342">
        <f>'申込シート①-1・２'!P65</f>
        <v>0</v>
      </c>
      <c r="P59" s="110">
        <f>'申込シート①-1・２'!Q65</f>
        <v>0</v>
      </c>
      <c r="Q59" s="110">
        <f>'申込シート①-1・２'!R65</f>
        <v>0</v>
      </c>
      <c r="R59" s="164" t="str">
        <f>'申込シート①-1・２'!S65</f>
        <v>-</v>
      </c>
      <c r="S59" s="162" t="str">
        <f>'申込シート①-1・２'!T65</f>
        <v>-</v>
      </c>
      <c r="T59" s="162">
        <f>'申込シート①-1・２'!U65</f>
        <v>0</v>
      </c>
      <c r="U59" s="164" t="str">
        <f>'申込シート①-1・２'!V65</f>
        <v>-</v>
      </c>
      <c r="V59" s="487">
        <f>'申込シート①-1・２'!W65</f>
        <v>0</v>
      </c>
      <c r="W59" s="487">
        <f>'申込シート①-1・２'!X65</f>
        <v>0</v>
      </c>
      <c r="X59" s="163">
        <f>'申込シート①-1・２'!Y65</f>
        <v>0</v>
      </c>
      <c r="Y59" s="1839"/>
      <c r="Z59" s="1840"/>
      <c r="AA59" s="1841"/>
    </row>
    <row r="60" spans="1:27">
      <c r="A60" s="88">
        <f>'申込シート①-1・２'!$B$3</f>
        <v>0</v>
      </c>
      <c r="B60" s="89" t="str">
        <f>'申込シート①-1・２'!$E$3</f>
        <v/>
      </c>
      <c r="C60" s="89" t="str">
        <f>'申込シート①-1・２'!$F$3</f>
        <v/>
      </c>
      <c r="D60" s="90">
        <f>'申込シート①-1・２'!$F66</f>
        <v>57</v>
      </c>
      <c r="E60" s="90">
        <f>'申込シート①-1・２'!$C66</f>
        <v>6</v>
      </c>
      <c r="F60" s="90" t="s">
        <v>678</v>
      </c>
      <c r="G60" s="90" t="str">
        <f>IF('申込シート①-1・２'!D66="","",'申込シート①-1・２'!D66)</f>
        <v>引率者</v>
      </c>
      <c r="H60" s="90" t="str">
        <f>IF('申込シート①-1・２'!E66="","",'申込シート①-1・２'!E66)</f>
        <v>-</v>
      </c>
      <c r="I60" s="90" t="str">
        <f>'申込シート①-1・２'!G66</f>
        <v>-</v>
      </c>
      <c r="J60" s="110" t="str">
        <f>'申込シート①-1・２'!H66</f>
        <v>-</v>
      </c>
      <c r="K60" s="110" t="str">
        <f>'申込シート①-1・２'!J66&amp;"  "&amp;'申込シート①-1・２'!K66</f>
        <v xml:space="preserve">  </v>
      </c>
      <c r="L60" s="110" t="str">
        <f>'申込シート①-1・２'!L66&amp;"  "&amp;'申込シート①-1・２'!M66</f>
        <v xml:space="preserve">  </v>
      </c>
      <c r="M60" s="162">
        <f>'申込シート①-1・２'!N66</f>
        <v>0</v>
      </c>
      <c r="N60" s="92">
        <f>'申込シート①-1・２'!O66</f>
        <v>0</v>
      </c>
      <c r="O60" s="342">
        <f>'申込シート①-1・２'!P66</f>
        <v>0</v>
      </c>
      <c r="P60" s="110">
        <f>'申込シート①-1・２'!Q66</f>
        <v>0</v>
      </c>
      <c r="Q60" s="110">
        <f>'申込シート①-1・２'!R66</f>
        <v>0</v>
      </c>
      <c r="R60" s="164" t="str">
        <f>'申込シート①-1・２'!S66</f>
        <v>-</v>
      </c>
      <c r="S60" s="162" t="str">
        <f>'申込シート①-1・２'!T66</f>
        <v>-</v>
      </c>
      <c r="T60" s="162">
        <f>'申込シート①-1・２'!U66</f>
        <v>0</v>
      </c>
      <c r="U60" s="164" t="str">
        <f>'申込シート①-1・２'!V66</f>
        <v>-</v>
      </c>
      <c r="V60" s="487">
        <f>'申込シート①-1・２'!W66</f>
        <v>0</v>
      </c>
      <c r="W60" s="487">
        <f>'申込シート①-1・２'!X66</f>
        <v>0</v>
      </c>
      <c r="X60" s="163">
        <f>'申込シート①-1・２'!Y66</f>
        <v>0</v>
      </c>
      <c r="Y60" s="1839"/>
      <c r="Z60" s="1840"/>
      <c r="AA60" s="1841"/>
    </row>
    <row r="61" spans="1:27" ht="12.75" thickBot="1">
      <c r="A61" s="94">
        <f>'申込シート①-1・２'!$B$3</f>
        <v>0</v>
      </c>
      <c r="B61" s="95" t="str">
        <f>'申込シート①-1・２'!$E$3</f>
        <v/>
      </c>
      <c r="C61" s="95" t="str">
        <f>'申込シート①-1・２'!$F$3</f>
        <v/>
      </c>
      <c r="D61" s="96">
        <f>'申込シート①-1・２'!$F67</f>
        <v>58</v>
      </c>
      <c r="E61" s="96">
        <f>'申込シート①-1・２'!$C67</f>
        <v>7</v>
      </c>
      <c r="F61" s="96" t="s">
        <v>678</v>
      </c>
      <c r="G61" s="96" t="str">
        <f>IF('申込シート①-1・２'!D67="","",'申込シート①-1・２'!D67)</f>
        <v>引率者</v>
      </c>
      <c r="H61" s="96" t="str">
        <f>IF('申込シート①-1・２'!E67="","",'申込シート①-1・２'!E67)</f>
        <v>-</v>
      </c>
      <c r="I61" s="96" t="str">
        <f>'申込シート①-1・２'!G67</f>
        <v>-</v>
      </c>
      <c r="J61" s="111" t="str">
        <f>'申込シート①-1・２'!H67</f>
        <v>-</v>
      </c>
      <c r="K61" s="111" t="str">
        <f>'申込シート①-1・２'!J67&amp;"  "&amp;'申込シート①-1・２'!K67</f>
        <v xml:space="preserve">  </v>
      </c>
      <c r="L61" s="111" t="str">
        <f>'申込シート①-1・２'!L67&amp;"  "&amp;'申込シート①-1・２'!M67</f>
        <v xml:space="preserve">  </v>
      </c>
      <c r="M61" s="166">
        <f>'申込シート①-1・２'!N67</f>
        <v>0</v>
      </c>
      <c r="N61" s="98">
        <f>'申込シート①-1・２'!O67</f>
        <v>0</v>
      </c>
      <c r="O61" s="343">
        <f>'申込シート①-1・２'!P67</f>
        <v>0</v>
      </c>
      <c r="P61" s="111">
        <f>'申込シート①-1・２'!Q67</f>
        <v>0</v>
      </c>
      <c r="Q61" s="111">
        <f>'申込シート①-1・２'!R67</f>
        <v>0</v>
      </c>
      <c r="R61" s="168" t="str">
        <f>'申込シート①-1・２'!S67</f>
        <v>-</v>
      </c>
      <c r="S61" s="166" t="str">
        <f>'申込シート①-1・２'!T67</f>
        <v>-</v>
      </c>
      <c r="T61" s="166">
        <f>'申込シート①-1・２'!U67</f>
        <v>0</v>
      </c>
      <c r="U61" s="168" t="str">
        <f>'申込シート①-1・２'!V67</f>
        <v>-</v>
      </c>
      <c r="V61" s="488">
        <f>'申込シート①-1・２'!W67</f>
        <v>0</v>
      </c>
      <c r="W61" s="488">
        <f>'申込シート①-1・２'!X67</f>
        <v>0</v>
      </c>
      <c r="X61" s="167">
        <f>'申込シート①-1・２'!Y67</f>
        <v>0</v>
      </c>
      <c r="Y61" s="1842"/>
      <c r="Z61" s="1843"/>
      <c r="AA61" s="1844"/>
    </row>
    <row r="62" spans="1:27">
      <c r="A62" s="100">
        <f>'申込シート①-1・２'!$B$3</f>
        <v>0</v>
      </c>
      <c r="B62" s="101" t="str">
        <f>'申込シート①-1・２'!$E$3</f>
        <v/>
      </c>
      <c r="C62" s="101" t="str">
        <f>'申込シート①-1・２'!$F$3</f>
        <v/>
      </c>
      <c r="D62" s="102">
        <f>'申込シート①-1・２'!$F68</f>
        <v>59</v>
      </c>
      <c r="E62" s="102">
        <f>'申込シート①-1・２'!$C68</f>
        <v>1</v>
      </c>
      <c r="F62" s="102" t="s">
        <v>681</v>
      </c>
      <c r="G62" s="102" t="str">
        <f>IF('申込シート①-1・２'!D68="","",'申込シート①-1・２'!D68)</f>
        <v/>
      </c>
      <c r="H62" s="102" t="str">
        <f>IF('申込シート①-1・２'!E68="","",'申込シート①-1・２'!E68)</f>
        <v>-</v>
      </c>
      <c r="I62" s="102" t="str">
        <f>'申込シート①-1・２'!G68</f>
        <v>科</v>
      </c>
      <c r="J62" s="109">
        <f>'申込シート①-1・２'!H68</f>
        <v>0</v>
      </c>
      <c r="K62" s="109" t="str">
        <f>'申込シート①-1・２'!J68&amp;"  "&amp;'申込シート①-1・２'!K68</f>
        <v xml:space="preserve">  </v>
      </c>
      <c r="L62" s="109" t="str">
        <f>'申込シート①-1・２'!L68&amp;"  "&amp;'申込シート①-1・２'!M68</f>
        <v xml:space="preserve">  </v>
      </c>
      <c r="M62" s="170">
        <f>'申込シート①-1・２'!N68</f>
        <v>0</v>
      </c>
      <c r="N62" s="104">
        <f>'申込シート①-1・２'!O68</f>
        <v>0</v>
      </c>
      <c r="O62" s="344">
        <f>'申込シート①-1・２'!P68</f>
        <v>0</v>
      </c>
      <c r="P62" s="109">
        <f>'申込シート①-1・２'!Q68</f>
        <v>0</v>
      </c>
      <c r="Q62" s="109">
        <f>'申込シート①-1・２'!R68</f>
        <v>0</v>
      </c>
      <c r="R62" s="399" t="str">
        <f>'申込シート①-1・２'!S68</f>
        <v>-</v>
      </c>
      <c r="S62" s="170" t="str">
        <f>'申込シート①-1・２'!T68</f>
        <v>-</v>
      </c>
      <c r="T62" s="170" t="str">
        <f>'申込シート①-1・２'!U68</f>
        <v>-</v>
      </c>
      <c r="U62" s="399" t="str">
        <f>'申込シート①-1・２'!V68</f>
        <v>-</v>
      </c>
      <c r="V62" s="489">
        <f>'申込シート①-1・２'!W68</f>
        <v>0</v>
      </c>
      <c r="W62" s="489">
        <f>'申込シート①-1・２'!X68</f>
        <v>0</v>
      </c>
      <c r="X62" s="171">
        <f>'申込シート①-1・２'!Y68</f>
        <v>0</v>
      </c>
      <c r="Y62" s="1845"/>
      <c r="Z62" s="1846"/>
      <c r="AA62" s="1847"/>
    </row>
    <row r="63" spans="1:27">
      <c r="A63" s="88">
        <f>'申込シート①-1・２'!$B$3</f>
        <v>0</v>
      </c>
      <c r="B63" s="89" t="str">
        <f>'申込シート①-1・２'!$E$3</f>
        <v/>
      </c>
      <c r="C63" s="89" t="str">
        <f>'申込シート①-1・２'!$F$3</f>
        <v/>
      </c>
      <c r="D63" s="90">
        <f>'申込シート①-1・２'!$F69</f>
        <v>60</v>
      </c>
      <c r="E63" s="90">
        <f>'申込シート①-1・２'!$C69</f>
        <v>2</v>
      </c>
      <c r="F63" s="90" t="s">
        <v>681</v>
      </c>
      <c r="G63" s="90" t="str">
        <f>IF('申込シート①-1・２'!D69="","",'申込シート①-1・２'!D69)</f>
        <v/>
      </c>
      <c r="H63" s="90" t="str">
        <f>IF('申込シート①-1・２'!E69="","",'申込シート①-1・２'!E69)</f>
        <v>-</v>
      </c>
      <c r="I63" s="90" t="str">
        <f>'申込シート①-1・２'!G69</f>
        <v>科</v>
      </c>
      <c r="J63" s="110">
        <f>'申込シート①-1・２'!H69</f>
        <v>0</v>
      </c>
      <c r="K63" s="110" t="str">
        <f>'申込シート①-1・２'!J69&amp;"  "&amp;'申込シート①-1・２'!K69</f>
        <v xml:space="preserve">  </v>
      </c>
      <c r="L63" s="110" t="str">
        <f>'申込シート①-1・２'!L69&amp;"  "&amp;'申込シート①-1・２'!M69</f>
        <v xml:space="preserve">  </v>
      </c>
      <c r="M63" s="162">
        <f>'申込シート①-1・２'!N69</f>
        <v>0</v>
      </c>
      <c r="N63" s="92">
        <f>'申込シート①-1・２'!O69</f>
        <v>0</v>
      </c>
      <c r="O63" s="342">
        <f>'申込シート①-1・２'!P69</f>
        <v>0</v>
      </c>
      <c r="P63" s="110">
        <f>'申込シート①-1・２'!Q69</f>
        <v>0</v>
      </c>
      <c r="Q63" s="110">
        <f>'申込シート①-1・２'!R69</f>
        <v>0</v>
      </c>
      <c r="R63" s="164" t="str">
        <f>'申込シート①-1・２'!S69</f>
        <v>-</v>
      </c>
      <c r="S63" s="162" t="str">
        <f>'申込シート①-1・２'!T69</f>
        <v>-</v>
      </c>
      <c r="T63" s="162" t="str">
        <f>'申込シート①-1・２'!U69</f>
        <v>-</v>
      </c>
      <c r="U63" s="164" t="str">
        <f>'申込シート①-1・２'!V69</f>
        <v>-</v>
      </c>
      <c r="V63" s="487">
        <f>'申込シート①-1・２'!W69</f>
        <v>0</v>
      </c>
      <c r="W63" s="487">
        <f>'申込シート①-1・２'!X69</f>
        <v>0</v>
      </c>
      <c r="X63" s="163">
        <f>'申込シート①-1・２'!Y69</f>
        <v>0</v>
      </c>
      <c r="Y63" s="1839"/>
      <c r="Z63" s="1840"/>
      <c r="AA63" s="1841"/>
    </row>
    <row r="64" spans="1:27">
      <c r="A64" s="88">
        <f>'申込シート①-1・２'!$B$3</f>
        <v>0</v>
      </c>
      <c r="B64" s="89" t="str">
        <f>'申込シート①-1・２'!$E$3</f>
        <v/>
      </c>
      <c r="C64" s="89" t="str">
        <f>'申込シート①-1・２'!$F$3</f>
        <v/>
      </c>
      <c r="D64" s="90">
        <f>'申込シート①-1・２'!$F70</f>
        <v>61</v>
      </c>
      <c r="E64" s="90">
        <f>'申込シート①-1・２'!$C70</f>
        <v>3</v>
      </c>
      <c r="F64" s="90" t="s">
        <v>681</v>
      </c>
      <c r="G64" s="90" t="str">
        <f>IF('申込シート①-1・２'!D70="","",'申込シート①-1・２'!D70)</f>
        <v/>
      </c>
      <c r="H64" s="90" t="str">
        <f>IF('申込シート①-1・２'!E70="","",'申込シート①-1・２'!E70)</f>
        <v>-</v>
      </c>
      <c r="I64" s="90" t="str">
        <f>'申込シート①-1・２'!G70</f>
        <v>科</v>
      </c>
      <c r="J64" s="110">
        <f>'申込シート①-1・２'!H70</f>
        <v>0</v>
      </c>
      <c r="K64" s="110" t="str">
        <f>'申込シート①-1・２'!J70&amp;"  "&amp;'申込シート①-1・２'!K70</f>
        <v xml:space="preserve">  </v>
      </c>
      <c r="L64" s="110" t="str">
        <f>'申込シート①-1・２'!L70&amp;"  "&amp;'申込シート①-1・２'!M70</f>
        <v xml:space="preserve">  </v>
      </c>
      <c r="M64" s="162">
        <f>'申込シート①-1・２'!N70</f>
        <v>0</v>
      </c>
      <c r="N64" s="92">
        <f>'申込シート①-1・２'!O70</f>
        <v>0</v>
      </c>
      <c r="O64" s="342">
        <f>'申込シート①-1・２'!P70</f>
        <v>0</v>
      </c>
      <c r="P64" s="110">
        <f>'申込シート①-1・２'!Q70</f>
        <v>0</v>
      </c>
      <c r="Q64" s="110">
        <f>'申込シート①-1・２'!R70</f>
        <v>0</v>
      </c>
      <c r="R64" s="164" t="str">
        <f>'申込シート①-1・２'!S70</f>
        <v>-</v>
      </c>
      <c r="S64" s="162" t="str">
        <f>'申込シート①-1・２'!T70</f>
        <v>-</v>
      </c>
      <c r="T64" s="162" t="str">
        <f>'申込シート①-1・２'!U70</f>
        <v>-</v>
      </c>
      <c r="U64" s="164" t="str">
        <f>'申込シート①-1・２'!V70</f>
        <v>-</v>
      </c>
      <c r="V64" s="487">
        <f>'申込シート①-1・２'!W70</f>
        <v>0</v>
      </c>
      <c r="W64" s="487">
        <f>'申込シート①-1・２'!X70</f>
        <v>0</v>
      </c>
      <c r="X64" s="163">
        <f>'申込シート①-1・２'!Y70</f>
        <v>0</v>
      </c>
      <c r="Y64" s="1839"/>
      <c r="Z64" s="1840"/>
      <c r="AA64" s="1841"/>
    </row>
    <row r="65" spans="1:27">
      <c r="A65" s="88">
        <f>'申込シート①-1・２'!$B$3</f>
        <v>0</v>
      </c>
      <c r="B65" s="89" t="str">
        <f>'申込シート①-1・２'!$E$3</f>
        <v/>
      </c>
      <c r="C65" s="89" t="str">
        <f>'申込シート①-1・２'!$F$3</f>
        <v/>
      </c>
      <c r="D65" s="90">
        <f>'申込シート①-1・２'!$F71</f>
        <v>62</v>
      </c>
      <c r="E65" s="90">
        <f>'申込シート①-1・２'!$C71</f>
        <v>4</v>
      </c>
      <c r="F65" s="90" t="s">
        <v>681</v>
      </c>
      <c r="G65" s="90" t="str">
        <f>IF('申込シート①-1・２'!D71="","",'申込シート①-1・２'!D71)</f>
        <v/>
      </c>
      <c r="H65" s="90" t="str">
        <f>IF('申込シート①-1・２'!E71="","",'申込シート①-1・２'!E71)</f>
        <v>-</v>
      </c>
      <c r="I65" s="90" t="str">
        <f>'申込シート①-1・２'!G71</f>
        <v>科</v>
      </c>
      <c r="J65" s="110">
        <f>'申込シート①-1・２'!H71</f>
        <v>0</v>
      </c>
      <c r="K65" s="110" t="str">
        <f>'申込シート①-1・２'!J71&amp;"  "&amp;'申込シート①-1・２'!K71</f>
        <v xml:space="preserve">  </v>
      </c>
      <c r="L65" s="110" t="str">
        <f>'申込シート①-1・２'!L71&amp;"  "&amp;'申込シート①-1・２'!M71</f>
        <v xml:space="preserve">  </v>
      </c>
      <c r="M65" s="162">
        <f>'申込シート①-1・２'!N71</f>
        <v>0</v>
      </c>
      <c r="N65" s="92">
        <f>'申込シート①-1・２'!O71</f>
        <v>0</v>
      </c>
      <c r="O65" s="342">
        <f>'申込シート①-1・２'!P71</f>
        <v>0</v>
      </c>
      <c r="P65" s="110">
        <f>'申込シート①-1・２'!Q71</f>
        <v>0</v>
      </c>
      <c r="Q65" s="110">
        <f>'申込シート①-1・２'!R71</f>
        <v>0</v>
      </c>
      <c r="R65" s="164" t="str">
        <f>'申込シート①-1・２'!S71</f>
        <v>-</v>
      </c>
      <c r="S65" s="162" t="str">
        <f>'申込シート①-1・２'!T71</f>
        <v>-</v>
      </c>
      <c r="T65" s="162" t="str">
        <f>'申込シート①-1・２'!U71</f>
        <v>-</v>
      </c>
      <c r="U65" s="164" t="str">
        <f>'申込シート①-1・２'!V71</f>
        <v>-</v>
      </c>
      <c r="V65" s="487">
        <f>'申込シート①-1・２'!W71</f>
        <v>0</v>
      </c>
      <c r="W65" s="487">
        <f>'申込シート①-1・２'!X71</f>
        <v>0</v>
      </c>
      <c r="X65" s="163">
        <f>'申込シート①-1・２'!Y71</f>
        <v>0</v>
      </c>
      <c r="Y65" s="1839"/>
      <c r="Z65" s="1840"/>
      <c r="AA65" s="1841"/>
    </row>
    <row r="66" spans="1:27">
      <c r="A66" s="88">
        <f>'申込シート①-1・２'!$B$3</f>
        <v>0</v>
      </c>
      <c r="B66" s="89" t="str">
        <f>'申込シート①-1・２'!$E$3</f>
        <v/>
      </c>
      <c r="C66" s="89" t="str">
        <f>'申込シート①-1・２'!$F$3</f>
        <v/>
      </c>
      <c r="D66" s="90">
        <f>'申込シート①-1・２'!$F72</f>
        <v>63</v>
      </c>
      <c r="E66" s="90">
        <f>'申込シート①-1・２'!$C72</f>
        <v>5</v>
      </c>
      <c r="F66" s="90" t="s">
        <v>681</v>
      </c>
      <c r="G66" s="90" t="str">
        <f>IF('申込シート①-1・２'!D72="","",'申込シート①-1・２'!D72)</f>
        <v/>
      </c>
      <c r="H66" s="90" t="str">
        <f>IF('申込シート①-1・２'!E72="","",'申込シート①-1・２'!E72)</f>
        <v>-</v>
      </c>
      <c r="I66" s="90" t="str">
        <f>'申込シート①-1・２'!G72</f>
        <v>科</v>
      </c>
      <c r="J66" s="110">
        <f>'申込シート①-1・２'!H72</f>
        <v>0</v>
      </c>
      <c r="K66" s="110" t="str">
        <f>'申込シート①-1・２'!J72&amp;"  "&amp;'申込シート①-1・２'!K72</f>
        <v xml:space="preserve">  </v>
      </c>
      <c r="L66" s="110" t="str">
        <f>'申込シート①-1・２'!L72&amp;"  "&amp;'申込シート①-1・２'!M72</f>
        <v xml:space="preserve">  </v>
      </c>
      <c r="M66" s="162">
        <f>'申込シート①-1・２'!N72</f>
        <v>0</v>
      </c>
      <c r="N66" s="92">
        <f>'申込シート①-1・２'!O72</f>
        <v>0</v>
      </c>
      <c r="O66" s="342">
        <f>'申込シート①-1・２'!P72</f>
        <v>0</v>
      </c>
      <c r="P66" s="110">
        <f>'申込シート①-1・２'!Q72</f>
        <v>0</v>
      </c>
      <c r="Q66" s="110">
        <f>'申込シート①-1・２'!R72</f>
        <v>0</v>
      </c>
      <c r="R66" s="164" t="str">
        <f>'申込シート①-1・２'!S72</f>
        <v>-</v>
      </c>
      <c r="S66" s="162" t="str">
        <f>'申込シート①-1・２'!T72</f>
        <v>-</v>
      </c>
      <c r="T66" s="162" t="str">
        <f>'申込シート①-1・２'!U72</f>
        <v>-</v>
      </c>
      <c r="U66" s="164" t="str">
        <f>'申込シート①-1・２'!V72</f>
        <v>-</v>
      </c>
      <c r="V66" s="487">
        <f>'申込シート①-1・２'!W72</f>
        <v>0</v>
      </c>
      <c r="W66" s="487">
        <f>'申込シート①-1・２'!X72</f>
        <v>0</v>
      </c>
      <c r="X66" s="163">
        <f>'申込シート①-1・２'!Y72</f>
        <v>0</v>
      </c>
      <c r="Y66" s="1839"/>
      <c r="Z66" s="1840"/>
      <c r="AA66" s="1841"/>
    </row>
    <row r="67" spans="1:27">
      <c r="A67" s="88">
        <f>'申込シート①-1・２'!$B$3</f>
        <v>0</v>
      </c>
      <c r="B67" s="89" t="str">
        <f>'申込シート①-1・２'!$E$3</f>
        <v/>
      </c>
      <c r="C67" s="89" t="str">
        <f>'申込シート①-1・２'!$F$3</f>
        <v/>
      </c>
      <c r="D67" s="90">
        <f>'申込シート①-1・２'!$F73</f>
        <v>64</v>
      </c>
      <c r="E67" s="90">
        <f>'申込シート①-1・２'!$C73</f>
        <v>6</v>
      </c>
      <c r="F67" s="90" t="s">
        <v>681</v>
      </c>
      <c r="G67" s="90" t="str">
        <f>IF('申込シート①-1・２'!D73="","",'申込シート①-1・２'!D73)</f>
        <v/>
      </c>
      <c r="H67" s="90" t="str">
        <f>IF('申込シート①-1・２'!E73="","",'申込シート①-1・２'!E73)</f>
        <v>-</v>
      </c>
      <c r="I67" s="90" t="str">
        <f>'申込シート①-1・２'!G73</f>
        <v>科</v>
      </c>
      <c r="J67" s="110">
        <f>'申込シート①-1・２'!H73</f>
        <v>0</v>
      </c>
      <c r="K67" s="110" t="str">
        <f>'申込シート①-1・２'!J73&amp;"  "&amp;'申込シート①-1・２'!K73</f>
        <v xml:space="preserve">  </v>
      </c>
      <c r="L67" s="110" t="str">
        <f>'申込シート①-1・２'!L73&amp;"  "&amp;'申込シート①-1・２'!M73</f>
        <v xml:space="preserve">  </v>
      </c>
      <c r="M67" s="162">
        <f>'申込シート①-1・２'!N73</f>
        <v>0</v>
      </c>
      <c r="N67" s="92">
        <f>'申込シート①-1・２'!O73</f>
        <v>0</v>
      </c>
      <c r="O67" s="342">
        <f>'申込シート①-1・２'!P73</f>
        <v>0</v>
      </c>
      <c r="P67" s="110">
        <f>'申込シート①-1・２'!Q73</f>
        <v>0</v>
      </c>
      <c r="Q67" s="110">
        <f>'申込シート①-1・２'!R73</f>
        <v>0</v>
      </c>
      <c r="R67" s="164" t="str">
        <f>'申込シート①-1・２'!S73</f>
        <v>-</v>
      </c>
      <c r="S67" s="162" t="str">
        <f>'申込シート①-1・２'!T73</f>
        <v>-</v>
      </c>
      <c r="T67" s="162" t="str">
        <f>'申込シート①-1・２'!U73</f>
        <v>-</v>
      </c>
      <c r="U67" s="164" t="str">
        <f>'申込シート①-1・２'!V73</f>
        <v>-</v>
      </c>
      <c r="V67" s="487">
        <f>'申込シート①-1・２'!W73</f>
        <v>0</v>
      </c>
      <c r="W67" s="487">
        <f>'申込シート①-1・２'!X73</f>
        <v>0</v>
      </c>
      <c r="X67" s="163">
        <f>'申込シート①-1・２'!Y73</f>
        <v>0</v>
      </c>
      <c r="Y67" s="1839"/>
      <c r="Z67" s="1840"/>
      <c r="AA67" s="1841"/>
    </row>
    <row r="68" spans="1:27">
      <c r="A68" s="88">
        <f>'申込シート①-1・２'!$B$3</f>
        <v>0</v>
      </c>
      <c r="B68" s="89" t="str">
        <f>'申込シート①-1・２'!$E$3</f>
        <v/>
      </c>
      <c r="C68" s="89" t="str">
        <f>'申込シート①-1・２'!$F$3</f>
        <v/>
      </c>
      <c r="D68" s="90">
        <f>'申込シート①-1・２'!$F74</f>
        <v>65</v>
      </c>
      <c r="E68" s="90">
        <f>'申込シート①-1・２'!$C74</f>
        <v>7</v>
      </c>
      <c r="F68" s="90" t="s">
        <v>681</v>
      </c>
      <c r="G68" s="90" t="str">
        <f>IF('申込シート①-1・２'!D74="","",'申込シート①-1・２'!D74)</f>
        <v/>
      </c>
      <c r="H68" s="90" t="str">
        <f>IF('申込シート①-1・２'!E74="","",'申込シート①-1・２'!E74)</f>
        <v>-</v>
      </c>
      <c r="I68" s="90" t="str">
        <f>'申込シート①-1・２'!G74</f>
        <v>科</v>
      </c>
      <c r="J68" s="110">
        <f>'申込シート①-1・２'!H74</f>
        <v>0</v>
      </c>
      <c r="K68" s="110" t="str">
        <f>'申込シート①-1・２'!J74&amp;"  "&amp;'申込シート①-1・２'!K74</f>
        <v xml:space="preserve">  </v>
      </c>
      <c r="L68" s="110" t="str">
        <f>'申込シート①-1・２'!L74&amp;"  "&amp;'申込シート①-1・２'!M74</f>
        <v xml:space="preserve">  </v>
      </c>
      <c r="M68" s="162">
        <f>'申込シート①-1・２'!N74</f>
        <v>0</v>
      </c>
      <c r="N68" s="92">
        <f>'申込シート①-1・２'!O74</f>
        <v>0</v>
      </c>
      <c r="O68" s="342">
        <f>'申込シート①-1・２'!P74</f>
        <v>0</v>
      </c>
      <c r="P68" s="110">
        <f>'申込シート①-1・２'!Q74</f>
        <v>0</v>
      </c>
      <c r="Q68" s="110">
        <f>'申込シート①-1・２'!R74</f>
        <v>0</v>
      </c>
      <c r="R68" s="164" t="str">
        <f>'申込シート①-1・２'!S74</f>
        <v>-</v>
      </c>
      <c r="S68" s="162" t="str">
        <f>'申込シート①-1・２'!T74</f>
        <v>-</v>
      </c>
      <c r="T68" s="162" t="str">
        <f>'申込シート①-1・２'!U74</f>
        <v>-</v>
      </c>
      <c r="U68" s="164" t="str">
        <f>'申込シート①-1・２'!V74</f>
        <v>-</v>
      </c>
      <c r="V68" s="487">
        <f>'申込シート①-1・２'!W74</f>
        <v>0</v>
      </c>
      <c r="W68" s="487">
        <f>'申込シート①-1・２'!X74</f>
        <v>0</v>
      </c>
      <c r="X68" s="163">
        <f>'申込シート①-1・２'!Y74</f>
        <v>0</v>
      </c>
      <c r="Y68" s="1839"/>
      <c r="Z68" s="1840"/>
      <c r="AA68" s="1841"/>
    </row>
    <row r="69" spans="1:27">
      <c r="A69" s="88">
        <f>'申込シート①-1・２'!$B$3</f>
        <v>0</v>
      </c>
      <c r="B69" s="89" t="str">
        <f>'申込シート①-1・２'!$E$3</f>
        <v/>
      </c>
      <c r="C69" s="89" t="str">
        <f>'申込シート①-1・２'!$F$3</f>
        <v/>
      </c>
      <c r="D69" s="90">
        <f>'申込シート①-1・２'!$F75</f>
        <v>66</v>
      </c>
      <c r="E69" s="90">
        <f>'申込シート①-1・２'!$C75</f>
        <v>8</v>
      </c>
      <c r="F69" s="90" t="s">
        <v>681</v>
      </c>
      <c r="G69" s="90" t="str">
        <f>IF('申込シート①-1・２'!D75="","",'申込シート①-1・２'!D75)</f>
        <v/>
      </c>
      <c r="H69" s="90" t="str">
        <f>IF('申込シート①-1・２'!E75="","",'申込シート①-1・２'!E75)</f>
        <v>-</v>
      </c>
      <c r="I69" s="90" t="str">
        <f>'申込シート①-1・２'!G75</f>
        <v>科</v>
      </c>
      <c r="J69" s="110">
        <f>'申込シート①-1・２'!H75</f>
        <v>0</v>
      </c>
      <c r="K69" s="110" t="str">
        <f>'申込シート①-1・２'!J75&amp;"  "&amp;'申込シート①-1・２'!K75</f>
        <v xml:space="preserve">  </v>
      </c>
      <c r="L69" s="110" t="str">
        <f>'申込シート①-1・２'!L75&amp;"  "&amp;'申込シート①-1・２'!M75</f>
        <v xml:space="preserve">  </v>
      </c>
      <c r="M69" s="162">
        <f>'申込シート①-1・２'!N75</f>
        <v>0</v>
      </c>
      <c r="N69" s="92">
        <f>'申込シート①-1・２'!O75</f>
        <v>0</v>
      </c>
      <c r="O69" s="342">
        <f>'申込シート①-1・２'!P75</f>
        <v>0</v>
      </c>
      <c r="P69" s="110">
        <f>'申込シート①-1・２'!Q75</f>
        <v>0</v>
      </c>
      <c r="Q69" s="110">
        <f>'申込シート①-1・２'!R75</f>
        <v>0</v>
      </c>
      <c r="R69" s="164" t="str">
        <f>'申込シート①-1・２'!S75</f>
        <v>-</v>
      </c>
      <c r="S69" s="162" t="str">
        <f>'申込シート①-1・２'!T75</f>
        <v>-</v>
      </c>
      <c r="T69" s="162" t="str">
        <f>'申込シート①-1・２'!U75</f>
        <v>-</v>
      </c>
      <c r="U69" s="164" t="str">
        <f>'申込シート①-1・２'!V75</f>
        <v>-</v>
      </c>
      <c r="V69" s="487">
        <f>'申込シート①-1・２'!W75</f>
        <v>0</v>
      </c>
      <c r="W69" s="487">
        <f>'申込シート①-1・２'!X75</f>
        <v>0</v>
      </c>
      <c r="X69" s="163">
        <f>'申込シート①-1・２'!Y75</f>
        <v>0</v>
      </c>
      <c r="Y69" s="1839"/>
      <c r="Z69" s="1840"/>
      <c r="AA69" s="1841"/>
    </row>
    <row r="70" spans="1:27">
      <c r="A70" s="88">
        <f>'申込シート①-1・２'!$B$3</f>
        <v>0</v>
      </c>
      <c r="B70" s="89" t="str">
        <f>'申込シート①-1・２'!$E$3</f>
        <v/>
      </c>
      <c r="C70" s="89" t="str">
        <f>'申込シート①-1・２'!$F$3</f>
        <v/>
      </c>
      <c r="D70" s="90">
        <f>'申込シート①-1・２'!$F76</f>
        <v>67</v>
      </c>
      <c r="E70" s="90">
        <f>'申込シート①-1・２'!$C76</f>
        <v>9</v>
      </c>
      <c r="F70" s="90" t="s">
        <v>681</v>
      </c>
      <c r="G70" s="90" t="str">
        <f>IF('申込シート①-1・２'!D76="","",'申込シート①-1・２'!D76)</f>
        <v/>
      </c>
      <c r="H70" s="90" t="str">
        <f>IF('申込シート①-1・２'!E76="","",'申込シート①-1・２'!E76)</f>
        <v>-</v>
      </c>
      <c r="I70" s="90" t="str">
        <f>'申込シート①-1・２'!G76</f>
        <v>科</v>
      </c>
      <c r="J70" s="110">
        <f>'申込シート①-1・２'!H76</f>
        <v>0</v>
      </c>
      <c r="K70" s="110" t="str">
        <f>'申込シート①-1・２'!J76&amp;"  "&amp;'申込シート①-1・２'!K76</f>
        <v xml:space="preserve">  </v>
      </c>
      <c r="L70" s="110" t="str">
        <f>'申込シート①-1・２'!L76&amp;"  "&amp;'申込シート①-1・２'!M76</f>
        <v xml:space="preserve">  </v>
      </c>
      <c r="M70" s="162">
        <f>'申込シート①-1・２'!N76</f>
        <v>0</v>
      </c>
      <c r="N70" s="92">
        <f>'申込シート①-1・２'!O76</f>
        <v>0</v>
      </c>
      <c r="O70" s="342">
        <f>'申込シート①-1・２'!P76</f>
        <v>0</v>
      </c>
      <c r="P70" s="110">
        <f>'申込シート①-1・２'!Q76</f>
        <v>0</v>
      </c>
      <c r="Q70" s="110">
        <f>'申込シート①-1・２'!R76</f>
        <v>0</v>
      </c>
      <c r="R70" s="164" t="str">
        <f>'申込シート①-1・２'!S76</f>
        <v>-</v>
      </c>
      <c r="S70" s="162" t="str">
        <f>'申込シート①-1・２'!T76</f>
        <v>-</v>
      </c>
      <c r="T70" s="162" t="str">
        <f>'申込シート①-1・２'!U76</f>
        <v>-</v>
      </c>
      <c r="U70" s="164" t="str">
        <f>'申込シート①-1・２'!V76</f>
        <v>-</v>
      </c>
      <c r="V70" s="487">
        <f>'申込シート①-1・２'!W76</f>
        <v>0</v>
      </c>
      <c r="W70" s="487">
        <f>'申込シート①-1・２'!X76</f>
        <v>0</v>
      </c>
      <c r="X70" s="163">
        <f>'申込シート①-1・２'!Y76</f>
        <v>0</v>
      </c>
      <c r="Y70" s="1839"/>
      <c r="Z70" s="1840"/>
      <c r="AA70" s="1841"/>
    </row>
    <row r="71" spans="1:27">
      <c r="A71" s="88">
        <f>'申込シート①-1・２'!$B$3</f>
        <v>0</v>
      </c>
      <c r="B71" s="89" t="str">
        <f>'申込シート①-1・２'!$E$3</f>
        <v/>
      </c>
      <c r="C71" s="89" t="str">
        <f>'申込シート①-1・２'!$F$3</f>
        <v/>
      </c>
      <c r="D71" s="90">
        <f>'申込シート①-1・２'!$F77</f>
        <v>68</v>
      </c>
      <c r="E71" s="90">
        <f>'申込シート①-1・２'!$C77</f>
        <v>10</v>
      </c>
      <c r="F71" s="90" t="s">
        <v>681</v>
      </c>
      <c r="G71" s="90" t="str">
        <f>IF('申込シート①-1・２'!D77="","",'申込シート①-1・２'!D77)</f>
        <v/>
      </c>
      <c r="H71" s="90" t="str">
        <f>IF('申込シート①-1・２'!E77="","",'申込シート①-1・２'!E77)</f>
        <v>-</v>
      </c>
      <c r="I71" s="90" t="str">
        <f>'申込シート①-1・２'!G77</f>
        <v>科</v>
      </c>
      <c r="J71" s="110">
        <f>'申込シート①-1・２'!H77</f>
        <v>0</v>
      </c>
      <c r="K71" s="110" t="str">
        <f>'申込シート①-1・２'!J77&amp;"  "&amp;'申込シート①-1・２'!K77</f>
        <v xml:space="preserve">  </v>
      </c>
      <c r="L71" s="110" t="str">
        <f>'申込シート①-1・２'!L77&amp;"  "&amp;'申込シート①-1・２'!M77</f>
        <v xml:space="preserve">  </v>
      </c>
      <c r="M71" s="162">
        <f>'申込シート①-1・２'!N77</f>
        <v>0</v>
      </c>
      <c r="N71" s="92">
        <f>'申込シート①-1・２'!O77</f>
        <v>0</v>
      </c>
      <c r="O71" s="342">
        <f>'申込シート①-1・２'!P77</f>
        <v>0</v>
      </c>
      <c r="P71" s="110">
        <f>'申込シート①-1・２'!Q77</f>
        <v>0</v>
      </c>
      <c r="Q71" s="110">
        <f>'申込シート①-1・２'!R77</f>
        <v>0</v>
      </c>
      <c r="R71" s="164" t="str">
        <f>'申込シート①-1・２'!S77</f>
        <v>-</v>
      </c>
      <c r="S71" s="162" t="str">
        <f>'申込シート①-1・２'!T77</f>
        <v>-</v>
      </c>
      <c r="T71" s="162" t="str">
        <f>'申込シート①-1・２'!U77</f>
        <v>-</v>
      </c>
      <c r="U71" s="164" t="str">
        <f>'申込シート①-1・２'!V77</f>
        <v>-</v>
      </c>
      <c r="V71" s="487">
        <f>'申込シート①-1・２'!W77</f>
        <v>0</v>
      </c>
      <c r="W71" s="487">
        <f>'申込シート①-1・２'!X77</f>
        <v>0</v>
      </c>
      <c r="X71" s="163">
        <f>'申込シート①-1・２'!Y77</f>
        <v>0</v>
      </c>
      <c r="Y71" s="1839"/>
      <c r="Z71" s="1840"/>
      <c r="AA71" s="1841"/>
    </row>
    <row r="72" spans="1:27">
      <c r="A72" s="88">
        <f>'申込シート①-1・２'!$B$3</f>
        <v>0</v>
      </c>
      <c r="B72" s="89" t="str">
        <f>'申込シート①-1・２'!$E$3</f>
        <v/>
      </c>
      <c r="C72" s="89" t="str">
        <f>'申込シート①-1・２'!$F$3</f>
        <v/>
      </c>
      <c r="D72" s="90">
        <f>'申込シート①-1・２'!$F78</f>
        <v>69</v>
      </c>
      <c r="E72" s="90">
        <f>'申込シート①-1・２'!$C78</f>
        <v>11</v>
      </c>
      <c r="F72" s="90" t="s">
        <v>681</v>
      </c>
      <c r="G72" s="90" t="str">
        <f>IF('申込シート①-1・２'!D78="","",'申込シート①-1・２'!D78)</f>
        <v/>
      </c>
      <c r="H72" s="90" t="str">
        <f>IF('申込シート①-1・２'!E78="","",'申込シート①-1・２'!E78)</f>
        <v>-</v>
      </c>
      <c r="I72" s="90" t="str">
        <f>'申込シート①-1・２'!G78</f>
        <v>科</v>
      </c>
      <c r="J72" s="110">
        <f>'申込シート①-1・２'!H78</f>
        <v>0</v>
      </c>
      <c r="K72" s="110" t="str">
        <f>'申込シート①-1・２'!J78&amp;"  "&amp;'申込シート①-1・２'!K78</f>
        <v xml:space="preserve">  </v>
      </c>
      <c r="L72" s="110" t="str">
        <f>'申込シート①-1・２'!L78&amp;"  "&amp;'申込シート①-1・２'!M78</f>
        <v xml:space="preserve">  </v>
      </c>
      <c r="M72" s="162">
        <f>'申込シート①-1・２'!N78</f>
        <v>0</v>
      </c>
      <c r="N72" s="92">
        <f>'申込シート①-1・２'!O78</f>
        <v>0</v>
      </c>
      <c r="O72" s="342">
        <f>'申込シート①-1・２'!P78</f>
        <v>0</v>
      </c>
      <c r="P72" s="110">
        <f>'申込シート①-1・２'!Q78</f>
        <v>0</v>
      </c>
      <c r="Q72" s="110">
        <f>'申込シート①-1・２'!R78</f>
        <v>0</v>
      </c>
      <c r="R72" s="164" t="str">
        <f>'申込シート①-1・２'!S78</f>
        <v>-</v>
      </c>
      <c r="S72" s="162" t="str">
        <f>'申込シート①-1・２'!T78</f>
        <v>-</v>
      </c>
      <c r="T72" s="162" t="str">
        <f>'申込シート①-1・２'!U78</f>
        <v>-</v>
      </c>
      <c r="U72" s="164" t="str">
        <f>'申込シート①-1・２'!V78</f>
        <v>-</v>
      </c>
      <c r="V72" s="487">
        <f>'申込シート①-1・２'!W78</f>
        <v>0</v>
      </c>
      <c r="W72" s="487">
        <f>'申込シート①-1・２'!X78</f>
        <v>0</v>
      </c>
      <c r="X72" s="163">
        <f>'申込シート①-1・２'!Y78</f>
        <v>0</v>
      </c>
      <c r="Y72" s="1839"/>
      <c r="Z72" s="1840"/>
      <c r="AA72" s="1841"/>
    </row>
    <row r="73" spans="1:27">
      <c r="A73" s="88">
        <f>'申込シート①-1・２'!$B$3</f>
        <v>0</v>
      </c>
      <c r="B73" s="89" t="str">
        <f>'申込シート①-1・２'!$E$3</f>
        <v/>
      </c>
      <c r="C73" s="89" t="str">
        <f>'申込シート①-1・２'!$F$3</f>
        <v/>
      </c>
      <c r="D73" s="90">
        <f>'申込シート①-1・２'!$F79</f>
        <v>70</v>
      </c>
      <c r="E73" s="90">
        <f>'申込シート①-1・２'!$C79</f>
        <v>12</v>
      </c>
      <c r="F73" s="90" t="s">
        <v>681</v>
      </c>
      <c r="G73" s="90" t="str">
        <f>IF('申込シート①-1・２'!D79="","",'申込シート①-1・２'!D79)</f>
        <v/>
      </c>
      <c r="H73" s="90" t="str">
        <f>IF('申込シート①-1・２'!E79="","",'申込シート①-1・２'!E79)</f>
        <v>-</v>
      </c>
      <c r="I73" s="90" t="str">
        <f>'申込シート①-1・２'!G79</f>
        <v>科</v>
      </c>
      <c r="J73" s="110">
        <f>'申込シート①-1・２'!H79</f>
        <v>0</v>
      </c>
      <c r="K73" s="110" t="str">
        <f>'申込シート①-1・２'!J79&amp;"  "&amp;'申込シート①-1・２'!K79</f>
        <v xml:space="preserve">  </v>
      </c>
      <c r="L73" s="110" t="str">
        <f>'申込シート①-1・２'!L79&amp;"  "&amp;'申込シート①-1・２'!M79</f>
        <v xml:space="preserve">  </v>
      </c>
      <c r="M73" s="162">
        <f>'申込シート①-1・２'!N79</f>
        <v>0</v>
      </c>
      <c r="N73" s="92">
        <f>'申込シート①-1・２'!O79</f>
        <v>0</v>
      </c>
      <c r="O73" s="342">
        <f>'申込シート①-1・２'!P79</f>
        <v>0</v>
      </c>
      <c r="P73" s="110">
        <f>'申込シート①-1・２'!Q79</f>
        <v>0</v>
      </c>
      <c r="Q73" s="110">
        <f>'申込シート①-1・２'!R79</f>
        <v>0</v>
      </c>
      <c r="R73" s="164" t="str">
        <f>'申込シート①-1・２'!S79</f>
        <v>-</v>
      </c>
      <c r="S73" s="162" t="str">
        <f>'申込シート①-1・２'!T79</f>
        <v>-</v>
      </c>
      <c r="T73" s="162" t="str">
        <f>'申込シート①-1・２'!U79</f>
        <v>-</v>
      </c>
      <c r="U73" s="164" t="str">
        <f>'申込シート①-1・２'!V79</f>
        <v>-</v>
      </c>
      <c r="V73" s="487">
        <f>'申込シート①-1・２'!W79</f>
        <v>0</v>
      </c>
      <c r="W73" s="487">
        <f>'申込シート①-1・２'!X79</f>
        <v>0</v>
      </c>
      <c r="X73" s="163">
        <f>'申込シート①-1・２'!Y79</f>
        <v>0</v>
      </c>
      <c r="Y73" s="1839"/>
      <c r="Z73" s="1840"/>
      <c r="AA73" s="1841"/>
    </row>
    <row r="74" spans="1:27">
      <c r="A74" s="88">
        <f>'申込シート①-1・２'!$B$3</f>
        <v>0</v>
      </c>
      <c r="B74" s="89" t="str">
        <f>'申込シート①-1・２'!$E$3</f>
        <v/>
      </c>
      <c r="C74" s="89" t="str">
        <f>'申込シート①-1・２'!$F$3</f>
        <v/>
      </c>
      <c r="D74" s="90">
        <f>'申込シート①-1・２'!$F80</f>
        <v>71</v>
      </c>
      <c r="E74" s="90">
        <f>'申込シート①-1・２'!$C80</f>
        <v>13</v>
      </c>
      <c r="F74" s="90" t="s">
        <v>681</v>
      </c>
      <c r="G74" s="90" t="str">
        <f>IF('申込シート①-1・２'!D80="","",'申込シート①-1・２'!D80)</f>
        <v/>
      </c>
      <c r="H74" s="90" t="str">
        <f>IF('申込シート①-1・２'!E80="","",'申込シート①-1・２'!E80)</f>
        <v>-</v>
      </c>
      <c r="I74" s="90" t="str">
        <f>'申込シート①-1・２'!G80</f>
        <v>科</v>
      </c>
      <c r="J74" s="110">
        <f>'申込シート①-1・２'!H80</f>
        <v>0</v>
      </c>
      <c r="K74" s="110" t="str">
        <f>'申込シート①-1・２'!J80&amp;"  "&amp;'申込シート①-1・２'!K80</f>
        <v xml:space="preserve">  </v>
      </c>
      <c r="L74" s="110" t="str">
        <f>'申込シート①-1・２'!L80&amp;"  "&amp;'申込シート①-1・２'!M80</f>
        <v xml:space="preserve">  </v>
      </c>
      <c r="M74" s="162">
        <f>'申込シート①-1・２'!N80</f>
        <v>0</v>
      </c>
      <c r="N74" s="92">
        <f>'申込シート①-1・２'!O80</f>
        <v>0</v>
      </c>
      <c r="O74" s="342">
        <f>'申込シート①-1・２'!P80</f>
        <v>0</v>
      </c>
      <c r="P74" s="110">
        <f>'申込シート①-1・２'!Q80</f>
        <v>0</v>
      </c>
      <c r="Q74" s="110">
        <f>'申込シート①-1・２'!R80</f>
        <v>0</v>
      </c>
      <c r="R74" s="164" t="str">
        <f>'申込シート①-1・２'!S80</f>
        <v>-</v>
      </c>
      <c r="S74" s="162" t="str">
        <f>'申込シート①-1・２'!T80</f>
        <v>-</v>
      </c>
      <c r="T74" s="162" t="str">
        <f>'申込シート①-1・２'!U80</f>
        <v>-</v>
      </c>
      <c r="U74" s="164" t="str">
        <f>'申込シート①-1・２'!V80</f>
        <v>-</v>
      </c>
      <c r="V74" s="487">
        <f>'申込シート①-1・２'!W80</f>
        <v>0</v>
      </c>
      <c r="W74" s="487">
        <f>'申込シート①-1・２'!X80</f>
        <v>0</v>
      </c>
      <c r="X74" s="163">
        <f>'申込シート①-1・２'!Y80</f>
        <v>0</v>
      </c>
      <c r="Y74" s="1839"/>
      <c r="Z74" s="1840"/>
      <c r="AA74" s="1841"/>
    </row>
    <row r="75" spans="1:27">
      <c r="A75" s="88">
        <f>'申込シート①-1・２'!$B$3</f>
        <v>0</v>
      </c>
      <c r="B75" s="89" t="str">
        <f>'申込シート①-1・２'!$E$3</f>
        <v/>
      </c>
      <c r="C75" s="89" t="str">
        <f>'申込シート①-1・２'!$F$3</f>
        <v/>
      </c>
      <c r="D75" s="90">
        <f>'申込シート①-1・２'!$F81</f>
        <v>72</v>
      </c>
      <c r="E75" s="90">
        <f>'申込シート①-1・２'!$C81</f>
        <v>14</v>
      </c>
      <c r="F75" s="90" t="s">
        <v>681</v>
      </c>
      <c r="G75" s="90" t="str">
        <f>IF('申込シート①-1・２'!D81="","",'申込シート①-1・２'!D81)</f>
        <v/>
      </c>
      <c r="H75" s="90" t="str">
        <f>IF('申込シート①-1・２'!E81="","",'申込シート①-1・２'!E81)</f>
        <v>-</v>
      </c>
      <c r="I75" s="90" t="str">
        <f>'申込シート①-1・２'!G81</f>
        <v>科</v>
      </c>
      <c r="J75" s="110">
        <f>'申込シート①-1・２'!H81</f>
        <v>0</v>
      </c>
      <c r="K75" s="110" t="str">
        <f>'申込シート①-1・２'!J81&amp;"  "&amp;'申込シート①-1・２'!K81</f>
        <v xml:space="preserve">  </v>
      </c>
      <c r="L75" s="110" t="str">
        <f>'申込シート①-1・２'!L81&amp;"  "&amp;'申込シート①-1・２'!M81</f>
        <v xml:space="preserve">  </v>
      </c>
      <c r="M75" s="162">
        <f>'申込シート①-1・２'!N81</f>
        <v>0</v>
      </c>
      <c r="N75" s="92">
        <f>'申込シート①-1・２'!O81</f>
        <v>0</v>
      </c>
      <c r="O75" s="342">
        <f>'申込シート①-1・２'!P81</f>
        <v>0</v>
      </c>
      <c r="P75" s="110">
        <f>'申込シート①-1・２'!Q81</f>
        <v>0</v>
      </c>
      <c r="Q75" s="110">
        <f>'申込シート①-1・２'!R81</f>
        <v>0</v>
      </c>
      <c r="R75" s="164" t="str">
        <f>'申込シート①-1・２'!S81</f>
        <v>-</v>
      </c>
      <c r="S75" s="162" t="str">
        <f>'申込シート①-1・２'!T81</f>
        <v>-</v>
      </c>
      <c r="T75" s="162" t="str">
        <f>'申込シート①-1・２'!U81</f>
        <v>-</v>
      </c>
      <c r="U75" s="164" t="str">
        <f>'申込シート①-1・２'!V81</f>
        <v>-</v>
      </c>
      <c r="V75" s="487">
        <f>'申込シート①-1・２'!W81</f>
        <v>0</v>
      </c>
      <c r="W75" s="487">
        <f>'申込シート①-1・２'!X81</f>
        <v>0</v>
      </c>
      <c r="X75" s="163">
        <f>'申込シート①-1・２'!Y81</f>
        <v>0</v>
      </c>
      <c r="Y75" s="1839"/>
      <c r="Z75" s="1840"/>
      <c r="AA75" s="1841"/>
    </row>
    <row r="76" spans="1:27">
      <c r="A76" s="88">
        <f>'申込シート①-1・２'!$B$3</f>
        <v>0</v>
      </c>
      <c r="B76" s="89" t="str">
        <f>'申込シート①-1・２'!$E$3</f>
        <v/>
      </c>
      <c r="C76" s="89" t="str">
        <f>'申込シート①-1・２'!$F$3</f>
        <v/>
      </c>
      <c r="D76" s="90">
        <f>'申込シート①-1・２'!$F82</f>
        <v>73</v>
      </c>
      <c r="E76" s="90">
        <f>'申込シート①-1・２'!$C82</f>
        <v>15</v>
      </c>
      <c r="F76" s="90" t="s">
        <v>681</v>
      </c>
      <c r="G76" s="90" t="str">
        <f>IF('申込シート①-1・２'!D82="","",'申込シート①-1・２'!D82)</f>
        <v/>
      </c>
      <c r="H76" s="90" t="str">
        <f>IF('申込シート①-1・２'!E82="","",'申込シート①-1・２'!E82)</f>
        <v>-</v>
      </c>
      <c r="I76" s="90" t="str">
        <f>'申込シート①-1・２'!G82</f>
        <v>科</v>
      </c>
      <c r="J76" s="110">
        <f>'申込シート①-1・２'!H82</f>
        <v>0</v>
      </c>
      <c r="K76" s="110" t="str">
        <f>'申込シート①-1・２'!J82&amp;"  "&amp;'申込シート①-1・２'!K82</f>
        <v xml:space="preserve">  </v>
      </c>
      <c r="L76" s="110" t="str">
        <f>'申込シート①-1・２'!L82&amp;"  "&amp;'申込シート①-1・２'!M82</f>
        <v xml:space="preserve">  </v>
      </c>
      <c r="M76" s="162">
        <f>'申込シート①-1・２'!N82</f>
        <v>0</v>
      </c>
      <c r="N76" s="92">
        <f>'申込シート①-1・２'!O82</f>
        <v>0</v>
      </c>
      <c r="O76" s="342">
        <f>'申込シート①-1・２'!P82</f>
        <v>0</v>
      </c>
      <c r="P76" s="110">
        <f>'申込シート①-1・２'!Q82</f>
        <v>0</v>
      </c>
      <c r="Q76" s="110">
        <f>'申込シート①-1・２'!R82</f>
        <v>0</v>
      </c>
      <c r="R76" s="164" t="str">
        <f>'申込シート①-1・２'!S82</f>
        <v>-</v>
      </c>
      <c r="S76" s="162" t="str">
        <f>'申込シート①-1・２'!T82</f>
        <v>-</v>
      </c>
      <c r="T76" s="162" t="str">
        <f>'申込シート①-1・２'!U82</f>
        <v>-</v>
      </c>
      <c r="U76" s="164" t="str">
        <f>'申込シート①-1・２'!V82</f>
        <v>-</v>
      </c>
      <c r="V76" s="487">
        <f>'申込シート①-1・２'!W82</f>
        <v>0</v>
      </c>
      <c r="W76" s="487">
        <f>'申込シート①-1・２'!X82</f>
        <v>0</v>
      </c>
      <c r="X76" s="163">
        <f>'申込シート①-1・２'!Y82</f>
        <v>0</v>
      </c>
      <c r="Y76" s="1839"/>
      <c r="Z76" s="1840"/>
      <c r="AA76" s="1841"/>
    </row>
    <row r="77" spans="1:27">
      <c r="A77" s="88">
        <f>'申込シート①-1・２'!$B$3</f>
        <v>0</v>
      </c>
      <c r="B77" s="89" t="str">
        <f>'申込シート①-1・２'!$E$3</f>
        <v/>
      </c>
      <c r="C77" s="89" t="str">
        <f>'申込シート①-1・２'!$F$3</f>
        <v/>
      </c>
      <c r="D77" s="90">
        <f>'申込シート①-1・２'!$F83</f>
        <v>74</v>
      </c>
      <c r="E77" s="90">
        <f>'申込シート①-1・２'!$C83</f>
        <v>16</v>
      </c>
      <c r="F77" s="90" t="s">
        <v>681</v>
      </c>
      <c r="G77" s="90" t="str">
        <f>IF('申込シート①-1・２'!D83="","",'申込シート①-1・２'!D83)</f>
        <v/>
      </c>
      <c r="H77" s="90" t="str">
        <f>IF('申込シート①-1・２'!E83="","",'申込シート①-1・２'!E83)</f>
        <v>-</v>
      </c>
      <c r="I77" s="90" t="str">
        <f>'申込シート①-1・２'!G83</f>
        <v>科</v>
      </c>
      <c r="J77" s="110">
        <f>'申込シート①-1・２'!H83</f>
        <v>0</v>
      </c>
      <c r="K77" s="110" t="str">
        <f>'申込シート①-1・２'!J83&amp;"  "&amp;'申込シート①-1・２'!K83</f>
        <v xml:space="preserve">  </v>
      </c>
      <c r="L77" s="110" t="str">
        <f>'申込シート①-1・２'!L83&amp;"  "&amp;'申込シート①-1・２'!M83</f>
        <v xml:space="preserve">  </v>
      </c>
      <c r="M77" s="162">
        <f>'申込シート①-1・２'!N83</f>
        <v>0</v>
      </c>
      <c r="N77" s="92">
        <f>'申込シート①-1・２'!O83</f>
        <v>0</v>
      </c>
      <c r="O77" s="342">
        <f>'申込シート①-1・２'!P83</f>
        <v>0</v>
      </c>
      <c r="P77" s="110">
        <f>'申込シート①-1・２'!Q83</f>
        <v>0</v>
      </c>
      <c r="Q77" s="110">
        <f>'申込シート①-1・２'!R83</f>
        <v>0</v>
      </c>
      <c r="R77" s="164" t="str">
        <f>'申込シート①-1・２'!S83</f>
        <v>-</v>
      </c>
      <c r="S77" s="162" t="str">
        <f>'申込シート①-1・２'!T83</f>
        <v>-</v>
      </c>
      <c r="T77" s="162" t="str">
        <f>'申込シート①-1・２'!U83</f>
        <v>-</v>
      </c>
      <c r="U77" s="164" t="str">
        <f>'申込シート①-1・２'!V83</f>
        <v>-</v>
      </c>
      <c r="V77" s="487">
        <f>'申込シート①-1・２'!W83</f>
        <v>0</v>
      </c>
      <c r="W77" s="487">
        <f>'申込シート①-1・２'!X83</f>
        <v>0</v>
      </c>
      <c r="X77" s="163">
        <f>'申込シート①-1・２'!Y83</f>
        <v>0</v>
      </c>
      <c r="Y77" s="1839"/>
      <c r="Z77" s="1840"/>
      <c r="AA77" s="1841"/>
    </row>
    <row r="78" spans="1:27">
      <c r="A78" s="88">
        <f>'申込シート①-1・２'!$B$3</f>
        <v>0</v>
      </c>
      <c r="B78" s="89" t="str">
        <f>'申込シート①-1・２'!$E$3</f>
        <v/>
      </c>
      <c r="C78" s="89" t="str">
        <f>'申込シート①-1・２'!$F$3</f>
        <v/>
      </c>
      <c r="D78" s="90">
        <f>'申込シート①-1・２'!$F84</f>
        <v>75</v>
      </c>
      <c r="E78" s="90">
        <f>'申込シート①-1・２'!$C84</f>
        <v>17</v>
      </c>
      <c r="F78" s="90" t="s">
        <v>681</v>
      </c>
      <c r="G78" s="90" t="str">
        <f>IF('申込シート①-1・２'!D84="","",'申込シート①-1・２'!D84)</f>
        <v>引率者</v>
      </c>
      <c r="H78" s="90" t="str">
        <f>IF('申込シート①-1・２'!E84="","",'申込シート①-1・２'!E84)</f>
        <v>-</v>
      </c>
      <c r="I78" s="90" t="str">
        <f>'申込シート①-1・２'!G84</f>
        <v>-</v>
      </c>
      <c r="J78" s="110" t="str">
        <f>'申込シート①-1・２'!H84</f>
        <v>-</v>
      </c>
      <c r="K78" s="110" t="str">
        <f>'申込シート①-1・２'!J84&amp;"  "&amp;'申込シート①-1・２'!K84</f>
        <v xml:space="preserve">  </v>
      </c>
      <c r="L78" s="110" t="str">
        <f>'申込シート①-1・２'!L84&amp;"  "&amp;'申込シート①-1・２'!M84</f>
        <v xml:space="preserve">  </v>
      </c>
      <c r="M78" s="162">
        <f>'申込シート①-1・２'!N84</f>
        <v>0</v>
      </c>
      <c r="N78" s="92">
        <f>'申込シート①-1・２'!O84</f>
        <v>0</v>
      </c>
      <c r="O78" s="342">
        <f>'申込シート①-1・２'!P84</f>
        <v>0</v>
      </c>
      <c r="P78" s="110">
        <f>'申込シート①-1・２'!Q84</f>
        <v>0</v>
      </c>
      <c r="Q78" s="110">
        <f>'申込シート①-1・２'!R84</f>
        <v>0</v>
      </c>
      <c r="R78" s="164" t="str">
        <f>'申込シート①-1・２'!S84</f>
        <v>-</v>
      </c>
      <c r="S78" s="162" t="str">
        <f>'申込シート①-1・２'!T84</f>
        <v>-</v>
      </c>
      <c r="T78" s="162" t="str">
        <f>'申込シート①-1・２'!U84</f>
        <v>-</v>
      </c>
      <c r="U78" s="164" t="str">
        <f>'申込シート①-1・２'!V84</f>
        <v>-</v>
      </c>
      <c r="V78" s="487">
        <f>'申込シート①-1・２'!W84</f>
        <v>0</v>
      </c>
      <c r="W78" s="487">
        <f>'申込シート①-1・２'!X84</f>
        <v>0</v>
      </c>
      <c r="X78" s="163">
        <f>'申込シート①-1・２'!Y84</f>
        <v>0</v>
      </c>
      <c r="Y78" s="1839"/>
      <c r="Z78" s="1840"/>
      <c r="AA78" s="1841"/>
    </row>
    <row r="79" spans="1:27">
      <c r="A79" s="88">
        <f>'申込シート①-1・２'!$B$3</f>
        <v>0</v>
      </c>
      <c r="B79" s="89" t="str">
        <f>'申込シート①-1・２'!$E$3</f>
        <v/>
      </c>
      <c r="C79" s="89" t="str">
        <f>'申込シート①-1・２'!$F$3</f>
        <v/>
      </c>
      <c r="D79" s="90">
        <f>'申込シート①-1・２'!$F85</f>
        <v>76</v>
      </c>
      <c r="E79" s="90">
        <f>'申込シート①-1・２'!$C85</f>
        <v>18</v>
      </c>
      <c r="F79" s="90" t="s">
        <v>681</v>
      </c>
      <c r="G79" s="90" t="str">
        <f>IF('申込シート①-1・２'!D85="","",'申込シート①-1・２'!D85)</f>
        <v>引率者</v>
      </c>
      <c r="H79" s="90" t="str">
        <f>IF('申込シート①-1・２'!E85="","",'申込シート①-1・２'!E85)</f>
        <v>-</v>
      </c>
      <c r="I79" s="90" t="str">
        <f>'申込シート①-1・２'!G85</f>
        <v>-</v>
      </c>
      <c r="J79" s="110" t="str">
        <f>'申込シート①-1・２'!H85</f>
        <v>-</v>
      </c>
      <c r="K79" s="110" t="str">
        <f>'申込シート①-1・２'!J85&amp;"  "&amp;'申込シート①-1・２'!K85</f>
        <v xml:space="preserve">  </v>
      </c>
      <c r="L79" s="110" t="str">
        <f>'申込シート①-1・２'!L85&amp;"  "&amp;'申込シート①-1・２'!M85</f>
        <v xml:space="preserve">  </v>
      </c>
      <c r="M79" s="162">
        <f>'申込シート①-1・２'!N85</f>
        <v>0</v>
      </c>
      <c r="N79" s="92">
        <f>'申込シート①-1・２'!O85</f>
        <v>0</v>
      </c>
      <c r="O79" s="342">
        <f>'申込シート①-1・２'!P85</f>
        <v>0</v>
      </c>
      <c r="P79" s="110">
        <f>'申込シート①-1・２'!Q85</f>
        <v>0</v>
      </c>
      <c r="Q79" s="110">
        <f>'申込シート①-1・２'!R85</f>
        <v>0</v>
      </c>
      <c r="R79" s="164" t="str">
        <f>'申込シート①-1・２'!S85</f>
        <v>-</v>
      </c>
      <c r="S79" s="162" t="str">
        <f>'申込シート①-1・２'!T85</f>
        <v>-</v>
      </c>
      <c r="T79" s="162" t="str">
        <f>'申込シート①-1・２'!U85</f>
        <v>-</v>
      </c>
      <c r="U79" s="164" t="str">
        <f>'申込シート①-1・２'!V85</f>
        <v>-</v>
      </c>
      <c r="V79" s="487">
        <f>'申込シート①-1・２'!W85</f>
        <v>0</v>
      </c>
      <c r="W79" s="487">
        <f>'申込シート①-1・２'!X85</f>
        <v>0</v>
      </c>
      <c r="X79" s="163">
        <f>'申込シート①-1・２'!Y85</f>
        <v>0</v>
      </c>
      <c r="Y79" s="1839"/>
      <c r="Z79" s="1840"/>
      <c r="AA79" s="1841"/>
    </row>
    <row r="80" spans="1:27" ht="12.75" thickBot="1">
      <c r="A80" s="94">
        <f>'申込シート①-1・２'!$B$3</f>
        <v>0</v>
      </c>
      <c r="B80" s="95" t="str">
        <f>'申込シート①-1・２'!$E$3</f>
        <v/>
      </c>
      <c r="C80" s="95" t="str">
        <f>'申込シート①-1・２'!$F$3</f>
        <v/>
      </c>
      <c r="D80" s="96">
        <f>'申込シート①-1・２'!$F86</f>
        <v>77</v>
      </c>
      <c r="E80" s="96">
        <f>'申込シート①-1・２'!$C86</f>
        <v>19</v>
      </c>
      <c r="F80" s="96" t="s">
        <v>681</v>
      </c>
      <c r="G80" s="96" t="str">
        <f>IF('申込シート①-1・２'!D86="","",'申込シート①-1・２'!D86)</f>
        <v>引率者</v>
      </c>
      <c r="H80" s="96" t="str">
        <f>IF('申込シート①-1・２'!E86="","",'申込シート①-1・２'!E86)</f>
        <v>-</v>
      </c>
      <c r="I80" s="96" t="str">
        <f>'申込シート①-1・２'!G86</f>
        <v>-</v>
      </c>
      <c r="J80" s="111" t="str">
        <f>'申込シート①-1・２'!H86</f>
        <v>-</v>
      </c>
      <c r="K80" s="111" t="str">
        <f>'申込シート①-1・２'!J86&amp;"  "&amp;'申込シート①-1・２'!K86</f>
        <v xml:space="preserve">  </v>
      </c>
      <c r="L80" s="111" t="str">
        <f>'申込シート①-1・２'!L86&amp;"  "&amp;'申込シート①-1・２'!M86</f>
        <v xml:space="preserve">  </v>
      </c>
      <c r="M80" s="166">
        <f>'申込シート①-1・２'!N86</f>
        <v>0</v>
      </c>
      <c r="N80" s="98">
        <f>'申込シート①-1・２'!O86</f>
        <v>0</v>
      </c>
      <c r="O80" s="343">
        <f>'申込シート①-1・２'!P86</f>
        <v>0</v>
      </c>
      <c r="P80" s="111">
        <f>'申込シート①-1・２'!Q86</f>
        <v>0</v>
      </c>
      <c r="Q80" s="111">
        <f>'申込シート①-1・２'!R86</f>
        <v>0</v>
      </c>
      <c r="R80" s="168" t="str">
        <f>'申込シート①-1・２'!S86</f>
        <v>-</v>
      </c>
      <c r="S80" s="166" t="str">
        <f>'申込シート①-1・２'!T86</f>
        <v>-</v>
      </c>
      <c r="T80" s="166" t="str">
        <f>'申込シート①-1・２'!U86</f>
        <v>-</v>
      </c>
      <c r="U80" s="168" t="str">
        <f>'申込シート①-1・２'!V86</f>
        <v>-</v>
      </c>
      <c r="V80" s="488">
        <f>'申込シート①-1・２'!W86</f>
        <v>0</v>
      </c>
      <c r="W80" s="488">
        <f>'申込シート①-1・２'!X86</f>
        <v>0</v>
      </c>
      <c r="X80" s="167">
        <f>'申込シート①-1・２'!Y86</f>
        <v>0</v>
      </c>
      <c r="Y80" s="1842"/>
      <c r="Z80" s="1843"/>
      <c r="AA80" s="1844"/>
    </row>
    <row r="81" spans="1:27" s="35" customFormat="1" ht="13.5" customHeight="1">
      <c r="A81" s="100">
        <f>'申込シート①-1・２'!$B$3</f>
        <v>0</v>
      </c>
      <c r="B81" s="102" t="str">
        <f>'申込シート①-1・２'!$E$3</f>
        <v/>
      </c>
      <c r="C81" s="102" t="str">
        <f>'申込シート①-1・２'!$F$3</f>
        <v/>
      </c>
      <c r="D81" s="102">
        <f>'申込シート①-1・２'!$F87</f>
        <v>78</v>
      </c>
      <c r="E81" s="102">
        <f>'申込シート①-1・２'!$C87</f>
        <v>1</v>
      </c>
      <c r="F81" s="102" t="s">
        <v>690</v>
      </c>
      <c r="G81" s="102" t="str">
        <f>IF('申込シート①-1・２'!D87="","",'申込シート①-1・２'!D87)</f>
        <v>参加者</v>
      </c>
      <c r="H81" s="102" t="str">
        <f>IF('申込シート①-1・２'!E87="","",'申込シート①-1・２'!E87)</f>
        <v>-</v>
      </c>
      <c r="I81" s="102" t="str">
        <f>'申込シート①-1・２'!G87</f>
        <v>科</v>
      </c>
      <c r="J81" s="109">
        <f>'申込シート①-1・２'!H87</f>
        <v>0</v>
      </c>
      <c r="K81" s="109" t="str">
        <f>'申込シート①-1・２'!J87&amp;"  "&amp;'申込シート①-1・２'!K87</f>
        <v xml:space="preserve">  </v>
      </c>
      <c r="L81" s="109" t="str">
        <f>'申込シート①-1・２'!L87&amp;"  "&amp;'申込シート①-1・２'!M87</f>
        <v xml:space="preserve">  </v>
      </c>
      <c r="M81" s="170">
        <f>'申込シート①-1・２'!N87</f>
        <v>0</v>
      </c>
      <c r="N81" s="104">
        <f>'申込シート①-1・２'!O87</f>
        <v>0</v>
      </c>
      <c r="O81" s="344">
        <f>'申込シート①-1・２'!P87</f>
        <v>0</v>
      </c>
      <c r="P81" s="109">
        <f>'申込シート①-1・２'!Q87</f>
        <v>0</v>
      </c>
      <c r="Q81" s="109">
        <f>'申込シート①-1・２'!R87</f>
        <v>0</v>
      </c>
      <c r="R81" s="399">
        <f>'申込シート①-1・２'!S87</f>
        <v>0</v>
      </c>
      <c r="S81" s="170">
        <f>'申込シート①-1・２'!T87</f>
        <v>0</v>
      </c>
      <c r="T81" s="170">
        <f>'申込シート①-1・２'!U87</f>
        <v>0</v>
      </c>
      <c r="U81" s="399">
        <f>'申込シート①-1・２'!V87</f>
        <v>0</v>
      </c>
      <c r="V81" s="489">
        <f>'申込シート①-1・２'!W87</f>
        <v>0</v>
      </c>
      <c r="W81" s="489">
        <f>'申込シート①-1・２'!X87</f>
        <v>0</v>
      </c>
      <c r="X81" s="171">
        <f>'申込シート①-1・２'!Y87</f>
        <v>0</v>
      </c>
      <c r="Y81" s="446">
        <f>クラ代⑩!AG19</f>
        <v>0</v>
      </c>
      <c r="Z81" s="447">
        <f>クラ代⑩!AK19</f>
        <v>0</v>
      </c>
      <c r="AA81" s="448">
        <f>クラ代⑩!AO19</f>
        <v>0</v>
      </c>
    </row>
    <row r="82" spans="1:27" s="35" customFormat="1" ht="13.5" customHeight="1">
      <c r="A82" s="88">
        <f>'申込シート①-1・２'!$B$3</f>
        <v>0</v>
      </c>
      <c r="B82" s="90" t="str">
        <f>'申込シート①-1・２'!$E$3</f>
        <v/>
      </c>
      <c r="C82" s="90" t="str">
        <f>'申込シート①-1・２'!$F$3</f>
        <v/>
      </c>
      <c r="D82" s="90">
        <f>'申込シート①-1・２'!$F88</f>
        <v>79</v>
      </c>
      <c r="E82" s="90">
        <f>'申込シート①-1・２'!$C88</f>
        <v>2</v>
      </c>
      <c r="F82" s="90" t="s">
        <v>690</v>
      </c>
      <c r="G82" s="90" t="str">
        <f>IF('申込シート①-1・２'!D88="","",'申込シート①-1・２'!D88)</f>
        <v>参加者</v>
      </c>
      <c r="H82" s="90" t="str">
        <f>IF('申込シート①-1・２'!E88="","",'申込シート①-1・２'!E88)</f>
        <v>-</v>
      </c>
      <c r="I82" s="90" t="str">
        <f>'申込シート①-1・２'!G88</f>
        <v>科</v>
      </c>
      <c r="J82" s="110">
        <f>'申込シート①-1・２'!H88</f>
        <v>0</v>
      </c>
      <c r="K82" s="110" t="str">
        <f>'申込シート①-1・２'!J88&amp;"  "&amp;'申込シート①-1・２'!K88</f>
        <v xml:space="preserve">  </v>
      </c>
      <c r="L82" s="110" t="str">
        <f>'申込シート①-1・２'!L88&amp;"  "&amp;'申込シート①-1・２'!M88</f>
        <v xml:space="preserve">  </v>
      </c>
      <c r="M82" s="162">
        <f>'申込シート①-1・２'!N88</f>
        <v>0</v>
      </c>
      <c r="N82" s="92">
        <f>'申込シート①-1・２'!O88</f>
        <v>0</v>
      </c>
      <c r="O82" s="342">
        <f>'申込シート①-1・２'!P88</f>
        <v>0</v>
      </c>
      <c r="P82" s="110">
        <f>'申込シート①-1・２'!Q88</f>
        <v>0</v>
      </c>
      <c r="Q82" s="110">
        <f>'申込シート①-1・２'!R88</f>
        <v>0</v>
      </c>
      <c r="R82" s="164">
        <f>'申込シート①-1・２'!S88</f>
        <v>0</v>
      </c>
      <c r="S82" s="162">
        <f>'申込シート①-1・２'!T88</f>
        <v>0</v>
      </c>
      <c r="T82" s="162">
        <f>'申込シート①-1・２'!U88</f>
        <v>0</v>
      </c>
      <c r="U82" s="164">
        <f>'申込シート①-1・２'!V88</f>
        <v>0</v>
      </c>
      <c r="V82" s="487">
        <f>'申込シート①-1・２'!W88</f>
        <v>0</v>
      </c>
      <c r="W82" s="487">
        <f>'申込シート①-1・２'!X88</f>
        <v>0</v>
      </c>
      <c r="X82" s="163">
        <f>'申込シート①-1・２'!Y88</f>
        <v>0</v>
      </c>
      <c r="Y82" s="449">
        <f>クラ代⑩!AG22</f>
        <v>0</v>
      </c>
      <c r="Z82" s="450">
        <f>クラ代⑩!AK22</f>
        <v>0</v>
      </c>
      <c r="AA82" s="451">
        <f>クラ代⑩!AO22</f>
        <v>0</v>
      </c>
    </row>
    <row r="83" spans="1:27" s="35" customFormat="1" ht="14.25" customHeight="1">
      <c r="A83" s="88">
        <f>'申込シート①-1・２'!$B$3</f>
        <v>0</v>
      </c>
      <c r="B83" s="90" t="str">
        <f>'申込シート①-1・２'!$E$3</f>
        <v/>
      </c>
      <c r="C83" s="90" t="str">
        <f>'申込シート①-1・２'!$F$3</f>
        <v/>
      </c>
      <c r="D83" s="90">
        <f>'申込シート①-1・２'!$F89</f>
        <v>80</v>
      </c>
      <c r="E83" s="90">
        <f>'申込シート①-1・２'!$C89</f>
        <v>3</v>
      </c>
      <c r="F83" s="90" t="s">
        <v>690</v>
      </c>
      <c r="G83" s="90" t="str">
        <f>IF('申込シート①-1・２'!D89="","",'申込シート①-1・２'!D89)</f>
        <v>引率者</v>
      </c>
      <c r="H83" s="90" t="str">
        <f>IF('申込シート①-1・２'!E89="","",'申込シート①-1・２'!E89)</f>
        <v>-</v>
      </c>
      <c r="I83" s="90" t="str">
        <f>'申込シート①-1・２'!G89</f>
        <v>-</v>
      </c>
      <c r="J83" s="110" t="str">
        <f>'申込シート①-1・２'!H89</f>
        <v>-</v>
      </c>
      <c r="K83" s="110" t="str">
        <f>'申込シート①-1・２'!J89&amp;"  "&amp;'申込シート①-1・２'!K89</f>
        <v xml:space="preserve">  </v>
      </c>
      <c r="L83" s="110" t="str">
        <f>'申込シート①-1・２'!L89&amp;"  "&amp;'申込シート①-1・２'!M89</f>
        <v xml:space="preserve">  </v>
      </c>
      <c r="M83" s="162">
        <f>'申込シート①-1・２'!N89</f>
        <v>0</v>
      </c>
      <c r="N83" s="92">
        <f>'申込シート①-1・２'!O89</f>
        <v>0</v>
      </c>
      <c r="O83" s="342">
        <f>'申込シート①-1・２'!P89</f>
        <v>0</v>
      </c>
      <c r="P83" s="110">
        <f>'申込シート①-1・２'!Q89</f>
        <v>0</v>
      </c>
      <c r="Q83" s="110">
        <f>'申込シート①-1・２'!R89</f>
        <v>0</v>
      </c>
      <c r="R83" s="164">
        <f>'申込シート①-1・２'!S89</f>
        <v>0</v>
      </c>
      <c r="S83" s="162">
        <f>'申込シート①-1・２'!T89</f>
        <v>0</v>
      </c>
      <c r="T83" s="162">
        <f>'申込シート①-1・２'!U89</f>
        <v>0</v>
      </c>
      <c r="U83" s="164">
        <f>'申込シート①-1・２'!V89</f>
        <v>0</v>
      </c>
      <c r="V83" s="487">
        <f>'申込シート①-1・２'!W89</f>
        <v>0</v>
      </c>
      <c r="W83" s="487">
        <f>'申込シート①-1・２'!X89</f>
        <v>0</v>
      </c>
      <c r="X83" s="163">
        <f>'申込シート①-1・２'!Y89</f>
        <v>0</v>
      </c>
      <c r="Y83" s="441"/>
      <c r="Z83" s="332"/>
      <c r="AA83" s="442"/>
    </row>
    <row r="84" spans="1:27" s="35" customFormat="1" ht="14.25" customHeight="1" thickBot="1">
      <c r="A84" s="329">
        <f>'申込シート①-1・２'!$B$3</f>
        <v>0</v>
      </c>
      <c r="B84" s="330" t="str">
        <f>'申込シート①-1・２'!$E$3</f>
        <v/>
      </c>
      <c r="C84" s="330" t="str">
        <f>'申込シート①-1・２'!$F$3</f>
        <v/>
      </c>
      <c r="D84" s="330">
        <f>'申込シート①-1・２'!$F90</f>
        <v>81</v>
      </c>
      <c r="E84" s="90">
        <f>'申込シート①-1・２'!$C90</f>
        <v>4</v>
      </c>
      <c r="F84" s="330" t="s">
        <v>690</v>
      </c>
      <c r="G84" s="330" t="str">
        <f>IF('申込シート①-1・２'!D90="","",'申込シート①-1・２'!D90)</f>
        <v>引率者</v>
      </c>
      <c r="H84" s="330" t="str">
        <f>IF('申込シート①-1・２'!E90="","",'申込シート①-1・２'!E90)</f>
        <v>-</v>
      </c>
      <c r="I84" s="330" t="str">
        <f>'申込シート①-1・２'!G90</f>
        <v>-</v>
      </c>
      <c r="J84" s="339" t="str">
        <f>'申込シート①-1・２'!H90</f>
        <v>-</v>
      </c>
      <c r="K84" s="339" t="str">
        <f>'申込シート①-1・２'!J90&amp;"  "&amp;'申込シート①-1・２'!K90</f>
        <v xml:space="preserve">  </v>
      </c>
      <c r="L84" s="339" t="str">
        <f>'申込シート①-1・２'!L90&amp;"  "&amp;'申込シート①-1・２'!M90</f>
        <v xml:space="preserve">  </v>
      </c>
      <c r="M84" s="345">
        <f>'申込シート①-1・２'!N90</f>
        <v>0</v>
      </c>
      <c r="N84" s="331">
        <f>'申込シート①-1・２'!O90</f>
        <v>0</v>
      </c>
      <c r="O84" s="347">
        <f>'申込シート①-1・２'!P90</f>
        <v>0</v>
      </c>
      <c r="P84" s="339">
        <f>'申込シート①-1・２'!Q90</f>
        <v>0</v>
      </c>
      <c r="Q84" s="339">
        <f>'申込シート①-1・２'!R90</f>
        <v>0</v>
      </c>
      <c r="R84" s="400">
        <f>'申込シート①-1・２'!S90</f>
        <v>0</v>
      </c>
      <c r="S84" s="345">
        <f>'申込シート①-1・２'!T90</f>
        <v>0</v>
      </c>
      <c r="T84" s="345">
        <f>'申込シート①-1・２'!U90</f>
        <v>0</v>
      </c>
      <c r="U84" s="400">
        <f>'申込シート①-1・２'!V90</f>
        <v>0</v>
      </c>
      <c r="V84" s="490">
        <f>'申込シート①-1・２'!W90</f>
        <v>0</v>
      </c>
      <c r="W84" s="490">
        <f>'申込シート①-1・２'!X90</f>
        <v>0</v>
      </c>
      <c r="X84" s="346">
        <f>'申込シート①-1・２'!Y90</f>
        <v>0</v>
      </c>
      <c r="Y84" s="443"/>
      <c r="Z84" s="444"/>
      <c r="AA84" s="445"/>
    </row>
    <row r="85" spans="1:27" s="35" customFormat="1" ht="14.25" customHeight="1">
      <c r="A85" s="100">
        <f>'申込シート①-1・２'!$B$3</f>
        <v>0</v>
      </c>
      <c r="B85" s="102" t="str">
        <f>'申込シート①-1・２'!$E$3</f>
        <v/>
      </c>
      <c r="C85" s="102" t="str">
        <f>'申込シート①-1・２'!$F$3</f>
        <v/>
      </c>
      <c r="D85" s="102">
        <f>'申込シート①-1・２'!$F91</f>
        <v>82</v>
      </c>
      <c r="E85" s="102">
        <f>'申込シート①-1・２'!$C91</f>
        <v>1</v>
      </c>
      <c r="F85" s="102" t="s">
        <v>2504</v>
      </c>
      <c r="G85" s="102" t="str">
        <f>IF('申込シート①-1・２'!D91="","",'申込シート①-1・２'!D91)</f>
        <v>事例発表者</v>
      </c>
      <c r="H85" s="102" t="str">
        <f>IF('申込シート①-1・２'!E91="","",'申込シート①-1・２'!E91)</f>
        <v>-</v>
      </c>
      <c r="I85" s="102" t="str">
        <f>'申込シート①-1・２'!G91</f>
        <v>科</v>
      </c>
      <c r="J85" s="109">
        <f>'申込シート①-1・２'!H91</f>
        <v>0</v>
      </c>
      <c r="K85" s="109" t="str">
        <f>'申込シート①-1・２'!J91&amp;"  "&amp;'申込シート①-1・２'!K91</f>
        <v xml:space="preserve">  </v>
      </c>
      <c r="L85" s="109" t="str">
        <f>'申込シート①-1・２'!L91&amp;"  "&amp;'申込シート①-1・２'!M91</f>
        <v xml:space="preserve">  </v>
      </c>
      <c r="M85" s="401">
        <f>'申込シート①-1・２'!N91</f>
        <v>0</v>
      </c>
      <c r="N85" s="104">
        <f>'申込シート①-1・２'!O91</f>
        <v>0</v>
      </c>
      <c r="O85" s="344">
        <f>'申込シート①-1・２'!P91</f>
        <v>0</v>
      </c>
      <c r="P85" s="109">
        <f>'申込シート①-1・２'!Q91</f>
        <v>0</v>
      </c>
      <c r="Q85" s="109">
        <f>'申込シート①-1・２'!R91</f>
        <v>0</v>
      </c>
      <c r="R85" s="399">
        <f>'申込シート①-1・２'!S91</f>
        <v>0</v>
      </c>
      <c r="S85" s="170">
        <f>'申込シート①-1・２'!T91</f>
        <v>0</v>
      </c>
      <c r="T85" s="170">
        <f>'申込シート①-1・２'!U91</f>
        <v>0</v>
      </c>
      <c r="U85" s="399">
        <f>'申込シート①-1・２'!V91</f>
        <v>0</v>
      </c>
      <c r="V85" s="489">
        <f>'申込シート①-1・２'!W91</f>
        <v>0</v>
      </c>
      <c r="W85" s="489">
        <f>'申込シート①-1・２'!X91</f>
        <v>0</v>
      </c>
      <c r="X85" s="171">
        <f>'申込シート①-1・２'!Y91</f>
        <v>0</v>
      </c>
      <c r="Y85" s="1845"/>
      <c r="Z85" s="1846"/>
      <c r="AA85" s="1847"/>
    </row>
    <row r="86" spans="1:27" s="35" customFormat="1" ht="14.25" customHeight="1">
      <c r="A86" s="88">
        <f>'申込シート①-1・２'!$B$3</f>
        <v>0</v>
      </c>
      <c r="B86" s="90" t="str">
        <f>'申込シート①-1・２'!$E$3</f>
        <v/>
      </c>
      <c r="C86" s="90" t="str">
        <f>'申込シート①-1・２'!$F$3</f>
        <v/>
      </c>
      <c r="D86" s="90">
        <f>'申込シート①-1・２'!$F92</f>
        <v>83</v>
      </c>
      <c r="E86" s="90">
        <f>'申込シート①-1・２'!$C92</f>
        <v>2</v>
      </c>
      <c r="F86" s="90" t="s">
        <v>2504</v>
      </c>
      <c r="G86" s="90" t="str">
        <f>IF('申込シート①-1・２'!D92="","",'申込シート①-1・２'!D92)</f>
        <v>事例発表者</v>
      </c>
      <c r="H86" s="90" t="str">
        <f>IF('申込シート①-1・２'!E92="","",'申込シート①-1・２'!E92)</f>
        <v>-</v>
      </c>
      <c r="I86" s="90" t="str">
        <f>'申込シート①-1・２'!G92</f>
        <v>科</v>
      </c>
      <c r="J86" s="110">
        <f>'申込シート①-1・２'!H92</f>
        <v>0</v>
      </c>
      <c r="K86" s="110" t="str">
        <f>'申込シート①-1・２'!J92&amp;"  "&amp;'申込シート①-1・２'!K92</f>
        <v xml:space="preserve">  </v>
      </c>
      <c r="L86" s="110" t="str">
        <f>'申込シート①-1・２'!L92&amp;"  "&amp;'申込シート①-1・２'!M92</f>
        <v xml:space="preserve">  </v>
      </c>
      <c r="M86" s="165">
        <f>'申込シート①-1・２'!N92</f>
        <v>0</v>
      </c>
      <c r="N86" s="92">
        <f>'申込シート①-1・２'!O92</f>
        <v>0</v>
      </c>
      <c r="O86" s="342">
        <f>'申込シート①-1・２'!P92</f>
        <v>0</v>
      </c>
      <c r="P86" s="110">
        <f>'申込シート①-1・２'!Q92</f>
        <v>0</v>
      </c>
      <c r="Q86" s="110">
        <f>'申込シート①-1・２'!R92</f>
        <v>0</v>
      </c>
      <c r="R86" s="164">
        <f>'申込シート①-1・２'!S92</f>
        <v>0</v>
      </c>
      <c r="S86" s="162">
        <f>'申込シート①-1・２'!T92</f>
        <v>0</v>
      </c>
      <c r="T86" s="162">
        <f>'申込シート①-1・２'!U92</f>
        <v>0</v>
      </c>
      <c r="U86" s="164">
        <f>'申込シート①-1・２'!V92</f>
        <v>0</v>
      </c>
      <c r="V86" s="487">
        <f>'申込シート①-1・２'!W92</f>
        <v>0</v>
      </c>
      <c r="W86" s="487">
        <f>'申込シート①-1・２'!X92</f>
        <v>0</v>
      </c>
      <c r="X86" s="163">
        <f>'申込シート①-1・２'!Y92</f>
        <v>0</v>
      </c>
      <c r="Y86" s="1839"/>
      <c r="Z86" s="1840"/>
      <c r="AA86" s="1841"/>
    </row>
    <row r="87" spans="1:27" s="35" customFormat="1" ht="14.25" customHeight="1">
      <c r="A87" s="88">
        <f>'申込シート①-1・２'!$B$3</f>
        <v>0</v>
      </c>
      <c r="B87" s="90" t="str">
        <f>'申込シート①-1・２'!$E$3</f>
        <v/>
      </c>
      <c r="C87" s="90" t="str">
        <f>'申込シート①-1・２'!$F$3</f>
        <v/>
      </c>
      <c r="D87" s="90">
        <f>'申込シート①-1・２'!$F93</f>
        <v>84</v>
      </c>
      <c r="E87" s="90">
        <f>'申込シート①-1・２'!$C93</f>
        <v>3</v>
      </c>
      <c r="F87" s="90" t="s">
        <v>2504</v>
      </c>
      <c r="G87" s="90" t="str">
        <f>IF('申込シート①-1・２'!D93="","",'申込シート①-1・２'!D93)</f>
        <v>事例発表者</v>
      </c>
      <c r="H87" s="90" t="str">
        <f>IF('申込シート①-1・２'!E93="","",'申込シート①-1・２'!E93)</f>
        <v>-</v>
      </c>
      <c r="I87" s="90" t="str">
        <f>'申込シート①-1・２'!G93</f>
        <v>科</v>
      </c>
      <c r="J87" s="110">
        <f>'申込シート①-1・２'!H93</f>
        <v>0</v>
      </c>
      <c r="K87" s="110" t="str">
        <f>'申込シート①-1・２'!J93&amp;"  "&amp;'申込シート①-1・２'!K93</f>
        <v xml:space="preserve">  </v>
      </c>
      <c r="L87" s="110" t="str">
        <f>'申込シート①-1・２'!L93&amp;"  "&amp;'申込シート①-1・２'!M93</f>
        <v xml:space="preserve">  </v>
      </c>
      <c r="M87" s="165">
        <f>'申込シート①-1・２'!N93</f>
        <v>0</v>
      </c>
      <c r="N87" s="92">
        <f>'申込シート①-1・２'!O93</f>
        <v>0</v>
      </c>
      <c r="O87" s="342">
        <f>'申込シート①-1・２'!P93</f>
        <v>0</v>
      </c>
      <c r="P87" s="110">
        <f>'申込シート①-1・２'!Q93</f>
        <v>0</v>
      </c>
      <c r="Q87" s="110">
        <f>'申込シート①-1・２'!R93</f>
        <v>0</v>
      </c>
      <c r="R87" s="164">
        <f>'申込シート①-1・２'!S93</f>
        <v>0</v>
      </c>
      <c r="S87" s="162">
        <f>'申込シート①-1・２'!T93</f>
        <v>0</v>
      </c>
      <c r="T87" s="162">
        <f>'申込シート①-1・２'!U93</f>
        <v>0</v>
      </c>
      <c r="U87" s="164">
        <f>'申込シート①-1・２'!V93</f>
        <v>0</v>
      </c>
      <c r="V87" s="487">
        <f>'申込シート①-1・２'!W93</f>
        <v>0</v>
      </c>
      <c r="W87" s="487">
        <f>'申込シート①-1・２'!X93</f>
        <v>0</v>
      </c>
      <c r="X87" s="163">
        <f>'申込シート①-1・２'!Y93</f>
        <v>0</v>
      </c>
      <c r="Y87" s="1839"/>
      <c r="Z87" s="1840"/>
      <c r="AA87" s="1841"/>
    </row>
    <row r="88" spans="1:27" s="35" customFormat="1" ht="14.25" customHeight="1">
      <c r="A88" s="88">
        <f>'申込シート①-1・２'!$B$3</f>
        <v>0</v>
      </c>
      <c r="B88" s="90" t="str">
        <f>'申込シート①-1・２'!$E$3</f>
        <v/>
      </c>
      <c r="C88" s="90" t="str">
        <f>'申込シート①-1・２'!$F$3</f>
        <v/>
      </c>
      <c r="D88" s="90">
        <f>'申込シート①-1・２'!$F94</f>
        <v>85</v>
      </c>
      <c r="E88" s="90">
        <f>'申込シート①-1・２'!$C94</f>
        <v>4</v>
      </c>
      <c r="F88" s="90" t="s">
        <v>2504</v>
      </c>
      <c r="G88" s="90" t="str">
        <f>IF('申込シート①-1・２'!D94="","",'申込シート①-1・２'!D94)</f>
        <v>事例発表者</v>
      </c>
      <c r="H88" s="90" t="str">
        <f>IF('申込シート①-1・２'!E94="","",'申込シート①-1・２'!E94)</f>
        <v>-</v>
      </c>
      <c r="I88" s="90" t="str">
        <f>'申込シート①-1・２'!G94</f>
        <v>科</v>
      </c>
      <c r="J88" s="110">
        <f>'申込シート①-1・２'!H94</f>
        <v>0</v>
      </c>
      <c r="K88" s="110" t="str">
        <f>'申込シート①-1・２'!J94&amp;"  "&amp;'申込シート①-1・２'!K94</f>
        <v xml:space="preserve">  </v>
      </c>
      <c r="L88" s="110" t="str">
        <f>'申込シート①-1・２'!L94&amp;"  "&amp;'申込シート①-1・２'!M94</f>
        <v xml:space="preserve">  </v>
      </c>
      <c r="M88" s="165">
        <f>'申込シート①-1・２'!N94</f>
        <v>0</v>
      </c>
      <c r="N88" s="92">
        <f>'申込シート①-1・２'!O94</f>
        <v>0</v>
      </c>
      <c r="O88" s="342">
        <f>'申込シート①-1・２'!P94</f>
        <v>0</v>
      </c>
      <c r="P88" s="110">
        <f>'申込シート①-1・２'!Q94</f>
        <v>0</v>
      </c>
      <c r="Q88" s="110">
        <f>'申込シート①-1・２'!R94</f>
        <v>0</v>
      </c>
      <c r="R88" s="164">
        <f>'申込シート①-1・２'!S94</f>
        <v>0</v>
      </c>
      <c r="S88" s="162">
        <f>'申込シート①-1・２'!T94</f>
        <v>0</v>
      </c>
      <c r="T88" s="162">
        <f>'申込シート①-1・２'!U94</f>
        <v>0</v>
      </c>
      <c r="U88" s="164">
        <f>'申込シート①-1・２'!V94</f>
        <v>0</v>
      </c>
      <c r="V88" s="487">
        <f>'申込シート①-1・２'!W94</f>
        <v>0</v>
      </c>
      <c r="W88" s="487">
        <f>'申込シート①-1・２'!X94</f>
        <v>0</v>
      </c>
      <c r="X88" s="163">
        <f>'申込シート①-1・２'!Y94</f>
        <v>0</v>
      </c>
      <c r="Y88" s="1839"/>
      <c r="Z88" s="1840"/>
      <c r="AA88" s="1841"/>
    </row>
    <row r="89" spans="1:27" s="35" customFormat="1" ht="14.25" customHeight="1">
      <c r="A89" s="88">
        <f>'申込シート①-1・２'!$B$3</f>
        <v>0</v>
      </c>
      <c r="B89" s="90" t="str">
        <f>'申込シート①-1・２'!$E$3</f>
        <v/>
      </c>
      <c r="C89" s="90" t="str">
        <f>'申込シート①-1・２'!$F$3</f>
        <v/>
      </c>
      <c r="D89" s="90">
        <f>'申込シート①-1・２'!$F95</f>
        <v>86</v>
      </c>
      <c r="E89" s="90">
        <f>'申込シート①-1・２'!$C95</f>
        <v>5</v>
      </c>
      <c r="F89" s="90" t="s">
        <v>2504</v>
      </c>
      <c r="G89" s="90" t="str">
        <f>IF('申込シート①-1・２'!D95="","",'申込シート①-1・２'!D95)</f>
        <v>事例発表者</v>
      </c>
      <c r="H89" s="90" t="str">
        <f>IF('申込シート①-1・２'!E95="","",'申込シート①-1・２'!E95)</f>
        <v>-</v>
      </c>
      <c r="I89" s="90" t="str">
        <f>'申込シート①-1・２'!G95</f>
        <v>科</v>
      </c>
      <c r="J89" s="110">
        <f>'申込シート①-1・２'!H95</f>
        <v>0</v>
      </c>
      <c r="K89" s="110" t="str">
        <f>'申込シート①-1・２'!J95&amp;"  "&amp;'申込シート①-1・２'!K95</f>
        <v xml:space="preserve">  </v>
      </c>
      <c r="L89" s="110" t="str">
        <f>'申込シート①-1・２'!L95&amp;"  "&amp;'申込シート①-1・２'!M95</f>
        <v xml:space="preserve">  </v>
      </c>
      <c r="M89" s="165">
        <f>'申込シート①-1・２'!N95</f>
        <v>0</v>
      </c>
      <c r="N89" s="92">
        <f>'申込シート①-1・２'!O95</f>
        <v>0</v>
      </c>
      <c r="O89" s="342">
        <f>'申込シート①-1・２'!P95</f>
        <v>0</v>
      </c>
      <c r="P89" s="110">
        <f>'申込シート①-1・２'!Q95</f>
        <v>0</v>
      </c>
      <c r="Q89" s="110">
        <f>'申込シート①-1・２'!R95</f>
        <v>0</v>
      </c>
      <c r="R89" s="164">
        <f>'申込シート①-1・２'!S95</f>
        <v>0</v>
      </c>
      <c r="S89" s="162">
        <f>'申込シート①-1・２'!T95</f>
        <v>0</v>
      </c>
      <c r="T89" s="162">
        <f>'申込シート①-1・２'!U95</f>
        <v>0</v>
      </c>
      <c r="U89" s="164">
        <f>'申込シート①-1・２'!V95</f>
        <v>0</v>
      </c>
      <c r="V89" s="487">
        <f>'申込シート①-1・２'!W95</f>
        <v>0</v>
      </c>
      <c r="W89" s="487">
        <f>'申込シート①-1・２'!X95</f>
        <v>0</v>
      </c>
      <c r="X89" s="163">
        <f>'申込シート①-1・２'!Y95</f>
        <v>0</v>
      </c>
      <c r="Y89" s="1839"/>
      <c r="Z89" s="1840"/>
      <c r="AA89" s="1841"/>
    </row>
    <row r="90" spans="1:27" s="35" customFormat="1" ht="14.25" customHeight="1">
      <c r="A90" s="88">
        <f>'申込シート①-1・２'!$B$3</f>
        <v>0</v>
      </c>
      <c r="B90" s="90" t="str">
        <f>'申込シート①-1・２'!$E$3</f>
        <v/>
      </c>
      <c r="C90" s="90" t="str">
        <f>'申込シート①-1・２'!$F$3</f>
        <v/>
      </c>
      <c r="D90" s="90">
        <f>'申込シート①-1・２'!$F96</f>
        <v>87</v>
      </c>
      <c r="E90" s="90">
        <f>'申込シート①-1・２'!$C96</f>
        <v>6</v>
      </c>
      <c r="F90" s="90" t="s">
        <v>2504</v>
      </c>
      <c r="G90" s="90" t="str">
        <f>IF('申込シート①-1・２'!D96="","",'申込シート①-1・２'!D96)</f>
        <v>事例発表者</v>
      </c>
      <c r="H90" s="90" t="str">
        <f>IF('申込シート①-1・２'!E96="","",'申込シート①-1・２'!E96)</f>
        <v>-</v>
      </c>
      <c r="I90" s="90" t="str">
        <f>'申込シート①-1・２'!G96</f>
        <v>科</v>
      </c>
      <c r="J90" s="110">
        <f>'申込シート①-1・２'!H96</f>
        <v>0</v>
      </c>
      <c r="K90" s="110" t="str">
        <f>'申込シート①-1・２'!J96&amp;"  "&amp;'申込シート①-1・２'!K96</f>
        <v xml:space="preserve">  </v>
      </c>
      <c r="L90" s="110" t="str">
        <f>'申込シート①-1・２'!L96&amp;"  "&amp;'申込シート①-1・２'!M96</f>
        <v xml:space="preserve">  </v>
      </c>
      <c r="M90" s="165">
        <f>'申込シート①-1・２'!N96</f>
        <v>0</v>
      </c>
      <c r="N90" s="92">
        <f>'申込シート①-1・２'!O96</f>
        <v>0</v>
      </c>
      <c r="O90" s="342">
        <f>'申込シート①-1・２'!P96</f>
        <v>0</v>
      </c>
      <c r="P90" s="110">
        <f>'申込シート①-1・２'!Q96</f>
        <v>0</v>
      </c>
      <c r="Q90" s="110">
        <f>'申込シート①-1・２'!R96</f>
        <v>0</v>
      </c>
      <c r="R90" s="164">
        <f>'申込シート①-1・２'!S96</f>
        <v>0</v>
      </c>
      <c r="S90" s="162">
        <f>'申込シート①-1・２'!T96</f>
        <v>0</v>
      </c>
      <c r="T90" s="162">
        <f>'申込シート①-1・２'!U96</f>
        <v>0</v>
      </c>
      <c r="U90" s="164">
        <f>'申込シート①-1・２'!V96</f>
        <v>0</v>
      </c>
      <c r="V90" s="487">
        <f>'申込シート①-1・２'!W96</f>
        <v>0</v>
      </c>
      <c r="W90" s="487">
        <f>'申込シート①-1・２'!X96</f>
        <v>0</v>
      </c>
      <c r="X90" s="163">
        <f>'申込シート①-1・２'!Y96</f>
        <v>0</v>
      </c>
      <c r="Y90" s="1839"/>
      <c r="Z90" s="1840"/>
      <c r="AA90" s="1841"/>
    </row>
    <row r="91" spans="1:27" s="35" customFormat="1" ht="14.25" customHeight="1">
      <c r="A91" s="88">
        <f>'申込シート①-1・２'!$B$3</f>
        <v>0</v>
      </c>
      <c r="B91" s="90" t="str">
        <f>'申込シート①-1・２'!$E$3</f>
        <v/>
      </c>
      <c r="C91" s="90" t="str">
        <f>'申込シート①-1・２'!$F$3</f>
        <v/>
      </c>
      <c r="D91" s="90">
        <f>'申込シート①-1・２'!$F97</f>
        <v>88</v>
      </c>
      <c r="E91" s="90">
        <f>'申込シート①-1・２'!$C97</f>
        <v>7</v>
      </c>
      <c r="F91" s="90" t="s">
        <v>2504</v>
      </c>
      <c r="G91" s="90" t="str">
        <f>IF('申込シート①-1・２'!D97="","",'申込シート①-1・２'!D97)</f>
        <v>事例発表者</v>
      </c>
      <c r="H91" s="90" t="str">
        <f>IF('申込シート①-1・２'!E97="","",'申込シート①-1・２'!E97)</f>
        <v>-</v>
      </c>
      <c r="I91" s="90" t="str">
        <f>'申込シート①-1・２'!G97</f>
        <v>科</v>
      </c>
      <c r="J91" s="110">
        <f>'申込シート①-1・２'!H97</f>
        <v>0</v>
      </c>
      <c r="K91" s="110" t="str">
        <f>'申込シート①-1・２'!J97&amp;"  "&amp;'申込シート①-1・２'!K97</f>
        <v xml:space="preserve">  </v>
      </c>
      <c r="L91" s="110" t="str">
        <f>'申込シート①-1・２'!L97&amp;"  "&amp;'申込シート①-1・２'!M97</f>
        <v xml:space="preserve">  </v>
      </c>
      <c r="M91" s="165">
        <f>'申込シート①-1・２'!N97</f>
        <v>0</v>
      </c>
      <c r="N91" s="92">
        <f>'申込シート①-1・２'!O97</f>
        <v>0</v>
      </c>
      <c r="O91" s="342">
        <f>'申込シート①-1・２'!P97</f>
        <v>0</v>
      </c>
      <c r="P91" s="110">
        <f>'申込シート①-1・２'!Q97</f>
        <v>0</v>
      </c>
      <c r="Q91" s="110">
        <f>'申込シート①-1・２'!R97</f>
        <v>0</v>
      </c>
      <c r="R91" s="164">
        <f>'申込シート①-1・２'!S97</f>
        <v>0</v>
      </c>
      <c r="S91" s="162">
        <f>'申込シート①-1・２'!T97</f>
        <v>0</v>
      </c>
      <c r="T91" s="162">
        <f>'申込シート①-1・２'!U97</f>
        <v>0</v>
      </c>
      <c r="U91" s="164">
        <f>'申込シート①-1・２'!V97</f>
        <v>0</v>
      </c>
      <c r="V91" s="487">
        <f>'申込シート①-1・２'!W97</f>
        <v>0</v>
      </c>
      <c r="W91" s="487">
        <f>'申込シート①-1・２'!X97</f>
        <v>0</v>
      </c>
      <c r="X91" s="163">
        <f>'申込シート①-1・２'!Y97</f>
        <v>0</v>
      </c>
      <c r="Y91" s="1839"/>
      <c r="Z91" s="1840"/>
      <c r="AA91" s="1841"/>
    </row>
    <row r="92" spans="1:27" s="35" customFormat="1" ht="14.25" customHeight="1" thickBot="1">
      <c r="A92" s="88">
        <f>'申込シート①-1・２'!$B$3</f>
        <v>0</v>
      </c>
      <c r="B92" s="90" t="str">
        <f>'申込シート①-1・２'!$E$3</f>
        <v/>
      </c>
      <c r="C92" s="90" t="str">
        <f>'申込シート①-1・２'!$F$3</f>
        <v/>
      </c>
      <c r="D92" s="90">
        <f>'申込シート①-1・２'!$F98</f>
        <v>89</v>
      </c>
      <c r="E92" s="90">
        <f>'申込シート①-1・２'!$C98</f>
        <v>8</v>
      </c>
      <c r="F92" s="90" t="s">
        <v>2504</v>
      </c>
      <c r="G92" s="90" t="str">
        <f>IF('申込シート①-1・２'!D98="","",'申込シート①-1・２'!D98)</f>
        <v>引率者</v>
      </c>
      <c r="H92" s="90" t="str">
        <f>IF('申込シート①-1・２'!E98="","",'申込シート①-1・２'!E98)</f>
        <v>-</v>
      </c>
      <c r="I92" s="90" t="str">
        <f>'申込シート①-1・２'!G98</f>
        <v>-</v>
      </c>
      <c r="J92" s="110" t="str">
        <f>'申込シート①-1・２'!H98</f>
        <v>-</v>
      </c>
      <c r="K92" s="110" t="str">
        <f>'申込シート①-1・２'!J98&amp;"  "&amp;'申込シート①-1・２'!K98</f>
        <v xml:space="preserve">  </v>
      </c>
      <c r="L92" s="110" t="str">
        <f>'申込シート①-1・２'!L98&amp;"  "&amp;'申込シート①-1・２'!M98</f>
        <v xml:space="preserve">  </v>
      </c>
      <c r="M92" s="165">
        <f>'申込シート①-1・２'!N98</f>
        <v>0</v>
      </c>
      <c r="N92" s="92">
        <f>'申込シート①-1・２'!O98</f>
        <v>0</v>
      </c>
      <c r="O92" s="342">
        <f>'申込シート①-1・２'!P98</f>
        <v>0</v>
      </c>
      <c r="P92" s="110">
        <f>'申込シート①-1・２'!Q98</f>
        <v>0</v>
      </c>
      <c r="Q92" s="110">
        <f>'申込シート①-1・２'!R98</f>
        <v>0</v>
      </c>
      <c r="R92" s="164">
        <f>'申込シート①-1・２'!S98</f>
        <v>0</v>
      </c>
      <c r="S92" s="162">
        <f>'申込シート①-1・２'!T98</f>
        <v>0</v>
      </c>
      <c r="T92" s="162">
        <f>'申込シート①-1・２'!U98</f>
        <v>0</v>
      </c>
      <c r="U92" s="164">
        <f>'申込シート①-1・２'!V98</f>
        <v>0</v>
      </c>
      <c r="V92" s="487">
        <f>'申込シート①-1・２'!W98</f>
        <v>0</v>
      </c>
      <c r="W92" s="487">
        <f>'申込シート①-1・２'!X98</f>
        <v>0</v>
      </c>
      <c r="X92" s="163">
        <f>'申込シート①-1・２'!Y98</f>
        <v>0</v>
      </c>
      <c r="Y92" s="1839"/>
      <c r="Z92" s="1840"/>
      <c r="AA92" s="1841"/>
    </row>
    <row r="93" spans="1:27" s="35" customFormat="1" ht="14.25" customHeight="1">
      <c r="A93" s="100">
        <f>'申込シート①-1・２'!$B$3</f>
        <v>0</v>
      </c>
      <c r="B93" s="102" t="str">
        <f>'申込シート①-1・２'!$E$3</f>
        <v/>
      </c>
      <c r="C93" s="102" t="str">
        <f>'申込シート①-1・２'!$F$3</f>
        <v/>
      </c>
      <c r="D93" s="102">
        <f>'申込シート①-1・２'!$F99</f>
        <v>90</v>
      </c>
      <c r="E93" s="102">
        <f>'申込シート①-1・２'!$C99</f>
        <v>1</v>
      </c>
      <c r="F93" s="102" t="s">
        <v>1353</v>
      </c>
      <c r="G93" s="102" t="str">
        <f>IF('申込シート①-1・２'!D99="","",'申込シート①-1・２'!D99)</f>
        <v>司会者</v>
      </c>
      <c r="H93" s="102" t="str">
        <f>IF('申込シート①-1・２'!E99="","",'申込シート①-1・２'!E99)</f>
        <v>-</v>
      </c>
      <c r="I93" s="102" t="str">
        <f>'申込シート①-1・２'!G99</f>
        <v>科</v>
      </c>
      <c r="J93" s="109">
        <f>'申込シート①-1・２'!H99</f>
        <v>0</v>
      </c>
      <c r="K93" s="109" t="str">
        <f>'申込シート①-1・２'!J99&amp;"  "&amp;'申込シート①-1・２'!K99</f>
        <v xml:space="preserve">  </v>
      </c>
      <c r="L93" s="109" t="str">
        <f>'申込シート①-1・２'!L99&amp;"  "&amp;'申込シート①-1・２'!M99</f>
        <v xml:space="preserve">  </v>
      </c>
      <c r="M93" s="401">
        <f>'申込シート①-1・２'!N99</f>
        <v>0</v>
      </c>
      <c r="N93" s="104">
        <f>'申込シート①-1・２'!O99</f>
        <v>0</v>
      </c>
      <c r="O93" s="344">
        <f>'申込シート①-1・２'!P99</f>
        <v>0</v>
      </c>
      <c r="P93" s="109">
        <f>'申込シート①-1・２'!Q99</f>
        <v>0</v>
      </c>
      <c r="Q93" s="109">
        <f>'申込シート①-1・２'!R99</f>
        <v>0</v>
      </c>
      <c r="R93" s="399">
        <f>'申込シート①-1・２'!S99</f>
        <v>0</v>
      </c>
      <c r="S93" s="170">
        <f>'申込シート①-1・２'!T99</f>
        <v>0</v>
      </c>
      <c r="T93" s="170">
        <f>'申込シート①-1・２'!U99</f>
        <v>0</v>
      </c>
      <c r="U93" s="399">
        <f>'申込シート①-1・２'!V99</f>
        <v>0</v>
      </c>
      <c r="V93" s="489">
        <f>'申込シート①-1・２'!W99</f>
        <v>0</v>
      </c>
      <c r="W93" s="489">
        <f>'申込シート①-1・２'!X99</f>
        <v>0</v>
      </c>
      <c r="X93" s="171">
        <f>'申込シート①-1・２'!Y99</f>
        <v>0</v>
      </c>
      <c r="Y93" s="1845"/>
      <c r="Z93" s="1846"/>
      <c r="AA93" s="1847"/>
    </row>
    <row r="94" spans="1:27" s="35" customFormat="1" ht="14.25" customHeight="1">
      <c r="A94" s="88">
        <f>'申込シート①-1・２'!$B$3</f>
        <v>0</v>
      </c>
      <c r="B94" s="90" t="str">
        <f>'申込シート①-1・２'!$E$3</f>
        <v/>
      </c>
      <c r="C94" s="90" t="str">
        <f>'申込シート①-1・２'!$F$3</f>
        <v/>
      </c>
      <c r="D94" s="90">
        <f>'申込シート①-1・２'!$F100</f>
        <v>91</v>
      </c>
      <c r="E94" s="90">
        <f>'申込シート①-1・２'!$C100</f>
        <v>2</v>
      </c>
      <c r="F94" s="90" t="s">
        <v>2505</v>
      </c>
      <c r="G94" s="90" t="str">
        <f>IF('申込シート①-1・２'!D100="","",'申込シート①-1・２'!D100)</f>
        <v>司会者</v>
      </c>
      <c r="H94" s="90" t="str">
        <f>IF('申込シート①-1・２'!E100="","",'申込シート①-1・２'!E100)</f>
        <v>-</v>
      </c>
      <c r="I94" s="90" t="str">
        <f>'申込シート①-1・２'!G100</f>
        <v>科</v>
      </c>
      <c r="J94" s="110">
        <f>'申込シート①-1・２'!H100</f>
        <v>0</v>
      </c>
      <c r="K94" s="110" t="str">
        <f>'申込シート①-1・２'!J100&amp;"  "&amp;'申込シート①-1・２'!K100</f>
        <v xml:space="preserve">  </v>
      </c>
      <c r="L94" s="110" t="str">
        <f>'申込シート①-1・２'!L100&amp;"  "&amp;'申込シート①-1・２'!M100</f>
        <v xml:space="preserve">  </v>
      </c>
      <c r="M94" s="165">
        <f>'申込シート①-1・２'!N100</f>
        <v>0</v>
      </c>
      <c r="N94" s="92">
        <f>'申込シート①-1・２'!O100</f>
        <v>0</v>
      </c>
      <c r="O94" s="342">
        <f>'申込シート①-1・２'!P100</f>
        <v>0</v>
      </c>
      <c r="P94" s="110">
        <f>'申込シート①-1・２'!Q100</f>
        <v>0</v>
      </c>
      <c r="Q94" s="110">
        <f>'申込シート①-1・２'!R100</f>
        <v>0</v>
      </c>
      <c r="R94" s="164">
        <f>'申込シート①-1・２'!S100</f>
        <v>0</v>
      </c>
      <c r="S94" s="162">
        <f>'申込シート①-1・２'!T100</f>
        <v>0</v>
      </c>
      <c r="T94" s="162">
        <f>'申込シート①-1・２'!U100</f>
        <v>0</v>
      </c>
      <c r="U94" s="164">
        <f>'申込シート①-1・２'!V100</f>
        <v>0</v>
      </c>
      <c r="V94" s="487">
        <f>'申込シート①-1・２'!W100</f>
        <v>0</v>
      </c>
      <c r="W94" s="487">
        <f>'申込シート①-1・２'!X100</f>
        <v>0</v>
      </c>
      <c r="X94" s="163">
        <f>'申込シート①-1・２'!Y100</f>
        <v>0</v>
      </c>
      <c r="Y94" s="1839"/>
      <c r="Z94" s="1840"/>
      <c r="AA94" s="1841"/>
    </row>
    <row r="95" spans="1:27" s="35" customFormat="1" ht="14.25" customHeight="1">
      <c r="A95" s="88">
        <f>'申込シート①-1・２'!$B$3</f>
        <v>0</v>
      </c>
      <c r="B95" s="90" t="str">
        <f>'申込シート①-1・２'!$E$3</f>
        <v/>
      </c>
      <c r="C95" s="90" t="str">
        <f>'申込シート①-1・２'!$F$3</f>
        <v/>
      </c>
      <c r="D95" s="90">
        <f>'申込シート①-1・２'!$F100</f>
        <v>91</v>
      </c>
      <c r="E95" s="90">
        <f>'申込シート①-1・２'!$C100</f>
        <v>2</v>
      </c>
      <c r="F95" s="90" t="s">
        <v>2505</v>
      </c>
      <c r="G95" s="90" t="str">
        <f>IF('申込シート①-1・２'!D101="","",'申込シート①-1・２'!D101)</f>
        <v>記録者</v>
      </c>
      <c r="H95" s="90" t="str">
        <f>IF('申込シート①-1・２'!E101="","",'申込シート①-1・２'!E101)</f>
        <v>-</v>
      </c>
      <c r="I95" s="90" t="str">
        <f>'申込シート①-1・２'!G101</f>
        <v>科</v>
      </c>
      <c r="J95" s="110">
        <f>'申込シート①-1・２'!H101</f>
        <v>0</v>
      </c>
      <c r="K95" s="110" t="str">
        <f>'申込シート①-1・２'!J101&amp;"  "&amp;'申込シート①-1・２'!K101</f>
        <v xml:space="preserve">  </v>
      </c>
      <c r="L95" s="110" t="str">
        <f>'申込シート①-1・２'!L101&amp;"  "&amp;'申込シート①-1・２'!M101</f>
        <v xml:space="preserve">  </v>
      </c>
      <c r="M95" s="165">
        <f>'申込シート①-1・２'!N101</f>
        <v>0</v>
      </c>
      <c r="N95" s="92">
        <f>'申込シート①-1・２'!O101</f>
        <v>0</v>
      </c>
      <c r="O95" s="342">
        <f>'申込シート①-1・２'!P101</f>
        <v>0</v>
      </c>
      <c r="P95" s="110">
        <f>'申込シート①-1・２'!Q101</f>
        <v>0</v>
      </c>
      <c r="Q95" s="110">
        <f>'申込シート①-1・２'!R101</f>
        <v>0</v>
      </c>
      <c r="R95" s="164">
        <f>'申込シート①-1・２'!S101</f>
        <v>0</v>
      </c>
      <c r="S95" s="162">
        <f>'申込シート①-1・２'!T101</f>
        <v>0</v>
      </c>
      <c r="T95" s="162">
        <f>'申込シート①-1・２'!U101</f>
        <v>0</v>
      </c>
      <c r="U95" s="164">
        <f>'申込シート①-1・２'!V101</f>
        <v>0</v>
      </c>
      <c r="V95" s="487">
        <f>'申込シート①-1・２'!W101</f>
        <v>0</v>
      </c>
      <c r="W95" s="487">
        <f>'申込シート①-1・２'!X101</f>
        <v>0</v>
      </c>
      <c r="X95" s="163">
        <f>'申込シート①-1・２'!Y101</f>
        <v>0</v>
      </c>
      <c r="Y95" s="1839"/>
      <c r="Z95" s="1840"/>
      <c r="AA95" s="1841"/>
    </row>
    <row r="96" spans="1:27" s="35" customFormat="1" ht="14.25" customHeight="1">
      <c r="A96" s="88">
        <f>'申込シート①-1・２'!$B$3</f>
        <v>0</v>
      </c>
      <c r="B96" s="90" t="str">
        <f>'申込シート①-1・２'!$E$3</f>
        <v/>
      </c>
      <c r="C96" s="90" t="str">
        <f>'申込シート①-1・２'!$F$3</f>
        <v/>
      </c>
      <c r="D96" s="90">
        <f>'申込シート①-1・２'!$F101</f>
        <v>92</v>
      </c>
      <c r="E96" s="90">
        <f>'申込シート①-1・２'!$C101</f>
        <v>3</v>
      </c>
      <c r="F96" s="90" t="s">
        <v>2505</v>
      </c>
      <c r="G96" s="90" t="str">
        <f>IF('申込シート①-1・２'!D102="","",'申込シート①-1・２'!D102)</f>
        <v>記録者</v>
      </c>
      <c r="H96" s="90" t="str">
        <f>IF('申込シート①-1・２'!E102="","",'申込シート①-1・２'!E102)</f>
        <v>-</v>
      </c>
      <c r="I96" s="90" t="str">
        <f>'申込シート①-1・２'!G102</f>
        <v>科</v>
      </c>
      <c r="J96" s="110">
        <f>'申込シート①-1・２'!H102</f>
        <v>0</v>
      </c>
      <c r="K96" s="110" t="str">
        <f>'申込シート①-1・２'!J102&amp;"  "&amp;'申込シート①-1・２'!K102</f>
        <v xml:space="preserve">  </v>
      </c>
      <c r="L96" s="110" t="str">
        <f>'申込シート①-1・２'!L102&amp;"  "&amp;'申込シート①-1・２'!M102</f>
        <v xml:space="preserve">  </v>
      </c>
      <c r="M96" s="165">
        <f>'申込シート①-1・２'!N102</f>
        <v>0</v>
      </c>
      <c r="N96" s="92">
        <f>'申込シート①-1・２'!O102</f>
        <v>0</v>
      </c>
      <c r="O96" s="342">
        <f>'申込シート①-1・２'!P102</f>
        <v>0</v>
      </c>
      <c r="P96" s="110">
        <f>'申込シート①-1・２'!Q102</f>
        <v>0</v>
      </c>
      <c r="Q96" s="110">
        <f>'申込シート①-1・２'!R102</f>
        <v>0</v>
      </c>
      <c r="R96" s="164">
        <f>'申込シート①-1・２'!S102</f>
        <v>0</v>
      </c>
      <c r="S96" s="162">
        <f>'申込シート①-1・２'!T102</f>
        <v>0</v>
      </c>
      <c r="T96" s="162">
        <f>'申込シート①-1・２'!U102</f>
        <v>0</v>
      </c>
      <c r="U96" s="164">
        <f>'申込シート①-1・２'!V102</f>
        <v>0</v>
      </c>
      <c r="V96" s="487">
        <f>'申込シート①-1・２'!W102</f>
        <v>0</v>
      </c>
      <c r="W96" s="487">
        <f>'申込シート①-1・２'!X102</f>
        <v>0</v>
      </c>
      <c r="X96" s="163">
        <f>'申込シート①-1・２'!Y102</f>
        <v>0</v>
      </c>
      <c r="Y96" s="1839"/>
      <c r="Z96" s="1840"/>
      <c r="AA96" s="1841"/>
    </row>
    <row r="97" spans="1:27" s="35" customFormat="1" ht="14.25" customHeight="1">
      <c r="A97" s="88">
        <f>'申込シート①-1・２'!$B$3</f>
        <v>0</v>
      </c>
      <c r="B97" s="90" t="str">
        <f>'申込シート①-1・２'!$E$3</f>
        <v/>
      </c>
      <c r="C97" s="90" t="str">
        <f>'申込シート①-1・２'!$F$3</f>
        <v/>
      </c>
      <c r="D97" s="90">
        <f>'申込シート①-1・２'!$F103</f>
        <v>94</v>
      </c>
      <c r="E97" s="90">
        <f>'申込シート①-1・２'!$C103</f>
        <v>5</v>
      </c>
      <c r="F97" s="90" t="s">
        <v>2505</v>
      </c>
      <c r="G97" s="90" t="str">
        <f>IF('申込シート①-1・２'!D103="","",'申込シート①-1・２'!D103)</f>
        <v>指導助言者</v>
      </c>
      <c r="H97" s="90" t="str">
        <f>IF('申込シート①-1・２'!E103="","",'申込シート①-1・２'!E103)</f>
        <v>-</v>
      </c>
      <c r="I97" s="90" t="str">
        <f>'申込シート①-1・２'!G103</f>
        <v>-</v>
      </c>
      <c r="J97" s="110" t="str">
        <f>'申込シート①-1・２'!H103</f>
        <v>-</v>
      </c>
      <c r="K97" s="110" t="str">
        <f>'申込シート①-1・２'!J103&amp;"  "&amp;'申込シート①-1・２'!K103</f>
        <v xml:space="preserve">  </v>
      </c>
      <c r="L97" s="110" t="str">
        <f>'申込シート①-1・２'!L103&amp;"  "&amp;'申込シート①-1・２'!M103</f>
        <v xml:space="preserve">  </v>
      </c>
      <c r="M97" s="165">
        <f>'申込シート①-1・２'!N103</f>
        <v>0</v>
      </c>
      <c r="N97" s="92">
        <f>'申込シート①-1・２'!O103</f>
        <v>0</v>
      </c>
      <c r="O97" s="342">
        <f>'申込シート①-1・２'!P103</f>
        <v>0</v>
      </c>
      <c r="P97" s="110">
        <f>'申込シート①-1・２'!Q103</f>
        <v>0</v>
      </c>
      <c r="Q97" s="110">
        <f>'申込シート①-1・２'!R103</f>
        <v>0</v>
      </c>
      <c r="R97" s="164">
        <f>'申込シート①-1・２'!S103</f>
        <v>0</v>
      </c>
      <c r="S97" s="162">
        <f>'申込シート①-1・２'!T103</f>
        <v>0</v>
      </c>
      <c r="T97" s="162">
        <f>'申込シート①-1・２'!U103</f>
        <v>0</v>
      </c>
      <c r="U97" s="164">
        <f>'申込シート①-1・２'!V103</f>
        <v>0</v>
      </c>
      <c r="V97" s="487">
        <f>'申込シート①-1・２'!W103</f>
        <v>0</v>
      </c>
      <c r="W97" s="487">
        <f>'申込シート①-1・２'!X103</f>
        <v>0</v>
      </c>
      <c r="X97" s="163">
        <f>'申込シート①-1・２'!Y103</f>
        <v>0</v>
      </c>
      <c r="Y97" s="1839"/>
      <c r="Z97" s="1840"/>
      <c r="AA97" s="1841"/>
    </row>
    <row r="98" spans="1:27" s="35" customFormat="1" ht="14.25" customHeight="1" thickBot="1">
      <c r="A98" s="94">
        <f>'申込シート①-1・２'!$B$3</f>
        <v>0</v>
      </c>
      <c r="B98" s="96" t="str">
        <f>'申込シート①-1・２'!$E$3</f>
        <v/>
      </c>
      <c r="C98" s="96" t="str">
        <f>'申込シート①-1・２'!$F$3</f>
        <v/>
      </c>
      <c r="D98" s="96">
        <f>'申込シート①-1・２'!$F104</f>
        <v>95</v>
      </c>
      <c r="E98" s="96">
        <f>'申込シート①-1・２'!$C104</f>
        <v>6</v>
      </c>
      <c r="F98" s="96" t="s">
        <v>1353</v>
      </c>
      <c r="G98" s="96" t="str">
        <f>IF('申込シート①-1・２'!D104="","",'申込シート①-1・２'!D104)</f>
        <v>指導助言補助者</v>
      </c>
      <c r="H98" s="96" t="str">
        <f>IF('申込シート①-1・２'!E104="","",'申込シート①-1・２'!E104)</f>
        <v>-</v>
      </c>
      <c r="I98" s="96" t="str">
        <f>'申込シート①-1・２'!G104</f>
        <v>-</v>
      </c>
      <c r="J98" s="111" t="str">
        <f>'申込シート①-1・２'!H104</f>
        <v>-</v>
      </c>
      <c r="K98" s="111" t="str">
        <f>'申込シート①-1・２'!J104&amp;"  "&amp;'申込シート①-1・２'!K104</f>
        <v xml:space="preserve">  </v>
      </c>
      <c r="L98" s="111" t="str">
        <f>'申込シート①-1・２'!L104&amp;"  "&amp;'申込シート①-1・２'!M104</f>
        <v xml:space="preserve">  </v>
      </c>
      <c r="M98" s="169">
        <f>'申込シート①-1・２'!N104</f>
        <v>0</v>
      </c>
      <c r="N98" s="98">
        <f>'申込シート①-1・２'!O104</f>
        <v>0</v>
      </c>
      <c r="O98" s="343">
        <f>'申込シート①-1・２'!P104</f>
        <v>0</v>
      </c>
      <c r="P98" s="111">
        <f>'申込シート①-1・２'!Q104</f>
        <v>0</v>
      </c>
      <c r="Q98" s="111">
        <f>'申込シート①-1・２'!R104</f>
        <v>0</v>
      </c>
      <c r="R98" s="168">
        <f>'申込シート①-1・２'!S104</f>
        <v>0</v>
      </c>
      <c r="S98" s="166">
        <f>'申込シート①-1・２'!T104</f>
        <v>0</v>
      </c>
      <c r="T98" s="166">
        <f>'申込シート①-1・２'!U104</f>
        <v>0</v>
      </c>
      <c r="U98" s="168">
        <f>'申込シート①-1・２'!V104</f>
        <v>0</v>
      </c>
      <c r="V98" s="488">
        <f>'申込シート①-1・２'!W104</f>
        <v>0</v>
      </c>
      <c r="W98" s="488">
        <f>'申込シート①-1・２'!X104</f>
        <v>0</v>
      </c>
      <c r="X98" s="167">
        <f>'申込シート①-1・２'!Y104</f>
        <v>0</v>
      </c>
      <c r="Y98" s="1842"/>
      <c r="Z98" s="1843"/>
      <c r="AA98" s="1844"/>
    </row>
    <row r="99" spans="1:27" s="35" customFormat="1">
      <c r="A99" s="340">
        <f>'申込シート①-1・２'!$B$3</f>
        <v>0</v>
      </c>
      <c r="B99" s="87" t="str">
        <f>'申込シート①-1・２'!$E$3</f>
        <v/>
      </c>
      <c r="C99" s="87" t="str">
        <f>'申込シート①-1・２'!$F$3</f>
        <v/>
      </c>
      <c r="D99" s="87">
        <f>'申込シート①-1・２'!$F105</f>
        <v>96</v>
      </c>
      <c r="E99" s="87">
        <f>'申込シート①-1・２'!$C105</f>
        <v>1</v>
      </c>
      <c r="F99" s="87" t="s">
        <v>692</v>
      </c>
      <c r="G99" s="87" t="str">
        <f>IF('申込シート①-1・２'!D105="","",'申込シート①-1・２'!D105)</f>
        <v>代議員</v>
      </c>
      <c r="H99" s="87" t="str">
        <f>IF('申込シート①-1・２'!E105="","",'申込シート①-1・２'!E105)</f>
        <v>-</v>
      </c>
      <c r="I99" s="87">
        <f>'申込シート①-1・２'!G105</f>
        <v>0</v>
      </c>
      <c r="J99" s="161">
        <f>'申込シート①-1・２'!H105</f>
        <v>0</v>
      </c>
      <c r="K99" s="161" t="str">
        <f>'申込シート①-1・２'!J105&amp;"  "&amp;'申込シート①-1・２'!K105</f>
        <v xml:space="preserve">  </v>
      </c>
      <c r="L99" s="161" t="str">
        <f>'申込シート①-1・２'!L105&amp;"  "&amp;'申込シート①-1・２'!M105</f>
        <v xml:space="preserve">  </v>
      </c>
      <c r="M99" s="349">
        <f>'申込シート①-1・２'!N105</f>
        <v>0</v>
      </c>
      <c r="N99" s="341">
        <f>'申込シート①-1・２'!O105</f>
        <v>0</v>
      </c>
      <c r="O99" s="351">
        <f>'申込シート①-1・２'!P105</f>
        <v>0</v>
      </c>
      <c r="P99" s="161">
        <f>'申込シート①-1・２'!Q105</f>
        <v>0</v>
      </c>
      <c r="Q99" s="161">
        <f>'申込シート①-1・２'!R105</f>
        <v>0</v>
      </c>
      <c r="R99" s="160" t="str">
        <f>'申込シート①-1・２'!S105</f>
        <v>-</v>
      </c>
      <c r="S99" s="349" t="str">
        <f>'申込シート①-1・２'!T105</f>
        <v>-</v>
      </c>
      <c r="T99" s="349" t="str">
        <f>'申込シート①-1・２'!U105</f>
        <v>-</v>
      </c>
      <c r="U99" s="160">
        <f>'申込シート①-1・２'!V105</f>
        <v>0</v>
      </c>
      <c r="V99" s="486">
        <f>'申込シート①-1・２'!W105</f>
        <v>0</v>
      </c>
      <c r="W99" s="486">
        <f>'申込シート①-1・２'!X105</f>
        <v>0</v>
      </c>
      <c r="X99" s="350">
        <f>'申込シート①-1・２'!Y105</f>
        <v>0</v>
      </c>
      <c r="Y99" s="1845"/>
      <c r="Z99" s="1846"/>
      <c r="AA99" s="1847"/>
    </row>
    <row r="100" spans="1:27" s="35" customFormat="1">
      <c r="A100" s="88">
        <f>'申込シート①-1・２'!$B$3</f>
        <v>0</v>
      </c>
      <c r="B100" s="90" t="str">
        <f>'申込シート①-1・２'!$E$3</f>
        <v/>
      </c>
      <c r="C100" s="90" t="str">
        <f>'申込シート①-1・２'!$F$3</f>
        <v/>
      </c>
      <c r="D100" s="90">
        <f>'申込シート①-1・２'!$F106</f>
        <v>97</v>
      </c>
      <c r="E100" s="90">
        <f>'申込シート①-1・２'!$C106</f>
        <v>2</v>
      </c>
      <c r="F100" s="90" t="s">
        <v>692</v>
      </c>
      <c r="G100" s="90" t="str">
        <f>IF('申込シート①-1・２'!D106="","",'申込シート①-1・２'!D106)</f>
        <v>代議員引率者</v>
      </c>
      <c r="H100" s="90" t="str">
        <f>IF('申込シート①-1・２'!E106="","",'申込シート①-1・２'!E106)</f>
        <v>-</v>
      </c>
      <c r="I100" s="90" t="str">
        <f>'申込シート①-1・２'!G106</f>
        <v>科</v>
      </c>
      <c r="J100" s="110">
        <f>'申込シート①-1・２'!H106</f>
        <v>0</v>
      </c>
      <c r="K100" s="110" t="str">
        <f>'申込シート①-1・２'!J106&amp;"  "&amp;'申込シート①-1・２'!K106</f>
        <v xml:space="preserve">  </v>
      </c>
      <c r="L100" s="110" t="str">
        <f>'申込シート①-1・２'!L106&amp;"  "&amp;'申込シート①-1・２'!M106</f>
        <v xml:space="preserve">  </v>
      </c>
      <c r="M100" s="162">
        <f>'申込シート①-1・２'!N106</f>
        <v>0</v>
      </c>
      <c r="N100" s="92">
        <f>'申込シート①-1・２'!O106</f>
        <v>0</v>
      </c>
      <c r="O100" s="342">
        <f>'申込シート①-1・２'!P106</f>
        <v>0</v>
      </c>
      <c r="P100" s="110">
        <f>'申込シート①-1・２'!Q106</f>
        <v>0</v>
      </c>
      <c r="Q100" s="110">
        <f>'申込シート①-1・２'!R106</f>
        <v>0</v>
      </c>
      <c r="R100" s="164" t="str">
        <f>'申込シート①-1・２'!S106</f>
        <v>-</v>
      </c>
      <c r="S100" s="162" t="str">
        <f>'申込シート①-1・２'!T106</f>
        <v>-</v>
      </c>
      <c r="T100" s="162" t="str">
        <f>'申込シート①-1・２'!U106</f>
        <v>-</v>
      </c>
      <c r="U100" s="164">
        <f>'申込シート①-1・２'!V106</f>
        <v>0</v>
      </c>
      <c r="V100" s="487">
        <f>'申込シート①-1・２'!W106</f>
        <v>0</v>
      </c>
      <c r="W100" s="487">
        <f>'申込シート①-1・２'!X106</f>
        <v>0</v>
      </c>
      <c r="X100" s="163">
        <f>'申込シート①-1・２'!Y106</f>
        <v>0</v>
      </c>
      <c r="Y100" s="1839"/>
      <c r="Z100" s="1840"/>
      <c r="AA100" s="1841"/>
    </row>
    <row r="101" spans="1:27" s="35" customFormat="1">
      <c r="A101" s="88">
        <f>'申込シート①-1・２'!$B$3</f>
        <v>0</v>
      </c>
      <c r="B101" s="90" t="str">
        <f>'申込シート①-1・２'!$E$3</f>
        <v/>
      </c>
      <c r="C101" s="90" t="str">
        <f>'申込シート①-1・２'!$F$3</f>
        <v/>
      </c>
      <c r="D101" s="90">
        <f>'申込シート①-1・２'!$F107</f>
        <v>98</v>
      </c>
      <c r="E101" s="90">
        <f>'申込シート①-1・２'!$C107</f>
        <v>3</v>
      </c>
      <c r="F101" s="90" t="s">
        <v>692</v>
      </c>
      <c r="G101" s="90" t="str">
        <f>IF('申込シート①-1・２'!D107="","",'申込シート①-1・２'!D107)</f>
        <v>代議員引率者</v>
      </c>
      <c r="H101" s="90" t="str">
        <f>IF('申込シート①-1・２'!E107="","",'申込シート①-1・２'!E107)</f>
        <v>-</v>
      </c>
      <c r="I101" s="90" t="str">
        <f>'申込シート①-1・２'!G107</f>
        <v>科</v>
      </c>
      <c r="J101" s="110">
        <f>'申込シート①-1・２'!H107</f>
        <v>0</v>
      </c>
      <c r="K101" s="110" t="str">
        <f>'申込シート①-1・２'!J107&amp;"  "&amp;'申込シート①-1・２'!K107</f>
        <v xml:space="preserve">  </v>
      </c>
      <c r="L101" s="110" t="str">
        <f>'申込シート①-1・２'!L107&amp;"  "&amp;'申込シート①-1・２'!M107</f>
        <v xml:space="preserve">  </v>
      </c>
      <c r="M101" s="162">
        <f>'申込シート①-1・２'!N107</f>
        <v>0</v>
      </c>
      <c r="N101" s="92">
        <f>'申込シート①-1・２'!O107</f>
        <v>0</v>
      </c>
      <c r="O101" s="342">
        <f>'申込シート①-1・２'!P107</f>
        <v>0</v>
      </c>
      <c r="P101" s="110">
        <f>'申込シート①-1・２'!Q107</f>
        <v>0</v>
      </c>
      <c r="Q101" s="110">
        <f>'申込シート①-1・２'!R107</f>
        <v>0</v>
      </c>
      <c r="R101" s="164" t="str">
        <f>'申込シート①-1・２'!S107</f>
        <v>-</v>
      </c>
      <c r="S101" s="162" t="str">
        <f>'申込シート①-1・２'!T107</f>
        <v>-</v>
      </c>
      <c r="T101" s="162" t="str">
        <f>'申込シート①-1・２'!U107</f>
        <v>-</v>
      </c>
      <c r="U101" s="164">
        <f>'申込シート①-1・２'!V107</f>
        <v>0</v>
      </c>
      <c r="V101" s="487">
        <f>'申込シート①-1・２'!W107</f>
        <v>0</v>
      </c>
      <c r="W101" s="487">
        <f>'申込シート①-1・２'!X107</f>
        <v>0</v>
      </c>
      <c r="X101" s="163">
        <f>'申込シート①-1・２'!Y107</f>
        <v>0</v>
      </c>
      <c r="Y101" s="1839"/>
      <c r="Z101" s="1840"/>
      <c r="AA101" s="1841"/>
    </row>
    <row r="102" spans="1:27" s="35" customFormat="1">
      <c r="A102" s="88">
        <f>'申込シート①-1・２'!$B$3</f>
        <v>0</v>
      </c>
      <c r="B102" s="90" t="str">
        <f>'申込シート①-1・２'!$E$3</f>
        <v/>
      </c>
      <c r="C102" s="90" t="str">
        <f>'申込シート①-1・２'!$F$3</f>
        <v/>
      </c>
      <c r="D102" s="90">
        <f>'申込シート①-1・２'!$F108</f>
        <v>99</v>
      </c>
      <c r="E102" s="90">
        <f>'申込シート①-1・２'!$C108</f>
        <v>4</v>
      </c>
      <c r="F102" s="90" t="s">
        <v>692</v>
      </c>
      <c r="G102" s="90" t="str">
        <f>IF('申込シート①-1・２'!D108="","",'申込シート①-1・２'!D108)</f>
        <v>代議員引率者</v>
      </c>
      <c r="H102" s="90" t="str">
        <f>IF('申込シート①-1・２'!E108="","",'申込シート①-1・２'!E108)</f>
        <v>-</v>
      </c>
      <c r="I102" s="90" t="str">
        <f>'申込シート①-1・２'!G108</f>
        <v>科</v>
      </c>
      <c r="J102" s="110">
        <f>'申込シート①-1・２'!H108</f>
        <v>0</v>
      </c>
      <c r="K102" s="110" t="str">
        <f>'申込シート①-1・２'!J108&amp;"  "&amp;'申込シート①-1・２'!K108</f>
        <v xml:space="preserve">  </v>
      </c>
      <c r="L102" s="110" t="str">
        <f>'申込シート①-1・２'!L108&amp;"  "&amp;'申込シート①-1・２'!M108</f>
        <v xml:space="preserve">  </v>
      </c>
      <c r="M102" s="162">
        <f>'申込シート①-1・２'!N108</f>
        <v>0</v>
      </c>
      <c r="N102" s="92">
        <f>'申込シート①-1・２'!O108</f>
        <v>0</v>
      </c>
      <c r="O102" s="342">
        <f>'申込シート①-1・２'!P108</f>
        <v>0</v>
      </c>
      <c r="P102" s="110">
        <f>'申込シート①-1・２'!Q108</f>
        <v>0</v>
      </c>
      <c r="Q102" s="110">
        <f>'申込シート①-1・２'!R108</f>
        <v>0</v>
      </c>
      <c r="R102" s="164" t="str">
        <f>'申込シート①-1・２'!S108</f>
        <v>-</v>
      </c>
      <c r="S102" s="162" t="str">
        <f>'申込シート①-1・２'!T108</f>
        <v>-</v>
      </c>
      <c r="T102" s="162" t="str">
        <f>'申込シート①-1・２'!U108</f>
        <v>-</v>
      </c>
      <c r="U102" s="164">
        <f>'申込シート①-1・２'!V108</f>
        <v>0</v>
      </c>
      <c r="V102" s="487">
        <f>'申込シート①-1・２'!W108</f>
        <v>0</v>
      </c>
      <c r="W102" s="487">
        <f>'申込シート①-1・２'!X108</f>
        <v>0</v>
      </c>
      <c r="X102" s="163">
        <f>'申込シート①-1・２'!Y108</f>
        <v>0</v>
      </c>
      <c r="Y102" s="1839"/>
      <c r="Z102" s="1840"/>
      <c r="AA102" s="1841"/>
    </row>
    <row r="103" spans="1:27" s="35" customFormat="1">
      <c r="A103" s="88">
        <f>'申込シート①-1・２'!$B$3</f>
        <v>0</v>
      </c>
      <c r="B103" s="90" t="str">
        <f>'申込シート①-1・２'!$E$3</f>
        <v/>
      </c>
      <c r="C103" s="90" t="str">
        <f>'申込シート①-1・２'!$F$3</f>
        <v/>
      </c>
      <c r="D103" s="90">
        <f>'申込シート①-1・２'!$F109</f>
        <v>100</v>
      </c>
      <c r="E103" s="90">
        <f>'申込シート①-1・２'!$C109</f>
        <v>5</v>
      </c>
      <c r="F103" s="90" t="s">
        <v>692</v>
      </c>
      <c r="G103" s="90" t="str">
        <f>IF('申込シート①-1・２'!D109="","",'申込シート①-1・２'!D109)</f>
        <v>旗手（他競技・会議参加者）</v>
      </c>
      <c r="H103" s="90" t="str">
        <f>IF('申込シート①-1・２'!E109="","",'申込シート①-1・２'!E109)</f>
        <v/>
      </c>
      <c r="I103" s="90" t="str">
        <f>'申込シート①-1・２'!G109</f>
        <v>科</v>
      </c>
      <c r="J103" s="110">
        <f>'申込シート①-1・２'!H109</f>
        <v>0</v>
      </c>
      <c r="K103" s="110" t="str">
        <f>'申込シート①-1・２'!J109&amp;"  "&amp;'申込シート①-1・２'!K109</f>
        <v xml:space="preserve">  </v>
      </c>
      <c r="L103" s="110" t="str">
        <f>'申込シート①-1・２'!L109&amp;"  "&amp;'申込シート①-1・２'!M109</f>
        <v xml:space="preserve">  </v>
      </c>
      <c r="M103" s="162">
        <f>'申込シート①-1・２'!N109</f>
        <v>0</v>
      </c>
      <c r="N103" s="92">
        <f>'申込シート①-1・２'!O109</f>
        <v>0</v>
      </c>
      <c r="O103" s="342" t="str">
        <f>'申込シート①-1・２'!P109</f>
        <v>-</v>
      </c>
      <c r="P103" s="110" t="str">
        <f>'申込シート①-1・２'!Q109</f>
        <v>-</v>
      </c>
      <c r="Q103" s="110" t="str">
        <f>'申込シート①-1・２'!R109</f>
        <v>-</v>
      </c>
      <c r="R103" s="164" t="str">
        <f>'申込シート①-1・２'!S109</f>
        <v>-</v>
      </c>
      <c r="S103" s="162" t="str">
        <f>'申込シート①-1・２'!T109</f>
        <v>-</v>
      </c>
      <c r="T103" s="162" t="str">
        <f>'申込シート①-1・２'!U109</f>
        <v>-</v>
      </c>
      <c r="U103" s="164">
        <f>'申込シート①-1・２'!V109</f>
        <v>0</v>
      </c>
      <c r="V103" s="487">
        <f>'申込シート①-1・２'!W109</f>
        <v>0</v>
      </c>
      <c r="W103" s="487">
        <f>'申込シート①-1・２'!X109</f>
        <v>0</v>
      </c>
      <c r="X103" s="163">
        <f>'申込シート①-1・２'!Y109</f>
        <v>0</v>
      </c>
      <c r="Y103" s="1839"/>
      <c r="Z103" s="1840"/>
      <c r="AA103" s="1841"/>
    </row>
    <row r="104" spans="1:27" s="35" customFormat="1">
      <c r="A104" s="88">
        <f>'申込シート①-1・２'!$B$3</f>
        <v>0</v>
      </c>
      <c r="B104" s="90" t="str">
        <f>'申込シート①-1・２'!$E$3</f>
        <v/>
      </c>
      <c r="C104" s="90" t="str">
        <f>'申込シート①-1・２'!$F$3</f>
        <v/>
      </c>
      <c r="D104" s="90">
        <f>'申込シート①-1・２'!$F110</f>
        <v>101</v>
      </c>
      <c r="E104" s="90">
        <f>'申込シート①-1・２'!$C110</f>
        <v>6</v>
      </c>
      <c r="F104" s="90" t="s">
        <v>692</v>
      </c>
      <c r="G104" s="90" t="str">
        <f>IF('申込シート①-1・２'!D110="","",'申込シート①-1・２'!D110)</f>
        <v>旗手（他競技・会議未参加者）</v>
      </c>
      <c r="H104" s="90" t="str">
        <f>IF('申込シート①-1・２'!E110="","",'申込シート①-1・２'!E110)</f>
        <v>-</v>
      </c>
      <c r="I104" s="90" t="str">
        <f>'申込シート①-1・２'!G110</f>
        <v>科</v>
      </c>
      <c r="J104" s="110">
        <f>'申込シート①-1・２'!H110</f>
        <v>0</v>
      </c>
      <c r="K104" s="110" t="str">
        <f>'申込シート①-1・２'!J110&amp;"  "&amp;'申込シート①-1・２'!K110</f>
        <v xml:space="preserve">  </v>
      </c>
      <c r="L104" s="110" t="str">
        <f>'申込シート①-1・２'!L110&amp;"  "&amp;'申込シート①-1・２'!M110</f>
        <v xml:space="preserve">  </v>
      </c>
      <c r="M104" s="162">
        <f>'申込シート①-1・２'!N110</f>
        <v>0</v>
      </c>
      <c r="N104" s="92">
        <f>'申込シート①-1・２'!O110</f>
        <v>0</v>
      </c>
      <c r="O104" s="342">
        <f>'申込シート①-1・２'!P110</f>
        <v>0</v>
      </c>
      <c r="P104" s="110">
        <f>'申込シート①-1・２'!Q110</f>
        <v>0</v>
      </c>
      <c r="Q104" s="110">
        <f>'申込シート①-1・２'!R110</f>
        <v>0</v>
      </c>
      <c r="R104" s="164" t="str">
        <f>'申込シート①-1・２'!S110</f>
        <v>-</v>
      </c>
      <c r="S104" s="162" t="str">
        <f>'申込シート①-1・２'!T110</f>
        <v>-</v>
      </c>
      <c r="T104" s="162" t="str">
        <f>'申込シート①-1・２'!U110</f>
        <v>-</v>
      </c>
      <c r="U104" s="164">
        <f>'申込シート①-1・２'!V110</f>
        <v>0</v>
      </c>
      <c r="V104" s="487">
        <f>'申込シート①-1・２'!W110</f>
        <v>0</v>
      </c>
      <c r="W104" s="487">
        <f>'申込シート①-1・２'!X110</f>
        <v>0</v>
      </c>
      <c r="X104" s="163">
        <f>'申込シート①-1・２'!Y110</f>
        <v>0</v>
      </c>
      <c r="Y104" s="1839"/>
      <c r="Z104" s="1840"/>
      <c r="AA104" s="1841"/>
    </row>
    <row r="105" spans="1:27" s="35" customFormat="1">
      <c r="A105" s="329">
        <f>'申込シート①-1・２'!$B$3</f>
        <v>0</v>
      </c>
      <c r="B105" s="330" t="str">
        <f>'申込シート①-1・２'!$E$3</f>
        <v/>
      </c>
      <c r="C105" s="330" t="str">
        <f>'申込シート①-1・２'!$F$3</f>
        <v/>
      </c>
      <c r="D105" s="330">
        <f>'申込シート①-1・２'!$F111</f>
        <v>102</v>
      </c>
      <c r="E105" s="330">
        <f>'申込シート①-1・２'!$C111</f>
        <v>7</v>
      </c>
      <c r="F105" s="330" t="s">
        <v>692</v>
      </c>
      <c r="G105" s="330" t="str">
        <f>IF('申込シート①-1・２'!D111="","",'申込シート①-1・２'!D111)</f>
        <v>旗手引率者</v>
      </c>
      <c r="H105" s="330" t="str">
        <f>IF('申込シート①-1・２'!E111="","",'申込シート①-1・２'!E111)</f>
        <v>-</v>
      </c>
      <c r="I105" s="330" t="str">
        <f>'申込シート①-1・２'!G111</f>
        <v>科</v>
      </c>
      <c r="J105" s="339">
        <f>'申込シート①-1・２'!H111</f>
        <v>0</v>
      </c>
      <c r="K105" s="339" t="str">
        <f>'申込シート①-1・２'!J111&amp;"  "&amp;'申込シート①-1・２'!K111</f>
        <v xml:space="preserve">  </v>
      </c>
      <c r="L105" s="339" t="str">
        <f>'申込シート①-1・２'!L111&amp;"  "&amp;'申込シート①-1・２'!M111</f>
        <v xml:space="preserve">  </v>
      </c>
      <c r="M105" s="345">
        <f>'申込シート①-1・２'!N111</f>
        <v>0</v>
      </c>
      <c r="N105" s="331">
        <f>'申込シート①-1・２'!O111</f>
        <v>0</v>
      </c>
      <c r="O105" s="347">
        <f>'申込シート①-1・２'!P111</f>
        <v>0</v>
      </c>
      <c r="P105" s="339">
        <f>'申込シート①-1・２'!Q111</f>
        <v>0</v>
      </c>
      <c r="Q105" s="339">
        <f>'申込シート①-1・２'!R111</f>
        <v>0</v>
      </c>
      <c r="R105" s="400" t="str">
        <f>'申込シート①-1・２'!S111</f>
        <v>-</v>
      </c>
      <c r="S105" s="345" t="str">
        <f>'申込シート①-1・２'!T111</f>
        <v>-</v>
      </c>
      <c r="T105" s="345" t="str">
        <f>'申込シート①-1・２'!U111</f>
        <v>-</v>
      </c>
      <c r="U105" s="400">
        <f>'申込シート①-1・２'!V111</f>
        <v>0</v>
      </c>
      <c r="V105" s="490">
        <f>'申込シート①-1・２'!W111</f>
        <v>0</v>
      </c>
      <c r="W105" s="490">
        <f>'申込シート①-1・２'!X111</f>
        <v>0</v>
      </c>
      <c r="X105" s="346">
        <f>'申込シート①-1・２'!Y111</f>
        <v>0</v>
      </c>
      <c r="Y105" s="1839"/>
      <c r="Z105" s="1840"/>
      <c r="AA105" s="1841"/>
    </row>
    <row r="106" spans="1:27" s="35" customFormat="1">
      <c r="A106" s="88">
        <f>'申込シート①-1・２'!$B$3</f>
        <v>0</v>
      </c>
      <c r="B106" s="90" t="str">
        <f>'申込シート①-1・２'!$E$3</f>
        <v/>
      </c>
      <c r="C106" s="90" t="str">
        <f>'申込シート①-1・２'!$F$3</f>
        <v/>
      </c>
      <c r="D106" s="90">
        <f>'申込シート①-1・２'!$F112</f>
        <v>103</v>
      </c>
      <c r="E106" s="90">
        <f>'申込シート①-1・２'!$C112</f>
        <v>8</v>
      </c>
      <c r="F106" s="90" t="s">
        <v>692</v>
      </c>
      <c r="G106" s="90" t="str">
        <f>IF('申込シート①-1・２'!D112="","",'申込シート①-1・２'!D112)</f>
        <v>旗手引率者</v>
      </c>
      <c r="H106" s="90" t="str">
        <f>IF('申込シート①-1・２'!E112="","",'申込シート①-1・２'!E112)</f>
        <v>-</v>
      </c>
      <c r="I106" s="90" t="str">
        <f>'申込シート①-1・２'!G112</f>
        <v>科</v>
      </c>
      <c r="J106" s="110">
        <f>'申込シート①-1・２'!H112</f>
        <v>0</v>
      </c>
      <c r="K106" s="110" t="str">
        <f>'申込シート①-1・２'!J112&amp;"  "&amp;'申込シート①-1・２'!K112</f>
        <v xml:space="preserve">  </v>
      </c>
      <c r="L106" s="110" t="str">
        <f>'申込シート①-1・２'!L112&amp;"  "&amp;'申込シート①-1・２'!M112</f>
        <v xml:space="preserve">  </v>
      </c>
      <c r="M106" s="162">
        <f>'申込シート①-1・２'!N112</f>
        <v>0</v>
      </c>
      <c r="N106" s="92">
        <f>'申込シート①-1・２'!O112</f>
        <v>0</v>
      </c>
      <c r="O106" s="342">
        <f>'申込シート①-1・２'!P112</f>
        <v>0</v>
      </c>
      <c r="P106" s="110">
        <f>'申込シート①-1・２'!Q112</f>
        <v>0</v>
      </c>
      <c r="Q106" s="110">
        <f>'申込シート①-1・２'!R112</f>
        <v>0</v>
      </c>
      <c r="R106" s="164" t="str">
        <f>'申込シート①-1・２'!S112</f>
        <v>-</v>
      </c>
      <c r="S106" s="162" t="str">
        <f>'申込シート①-1・２'!T112</f>
        <v>-</v>
      </c>
      <c r="T106" s="162" t="str">
        <f>'申込シート①-1・２'!U112</f>
        <v>-</v>
      </c>
      <c r="U106" s="164">
        <f>'申込シート①-1・２'!V112</f>
        <v>0</v>
      </c>
      <c r="V106" s="487">
        <f>'申込シート①-1・２'!W112</f>
        <v>0</v>
      </c>
      <c r="W106" s="487">
        <f>'申込シート①-1・２'!X112</f>
        <v>0</v>
      </c>
      <c r="X106" s="163">
        <f>'申込シート①-1・２'!Y112</f>
        <v>0</v>
      </c>
      <c r="Y106" s="1839"/>
      <c r="Z106" s="1840"/>
      <c r="AA106" s="1841"/>
    </row>
    <row r="107" spans="1:27" s="35" customFormat="1" ht="12.75" thickBot="1">
      <c r="A107" s="94">
        <f>'申込シート①-1・２'!$B$3</f>
        <v>0</v>
      </c>
      <c r="B107" s="96" t="str">
        <f>'申込シート①-1・２'!$E$3</f>
        <v/>
      </c>
      <c r="C107" s="96" t="str">
        <f>'申込シート①-1・２'!$F$3</f>
        <v/>
      </c>
      <c r="D107" s="96">
        <f>'申込シート①-1・２'!$F113</f>
        <v>104</v>
      </c>
      <c r="E107" s="96">
        <f>'申込シート①-1・２'!$C113</f>
        <v>9</v>
      </c>
      <c r="F107" s="96" t="s">
        <v>692</v>
      </c>
      <c r="G107" s="96" t="str">
        <f>IF('申込シート①-1・２'!D113="","",'申込シート①-1・２'!D113)</f>
        <v>旗手引率者</v>
      </c>
      <c r="H107" s="96" t="str">
        <f>IF('申込シート①-1・２'!E113="","",'申込シート①-1・２'!E113)</f>
        <v>-</v>
      </c>
      <c r="I107" s="96" t="str">
        <f>'申込シート①-1・２'!G113</f>
        <v>科</v>
      </c>
      <c r="J107" s="111">
        <f>'申込シート①-1・２'!H113</f>
        <v>0</v>
      </c>
      <c r="K107" s="111" t="str">
        <f>'申込シート①-1・２'!J113&amp;"  "&amp;'申込シート①-1・２'!K113</f>
        <v xml:space="preserve">  </v>
      </c>
      <c r="L107" s="111" t="str">
        <f>'申込シート①-1・２'!L113&amp;"  "&amp;'申込シート①-1・２'!M113</f>
        <v xml:space="preserve">  </v>
      </c>
      <c r="M107" s="166">
        <f>'申込シート①-1・２'!N113</f>
        <v>0</v>
      </c>
      <c r="N107" s="98">
        <f>'申込シート①-1・２'!O113</f>
        <v>0</v>
      </c>
      <c r="O107" s="343">
        <f>'申込シート①-1・２'!P113</f>
        <v>0</v>
      </c>
      <c r="P107" s="111">
        <f>'申込シート①-1・２'!Q113</f>
        <v>0</v>
      </c>
      <c r="Q107" s="111">
        <f>'申込シート①-1・２'!R113</f>
        <v>0</v>
      </c>
      <c r="R107" s="168" t="str">
        <f>'申込シート①-1・２'!S113</f>
        <v>-</v>
      </c>
      <c r="S107" s="166" t="str">
        <f>'申込シート①-1・２'!T113</f>
        <v>-</v>
      </c>
      <c r="T107" s="166" t="str">
        <f>'申込シート①-1・２'!U113</f>
        <v>-</v>
      </c>
      <c r="U107" s="168">
        <f>'申込シート①-1・２'!V113</f>
        <v>0</v>
      </c>
      <c r="V107" s="488">
        <f>'申込シート①-1・２'!W113</f>
        <v>0</v>
      </c>
      <c r="W107" s="488">
        <f>'申込シート①-1・２'!X113</f>
        <v>0</v>
      </c>
      <c r="X107" s="167">
        <f>'申込シート①-1・２'!Y113</f>
        <v>0</v>
      </c>
      <c r="Y107" s="1842"/>
      <c r="Z107" s="1843"/>
      <c r="AA107" s="1844"/>
    </row>
    <row r="108" spans="1:27" s="35" customFormat="1">
      <c r="A108" s="340">
        <f>'申込シート①-1・２'!$B$3</f>
        <v>0</v>
      </c>
      <c r="B108" s="87" t="str">
        <f>'申込シート①-1・２'!$E$3</f>
        <v/>
      </c>
      <c r="C108" s="87" t="str">
        <f>'申込シート①-1・２'!$F$3</f>
        <v/>
      </c>
      <c r="D108" s="87">
        <f>'申込シート①-1・２'!$F114</f>
        <v>105</v>
      </c>
      <c r="E108" s="87">
        <f>'申込シート①-1・２'!$C114</f>
        <v>1</v>
      </c>
      <c r="F108" s="87" t="s">
        <v>1359</v>
      </c>
      <c r="G108" s="87" t="str">
        <f>IF('申込シート①-1・２'!D114="","",'申込シート①-1・２'!D114)</f>
        <v>日連会長</v>
      </c>
      <c r="H108" s="87" t="str">
        <f>IF('申込シート①-1・２'!E114="","",'申込シート①-1・２'!E114)</f>
        <v>-</v>
      </c>
      <c r="I108" s="87">
        <f>'申込シート①-1・２'!G114</f>
        <v>0</v>
      </c>
      <c r="J108" s="161">
        <f>'申込シート①-1・２'!H114</f>
        <v>0</v>
      </c>
      <c r="K108" s="161" t="str">
        <f>'申込シート①-1・２'!J114&amp;"  "&amp;'申込シート①-1・２'!K114</f>
        <v xml:space="preserve">  </v>
      </c>
      <c r="L108" s="161" t="str">
        <f>'申込シート①-1・２'!L114&amp;"  "&amp;'申込シート①-1・２'!M114</f>
        <v xml:space="preserve">  </v>
      </c>
      <c r="M108" s="349">
        <f>'申込シート①-1・２'!N114</f>
        <v>0</v>
      </c>
      <c r="N108" s="341">
        <f>'申込シート①-1・２'!O114</f>
        <v>0</v>
      </c>
      <c r="O108" s="351">
        <f>'申込シート①-1・２'!P114</f>
        <v>0</v>
      </c>
      <c r="P108" s="161">
        <f>'申込シート①-1・２'!Q114</f>
        <v>0</v>
      </c>
      <c r="Q108" s="161">
        <f>'申込シート①-1・２'!R114</f>
        <v>0</v>
      </c>
      <c r="R108" s="160" t="str">
        <f>'申込シート①-1・２'!S114</f>
        <v>-</v>
      </c>
      <c r="S108" s="349" t="str">
        <f>'申込シート①-1・２'!T114</f>
        <v>-</v>
      </c>
      <c r="T108" s="349" t="str">
        <f>'申込シート①-1・２'!U114</f>
        <v>-</v>
      </c>
      <c r="U108" s="160">
        <f>'申込シート①-1・２'!V114</f>
        <v>0</v>
      </c>
      <c r="V108" s="486">
        <f>'申込シート①-1・２'!W114</f>
        <v>0</v>
      </c>
      <c r="W108" s="486">
        <f>'申込シート①-1・２'!X114</f>
        <v>0</v>
      </c>
      <c r="X108" s="350">
        <f>'申込シート①-1・２'!Y114</f>
        <v>0</v>
      </c>
      <c r="Y108" s="1845"/>
      <c r="Z108" s="1846"/>
      <c r="AA108" s="1847"/>
    </row>
    <row r="109" spans="1:27" s="35" customFormat="1" ht="12.75" thickBot="1">
      <c r="A109" s="329">
        <f>'申込シート①-1・２'!$B$3</f>
        <v>0</v>
      </c>
      <c r="B109" s="330" t="str">
        <f>'申込シート①-1・２'!$E$3</f>
        <v/>
      </c>
      <c r="C109" s="330" t="str">
        <f>'申込シート①-1・２'!$F$3</f>
        <v/>
      </c>
      <c r="D109" s="330">
        <f>'申込シート①-1・２'!$F115</f>
        <v>106</v>
      </c>
      <c r="E109" s="330">
        <f>'申込シート①-1・２'!$C115</f>
        <v>2</v>
      </c>
      <c r="F109" s="330" t="s">
        <v>1359</v>
      </c>
      <c r="G109" s="330" t="str">
        <f>IF('申込シート①-1・２'!D115="","",'申込シート①-1・２'!D115)</f>
        <v>日連役員</v>
      </c>
      <c r="H109" s="330" t="str">
        <f>IF('申込シート①-1・２'!E115="","",'申込シート①-1・２'!E115)</f>
        <v>-</v>
      </c>
      <c r="I109" s="330">
        <f>'申込シート①-1・２'!G115</f>
        <v>0</v>
      </c>
      <c r="J109" s="339">
        <f>'申込シート①-1・２'!H115</f>
        <v>0</v>
      </c>
      <c r="K109" s="339" t="str">
        <f>'申込シート①-1・２'!J115&amp;"  "&amp;'申込シート①-1・２'!K115</f>
        <v xml:space="preserve">  </v>
      </c>
      <c r="L109" s="339" t="str">
        <f>'申込シート①-1・２'!L115&amp;"  "&amp;'申込シート①-1・２'!M115</f>
        <v xml:space="preserve">  </v>
      </c>
      <c r="M109" s="345">
        <f>'申込シート①-1・２'!N115</f>
        <v>0</v>
      </c>
      <c r="N109" s="331">
        <f>'申込シート①-1・２'!O115</f>
        <v>0</v>
      </c>
      <c r="O109" s="347">
        <f>'申込シート①-1・２'!P115</f>
        <v>0</v>
      </c>
      <c r="P109" s="339">
        <f>'申込シート①-1・２'!Q115</f>
        <v>0</v>
      </c>
      <c r="Q109" s="339">
        <f>'申込シート①-1・２'!R115</f>
        <v>0</v>
      </c>
      <c r="R109" s="400" t="str">
        <f>'申込シート①-1・２'!S115</f>
        <v>-</v>
      </c>
      <c r="S109" s="345" t="str">
        <f>'申込シート①-1・２'!T115</f>
        <v>-</v>
      </c>
      <c r="T109" s="345" t="str">
        <f>'申込シート①-1・２'!U115</f>
        <v>-</v>
      </c>
      <c r="U109" s="400">
        <f>'申込シート①-1・２'!V115</f>
        <v>0</v>
      </c>
      <c r="V109" s="490">
        <f>'申込シート①-1・２'!W115</f>
        <v>0</v>
      </c>
      <c r="W109" s="490">
        <f>'申込シート①-1・２'!X115</f>
        <v>0</v>
      </c>
      <c r="X109" s="346">
        <f>'申込シート①-1・２'!Y115</f>
        <v>0</v>
      </c>
      <c r="Y109" s="1842"/>
      <c r="Z109" s="1843"/>
      <c r="AA109" s="1844"/>
    </row>
    <row r="110" spans="1:27" s="35" customFormat="1">
      <c r="A110" s="100">
        <f>'申込シート①-1・２'!$B$3</f>
        <v>0</v>
      </c>
      <c r="B110" s="102" t="str">
        <f>'申込シート①-1・２'!$E$3</f>
        <v/>
      </c>
      <c r="C110" s="102" t="str">
        <f>'申込シート①-1・２'!$F$3</f>
        <v/>
      </c>
      <c r="D110" s="102">
        <f>'申込シート①-1・２'!$F116</f>
        <v>107</v>
      </c>
      <c r="E110" s="102">
        <f>'申込シート①-1・２'!$C116</f>
        <v>1</v>
      </c>
      <c r="F110" s="102" t="s">
        <v>695</v>
      </c>
      <c r="G110" s="102" t="str">
        <f>IF('申込シート①-1・２'!D116="","",'申込シート①-1・２'!D116)</f>
        <v/>
      </c>
      <c r="H110" s="102" t="str">
        <f>IF('申込シート①-1・２'!E116="","",'申込シート①-1・２'!E116)</f>
        <v/>
      </c>
      <c r="I110" s="102" t="str">
        <f>'申込シート①-1・２'!G116</f>
        <v>科</v>
      </c>
      <c r="J110" s="109">
        <f>'申込シート①-1・２'!H116</f>
        <v>0</v>
      </c>
      <c r="K110" s="109" t="str">
        <f>'申込シート①-1・２'!J116&amp;"  "&amp;'申込シート①-1・２'!K116</f>
        <v xml:space="preserve">  </v>
      </c>
      <c r="L110" s="109" t="str">
        <f>'申込シート①-1・２'!L116&amp;"  "&amp;'申込シート①-1・２'!M116</f>
        <v xml:space="preserve">  </v>
      </c>
      <c r="M110" s="170">
        <f>'申込シート①-1・２'!N116</f>
        <v>0</v>
      </c>
      <c r="N110" s="104">
        <f>'申込シート①-1・２'!O116</f>
        <v>0</v>
      </c>
      <c r="O110" s="344">
        <f>'申込シート①-1・２'!P116</f>
        <v>0</v>
      </c>
      <c r="P110" s="109">
        <f>'申込シート①-1・２'!Q116</f>
        <v>0</v>
      </c>
      <c r="Q110" s="109">
        <f>'申込シート①-1・２'!R116</f>
        <v>0</v>
      </c>
      <c r="R110" s="399">
        <f>'申込シート①-1・２'!S116</f>
        <v>0</v>
      </c>
      <c r="S110" s="170">
        <f>'申込シート①-1・２'!T116</f>
        <v>0</v>
      </c>
      <c r="T110" s="170">
        <f>'申込シート①-1・２'!U116</f>
        <v>0</v>
      </c>
      <c r="U110" s="399">
        <f>'申込シート①-1・２'!V116</f>
        <v>0</v>
      </c>
      <c r="V110" s="489">
        <f>'申込シート①-1・２'!W116</f>
        <v>0</v>
      </c>
      <c r="W110" s="489">
        <f>'申込シート①-1・２'!X116</f>
        <v>0</v>
      </c>
      <c r="X110" s="171">
        <f>'申込シート①-1・２'!Y116</f>
        <v>0</v>
      </c>
      <c r="Y110" s="1845"/>
      <c r="Z110" s="1846"/>
      <c r="AA110" s="1847"/>
    </row>
    <row r="111" spans="1:27" s="35" customFormat="1">
      <c r="A111" s="88">
        <f>'申込シート①-1・２'!$B$3</f>
        <v>0</v>
      </c>
      <c r="B111" s="90" t="str">
        <f>'申込シート①-1・２'!$E$3</f>
        <v/>
      </c>
      <c r="C111" s="90" t="str">
        <f>'申込シート①-1・２'!$F$3</f>
        <v/>
      </c>
      <c r="D111" s="90">
        <f>'申込シート①-1・２'!$F117</f>
        <v>108</v>
      </c>
      <c r="E111" s="90">
        <f>'申込シート①-1・２'!$C117</f>
        <v>2</v>
      </c>
      <c r="F111" s="90" t="s">
        <v>695</v>
      </c>
      <c r="G111" s="90" t="str">
        <f>IF('申込シート①-1・２'!D117="","",'申込シート①-1・２'!D117)</f>
        <v/>
      </c>
      <c r="H111" s="90" t="str">
        <f>IF('申込シート①-1・２'!E117="","",'申込シート①-1・２'!E117)</f>
        <v/>
      </c>
      <c r="I111" s="90" t="str">
        <f>'申込シート①-1・２'!G117</f>
        <v>科</v>
      </c>
      <c r="J111" s="110">
        <f>'申込シート①-1・２'!H117</f>
        <v>0</v>
      </c>
      <c r="K111" s="110" t="str">
        <f>'申込シート①-1・２'!J117&amp;"  "&amp;'申込シート①-1・２'!K117</f>
        <v xml:space="preserve">  </v>
      </c>
      <c r="L111" s="110" t="str">
        <f>'申込シート①-1・２'!L117&amp;"  "&amp;'申込シート①-1・２'!M117</f>
        <v xml:space="preserve">  </v>
      </c>
      <c r="M111" s="162">
        <f>'申込シート①-1・２'!N117</f>
        <v>0</v>
      </c>
      <c r="N111" s="92">
        <f>'申込シート①-1・２'!O117</f>
        <v>0</v>
      </c>
      <c r="O111" s="342">
        <f>'申込シート①-1・２'!P117</f>
        <v>0</v>
      </c>
      <c r="P111" s="110">
        <f>'申込シート①-1・２'!Q117</f>
        <v>0</v>
      </c>
      <c r="Q111" s="110">
        <f>'申込シート①-1・２'!R117</f>
        <v>0</v>
      </c>
      <c r="R111" s="164">
        <f>'申込シート①-1・２'!S117</f>
        <v>0</v>
      </c>
      <c r="S111" s="162">
        <f>'申込シート①-1・２'!T117</f>
        <v>0</v>
      </c>
      <c r="T111" s="162">
        <f>'申込シート①-1・２'!U117</f>
        <v>0</v>
      </c>
      <c r="U111" s="164">
        <f>'申込シート①-1・２'!V117</f>
        <v>0</v>
      </c>
      <c r="V111" s="487">
        <f>'申込シート①-1・２'!W117</f>
        <v>0</v>
      </c>
      <c r="W111" s="487">
        <f>'申込シート①-1・２'!X117</f>
        <v>0</v>
      </c>
      <c r="X111" s="163">
        <f>'申込シート①-1・２'!Y117</f>
        <v>0</v>
      </c>
      <c r="Y111" s="1839"/>
      <c r="Z111" s="1840"/>
      <c r="AA111" s="1841"/>
    </row>
    <row r="112" spans="1:27" s="35" customFormat="1">
      <c r="A112" s="88">
        <f>'申込シート①-1・２'!$B$3</f>
        <v>0</v>
      </c>
      <c r="B112" s="90" t="str">
        <f>'申込シート①-1・２'!$E$3</f>
        <v/>
      </c>
      <c r="C112" s="90" t="str">
        <f>'申込シート①-1・２'!$F$3</f>
        <v/>
      </c>
      <c r="D112" s="90">
        <f>'申込シート①-1・２'!$F118</f>
        <v>109</v>
      </c>
      <c r="E112" s="90">
        <f>'申込シート①-1・２'!$C118</f>
        <v>3</v>
      </c>
      <c r="F112" s="90" t="s">
        <v>695</v>
      </c>
      <c r="G112" s="90" t="str">
        <f>IF('申込シート①-1・２'!D118="","",'申込シート①-1・２'!D118)</f>
        <v/>
      </c>
      <c r="H112" s="90" t="str">
        <f>IF('申込シート①-1・２'!E118="","",'申込シート①-1・２'!E118)</f>
        <v/>
      </c>
      <c r="I112" s="90" t="str">
        <f>'申込シート①-1・２'!G118</f>
        <v>科</v>
      </c>
      <c r="J112" s="110">
        <f>'申込シート①-1・２'!H118</f>
        <v>0</v>
      </c>
      <c r="K112" s="110" t="str">
        <f>'申込シート①-1・２'!J118&amp;"  "&amp;'申込シート①-1・２'!K118</f>
        <v xml:space="preserve">  </v>
      </c>
      <c r="L112" s="110" t="str">
        <f>'申込シート①-1・２'!L118&amp;"  "&amp;'申込シート①-1・２'!M118</f>
        <v xml:space="preserve">  </v>
      </c>
      <c r="M112" s="162">
        <f>'申込シート①-1・２'!N118</f>
        <v>0</v>
      </c>
      <c r="N112" s="92">
        <f>'申込シート①-1・２'!O118</f>
        <v>0</v>
      </c>
      <c r="O112" s="342">
        <f>'申込シート①-1・２'!P118</f>
        <v>0</v>
      </c>
      <c r="P112" s="110">
        <f>'申込シート①-1・２'!Q118</f>
        <v>0</v>
      </c>
      <c r="Q112" s="110">
        <f>'申込シート①-1・２'!R118</f>
        <v>0</v>
      </c>
      <c r="R112" s="164">
        <f>'申込シート①-1・２'!S118</f>
        <v>0</v>
      </c>
      <c r="S112" s="162">
        <f>'申込シート①-1・２'!T118</f>
        <v>0</v>
      </c>
      <c r="T112" s="162">
        <f>'申込シート①-1・２'!U118</f>
        <v>0</v>
      </c>
      <c r="U112" s="164">
        <f>'申込シート①-1・２'!V118</f>
        <v>0</v>
      </c>
      <c r="V112" s="487">
        <f>'申込シート①-1・２'!W118</f>
        <v>0</v>
      </c>
      <c r="W112" s="487">
        <f>'申込シート①-1・２'!X118</f>
        <v>0</v>
      </c>
      <c r="X112" s="163">
        <f>'申込シート①-1・２'!Y118</f>
        <v>0</v>
      </c>
      <c r="Y112" s="1839"/>
      <c r="Z112" s="1840"/>
      <c r="AA112" s="1841"/>
    </row>
    <row r="113" spans="1:27" s="35" customFormat="1">
      <c r="A113" s="88">
        <f>'申込シート①-1・２'!$B$3</f>
        <v>0</v>
      </c>
      <c r="B113" s="90" t="str">
        <f>'申込シート①-1・２'!$E$3</f>
        <v/>
      </c>
      <c r="C113" s="90" t="str">
        <f>'申込シート①-1・２'!$F$3</f>
        <v/>
      </c>
      <c r="D113" s="90">
        <f>'申込シート①-1・２'!$F119</f>
        <v>110</v>
      </c>
      <c r="E113" s="90">
        <f>'申込シート①-1・２'!$C119</f>
        <v>4</v>
      </c>
      <c r="F113" s="90" t="s">
        <v>695</v>
      </c>
      <c r="G113" s="90" t="str">
        <f>IF('申込シート①-1・２'!D119="","",'申込シート①-1・２'!D119)</f>
        <v/>
      </c>
      <c r="H113" s="90" t="str">
        <f>IF('申込シート①-1・２'!E119="","",'申込シート①-1・２'!E119)</f>
        <v/>
      </c>
      <c r="I113" s="90" t="str">
        <f>'申込シート①-1・２'!G119</f>
        <v>科</v>
      </c>
      <c r="J113" s="110">
        <f>'申込シート①-1・２'!H119</f>
        <v>0</v>
      </c>
      <c r="K113" s="110" t="str">
        <f>'申込シート①-1・２'!J119&amp;"  "&amp;'申込シート①-1・２'!K119</f>
        <v xml:space="preserve">  </v>
      </c>
      <c r="L113" s="110" t="str">
        <f>'申込シート①-1・２'!L119&amp;"  "&amp;'申込シート①-1・２'!M119</f>
        <v xml:space="preserve">  </v>
      </c>
      <c r="M113" s="162">
        <f>'申込シート①-1・２'!N119</f>
        <v>0</v>
      </c>
      <c r="N113" s="92">
        <f>'申込シート①-1・２'!O119</f>
        <v>0</v>
      </c>
      <c r="O113" s="342">
        <f>'申込シート①-1・２'!P119</f>
        <v>0</v>
      </c>
      <c r="P113" s="110">
        <f>'申込シート①-1・２'!Q119</f>
        <v>0</v>
      </c>
      <c r="Q113" s="110">
        <f>'申込シート①-1・２'!R119</f>
        <v>0</v>
      </c>
      <c r="R113" s="164">
        <f>'申込シート①-1・２'!S119</f>
        <v>0</v>
      </c>
      <c r="S113" s="162">
        <f>'申込シート①-1・２'!T119</f>
        <v>0</v>
      </c>
      <c r="T113" s="162">
        <f>'申込シート①-1・２'!U119</f>
        <v>0</v>
      </c>
      <c r="U113" s="164">
        <f>'申込シート①-1・２'!V119</f>
        <v>0</v>
      </c>
      <c r="V113" s="487">
        <f>'申込シート①-1・２'!W119</f>
        <v>0</v>
      </c>
      <c r="W113" s="487">
        <f>'申込シート①-1・２'!X119</f>
        <v>0</v>
      </c>
      <c r="X113" s="163">
        <f>'申込シート①-1・２'!Y119</f>
        <v>0</v>
      </c>
      <c r="Y113" s="1839"/>
      <c r="Z113" s="1840"/>
      <c r="AA113" s="1841"/>
    </row>
    <row r="114" spans="1:27" s="35" customFormat="1">
      <c r="A114" s="88">
        <f>'申込シート①-1・２'!$B$3</f>
        <v>0</v>
      </c>
      <c r="B114" s="90" t="str">
        <f>'申込シート①-1・２'!$E$3</f>
        <v/>
      </c>
      <c r="C114" s="90" t="str">
        <f>'申込シート①-1・２'!$F$3</f>
        <v/>
      </c>
      <c r="D114" s="90">
        <f>'申込シート①-1・２'!$F120</f>
        <v>111</v>
      </c>
      <c r="E114" s="90">
        <f>'申込シート①-1・２'!$C120</f>
        <v>5</v>
      </c>
      <c r="F114" s="90" t="s">
        <v>695</v>
      </c>
      <c r="G114" s="90" t="str">
        <f>IF('申込シート①-1・２'!D120="","",'申込シート①-1・２'!D120)</f>
        <v/>
      </c>
      <c r="H114" s="90" t="str">
        <f>IF('申込シート①-1・２'!E120="","",'申込シート①-1・２'!E120)</f>
        <v/>
      </c>
      <c r="I114" s="90" t="str">
        <f>'申込シート①-1・２'!G120</f>
        <v>科</v>
      </c>
      <c r="J114" s="110">
        <f>'申込シート①-1・２'!H120</f>
        <v>0</v>
      </c>
      <c r="K114" s="110" t="str">
        <f>'申込シート①-1・２'!J120&amp;"  "&amp;'申込シート①-1・２'!K120</f>
        <v xml:space="preserve">  </v>
      </c>
      <c r="L114" s="110" t="str">
        <f>'申込シート①-1・２'!L120&amp;"  "&amp;'申込シート①-1・２'!M120</f>
        <v xml:space="preserve">  </v>
      </c>
      <c r="M114" s="162">
        <f>'申込シート①-1・２'!N120</f>
        <v>0</v>
      </c>
      <c r="N114" s="92">
        <f>'申込シート①-1・２'!O120</f>
        <v>0</v>
      </c>
      <c r="O114" s="342">
        <f>'申込シート①-1・２'!P120</f>
        <v>0</v>
      </c>
      <c r="P114" s="110">
        <f>'申込シート①-1・２'!Q120</f>
        <v>0</v>
      </c>
      <c r="Q114" s="110">
        <f>'申込シート①-1・２'!R120</f>
        <v>0</v>
      </c>
      <c r="R114" s="164">
        <f>'申込シート①-1・２'!S120</f>
        <v>0</v>
      </c>
      <c r="S114" s="162">
        <f>'申込シート①-1・２'!T120</f>
        <v>0</v>
      </c>
      <c r="T114" s="162">
        <f>'申込シート①-1・２'!U120</f>
        <v>0</v>
      </c>
      <c r="U114" s="164">
        <f>'申込シート①-1・２'!V120</f>
        <v>0</v>
      </c>
      <c r="V114" s="487">
        <f>'申込シート①-1・２'!W120</f>
        <v>0</v>
      </c>
      <c r="W114" s="487">
        <f>'申込シート①-1・２'!X120</f>
        <v>0</v>
      </c>
      <c r="X114" s="163">
        <f>'申込シート①-1・２'!Y120</f>
        <v>0</v>
      </c>
      <c r="Y114" s="1839"/>
      <c r="Z114" s="1840"/>
      <c r="AA114" s="1841"/>
    </row>
    <row r="115" spans="1:27" s="35" customFormat="1">
      <c r="A115" s="88">
        <f>'申込シート①-1・２'!$B$3</f>
        <v>0</v>
      </c>
      <c r="B115" s="90" t="str">
        <f>'申込シート①-1・２'!$E$3</f>
        <v/>
      </c>
      <c r="C115" s="90" t="str">
        <f>'申込シート①-1・２'!$F$3</f>
        <v/>
      </c>
      <c r="D115" s="90">
        <f>'申込シート①-1・２'!$F121</f>
        <v>112</v>
      </c>
      <c r="E115" s="90">
        <f>'申込シート①-1・２'!$C121</f>
        <v>6</v>
      </c>
      <c r="F115" s="90" t="s">
        <v>695</v>
      </c>
      <c r="G115" s="90" t="str">
        <f>IF('申込シート①-1・２'!D121="","",'申込シート①-1・２'!D121)</f>
        <v/>
      </c>
      <c r="H115" s="90" t="str">
        <f>IF('申込シート①-1・２'!E121="","",'申込シート①-1・２'!E121)</f>
        <v/>
      </c>
      <c r="I115" s="90" t="str">
        <f>'申込シート①-1・２'!G121</f>
        <v>科</v>
      </c>
      <c r="J115" s="110">
        <f>'申込シート①-1・２'!H121</f>
        <v>0</v>
      </c>
      <c r="K115" s="110" t="str">
        <f>'申込シート①-1・２'!J121&amp;"  "&amp;'申込シート①-1・２'!K121</f>
        <v xml:space="preserve">  </v>
      </c>
      <c r="L115" s="110" t="str">
        <f>'申込シート①-1・２'!L121&amp;"  "&amp;'申込シート①-1・２'!M121</f>
        <v xml:space="preserve">  </v>
      </c>
      <c r="M115" s="162">
        <f>'申込シート①-1・２'!N121</f>
        <v>0</v>
      </c>
      <c r="N115" s="92">
        <f>'申込シート①-1・２'!O121</f>
        <v>0</v>
      </c>
      <c r="O115" s="342">
        <f>'申込シート①-1・２'!P121</f>
        <v>0</v>
      </c>
      <c r="P115" s="110">
        <f>'申込シート①-1・２'!Q121</f>
        <v>0</v>
      </c>
      <c r="Q115" s="110">
        <f>'申込シート①-1・２'!R121</f>
        <v>0</v>
      </c>
      <c r="R115" s="164">
        <f>'申込シート①-1・２'!S121</f>
        <v>0</v>
      </c>
      <c r="S115" s="162">
        <f>'申込シート①-1・２'!T121</f>
        <v>0</v>
      </c>
      <c r="T115" s="162">
        <f>'申込シート①-1・２'!U121</f>
        <v>0</v>
      </c>
      <c r="U115" s="164">
        <f>'申込シート①-1・２'!V121</f>
        <v>0</v>
      </c>
      <c r="V115" s="487">
        <f>'申込シート①-1・２'!W121</f>
        <v>0</v>
      </c>
      <c r="W115" s="487">
        <f>'申込シート①-1・２'!X121</f>
        <v>0</v>
      </c>
      <c r="X115" s="163">
        <f>'申込シート①-1・２'!Y121</f>
        <v>0</v>
      </c>
      <c r="Y115" s="1839"/>
      <c r="Z115" s="1840"/>
      <c r="AA115" s="1841"/>
    </row>
    <row r="116" spans="1:27" s="35" customFormat="1">
      <c r="A116" s="88">
        <f>'申込シート①-1・２'!$B$3</f>
        <v>0</v>
      </c>
      <c r="B116" s="90" t="str">
        <f>'申込シート①-1・２'!$E$3</f>
        <v/>
      </c>
      <c r="C116" s="90" t="str">
        <f>'申込シート①-1・２'!$F$3</f>
        <v/>
      </c>
      <c r="D116" s="90">
        <f>'申込シート①-1・２'!$F122</f>
        <v>113</v>
      </c>
      <c r="E116" s="90">
        <f>'申込シート①-1・２'!$C122</f>
        <v>7</v>
      </c>
      <c r="F116" s="90" t="s">
        <v>695</v>
      </c>
      <c r="G116" s="90" t="str">
        <f>IF('申込シート①-1・２'!D122="","",'申込シート①-1・２'!D122)</f>
        <v/>
      </c>
      <c r="H116" s="90" t="str">
        <f>IF('申込シート①-1・２'!E122="","",'申込シート①-1・２'!E122)</f>
        <v/>
      </c>
      <c r="I116" s="90" t="str">
        <f>'申込シート①-1・２'!G122</f>
        <v>科</v>
      </c>
      <c r="J116" s="110">
        <f>'申込シート①-1・２'!H122</f>
        <v>0</v>
      </c>
      <c r="K116" s="110" t="str">
        <f>'申込シート①-1・２'!J122&amp;"  "&amp;'申込シート①-1・２'!K122</f>
        <v xml:space="preserve">  </v>
      </c>
      <c r="L116" s="110" t="str">
        <f>'申込シート①-1・２'!L122&amp;"  "&amp;'申込シート①-1・２'!M122</f>
        <v xml:space="preserve">  </v>
      </c>
      <c r="M116" s="162">
        <f>'申込シート①-1・２'!N122</f>
        <v>0</v>
      </c>
      <c r="N116" s="92">
        <f>'申込シート①-1・２'!O122</f>
        <v>0</v>
      </c>
      <c r="O116" s="342">
        <f>'申込シート①-1・２'!P122</f>
        <v>0</v>
      </c>
      <c r="P116" s="110">
        <f>'申込シート①-1・２'!Q122</f>
        <v>0</v>
      </c>
      <c r="Q116" s="110">
        <f>'申込シート①-1・２'!R122</f>
        <v>0</v>
      </c>
      <c r="R116" s="164">
        <f>'申込シート①-1・２'!S122</f>
        <v>0</v>
      </c>
      <c r="S116" s="162">
        <f>'申込シート①-1・２'!T122</f>
        <v>0</v>
      </c>
      <c r="T116" s="162">
        <f>'申込シート①-1・２'!U122</f>
        <v>0</v>
      </c>
      <c r="U116" s="164">
        <f>'申込シート①-1・２'!V122</f>
        <v>0</v>
      </c>
      <c r="V116" s="487">
        <f>'申込シート①-1・２'!W122</f>
        <v>0</v>
      </c>
      <c r="W116" s="487">
        <f>'申込シート①-1・２'!X122</f>
        <v>0</v>
      </c>
      <c r="X116" s="163">
        <f>'申込シート①-1・２'!Y122</f>
        <v>0</v>
      </c>
      <c r="Y116" s="1839"/>
      <c r="Z116" s="1840"/>
      <c r="AA116" s="1841"/>
    </row>
    <row r="117" spans="1:27" s="35" customFormat="1">
      <c r="A117" s="88">
        <f>'申込シート①-1・２'!$B$3</f>
        <v>0</v>
      </c>
      <c r="B117" s="90" t="str">
        <f>'申込シート①-1・２'!$E$3</f>
        <v/>
      </c>
      <c r="C117" s="90" t="str">
        <f>'申込シート①-1・２'!$F$3</f>
        <v/>
      </c>
      <c r="D117" s="90">
        <f>'申込シート①-1・２'!$F123</f>
        <v>114</v>
      </c>
      <c r="E117" s="90">
        <f>'申込シート①-1・２'!$C123</f>
        <v>8</v>
      </c>
      <c r="F117" s="90" t="s">
        <v>695</v>
      </c>
      <c r="G117" s="90" t="str">
        <f>IF('申込シート①-1・２'!D123="","",'申込シート①-1・２'!D123)</f>
        <v/>
      </c>
      <c r="H117" s="90" t="str">
        <f>IF('申込シート①-1・２'!E123="","",'申込シート①-1・２'!E123)</f>
        <v/>
      </c>
      <c r="I117" s="90" t="str">
        <f>'申込シート①-1・２'!G123</f>
        <v>科</v>
      </c>
      <c r="J117" s="110">
        <f>'申込シート①-1・２'!H123</f>
        <v>0</v>
      </c>
      <c r="K117" s="110" t="str">
        <f>'申込シート①-1・２'!J123&amp;"  "&amp;'申込シート①-1・２'!K123</f>
        <v xml:space="preserve">  </v>
      </c>
      <c r="L117" s="110" t="str">
        <f>'申込シート①-1・２'!L123&amp;"  "&amp;'申込シート①-1・２'!M123</f>
        <v xml:space="preserve">  </v>
      </c>
      <c r="M117" s="162">
        <f>'申込シート①-1・２'!N123</f>
        <v>0</v>
      </c>
      <c r="N117" s="92">
        <f>'申込シート①-1・２'!O123</f>
        <v>0</v>
      </c>
      <c r="O117" s="342">
        <f>'申込シート①-1・２'!P123</f>
        <v>0</v>
      </c>
      <c r="P117" s="110">
        <f>'申込シート①-1・２'!Q123</f>
        <v>0</v>
      </c>
      <c r="Q117" s="110">
        <f>'申込シート①-1・２'!R123</f>
        <v>0</v>
      </c>
      <c r="R117" s="164">
        <f>'申込シート①-1・２'!S123</f>
        <v>0</v>
      </c>
      <c r="S117" s="162">
        <f>'申込シート①-1・２'!T123</f>
        <v>0</v>
      </c>
      <c r="T117" s="162">
        <f>'申込シート①-1・２'!U123</f>
        <v>0</v>
      </c>
      <c r="U117" s="164">
        <f>'申込シート①-1・２'!V123</f>
        <v>0</v>
      </c>
      <c r="V117" s="487">
        <f>'申込シート①-1・２'!W123</f>
        <v>0</v>
      </c>
      <c r="W117" s="487">
        <f>'申込シート①-1・２'!X123</f>
        <v>0</v>
      </c>
      <c r="X117" s="163">
        <f>'申込シート①-1・２'!Y123</f>
        <v>0</v>
      </c>
      <c r="Y117" s="1839"/>
      <c r="Z117" s="1840"/>
      <c r="AA117" s="1841"/>
    </row>
    <row r="118" spans="1:27" s="35" customFormat="1">
      <c r="A118" s="88">
        <f>'申込シート①-1・２'!$B$3</f>
        <v>0</v>
      </c>
      <c r="B118" s="90" t="str">
        <f>'申込シート①-1・２'!$E$3</f>
        <v/>
      </c>
      <c r="C118" s="90" t="str">
        <f>'申込シート①-1・２'!$F$3</f>
        <v/>
      </c>
      <c r="D118" s="90">
        <f>'申込シート①-1・２'!$F124</f>
        <v>115</v>
      </c>
      <c r="E118" s="90">
        <f>'申込シート①-1・２'!$C124</f>
        <v>9</v>
      </c>
      <c r="F118" s="90" t="s">
        <v>695</v>
      </c>
      <c r="G118" s="90" t="str">
        <f>IF('申込シート①-1・２'!D124="","",'申込シート①-1・２'!D124)</f>
        <v/>
      </c>
      <c r="H118" s="90" t="str">
        <f>IF('申込シート①-1・２'!E124="","",'申込シート①-1・２'!E124)</f>
        <v/>
      </c>
      <c r="I118" s="90" t="str">
        <f>'申込シート①-1・２'!G124</f>
        <v>科</v>
      </c>
      <c r="J118" s="110">
        <f>'申込シート①-1・２'!H124</f>
        <v>0</v>
      </c>
      <c r="K118" s="110" t="str">
        <f>'申込シート①-1・２'!J124&amp;"  "&amp;'申込シート①-1・２'!K124</f>
        <v xml:space="preserve">  </v>
      </c>
      <c r="L118" s="110" t="str">
        <f>'申込シート①-1・２'!L124&amp;"  "&amp;'申込シート①-1・２'!M124</f>
        <v xml:space="preserve">  </v>
      </c>
      <c r="M118" s="162">
        <f>'申込シート①-1・２'!N124</f>
        <v>0</v>
      </c>
      <c r="N118" s="92">
        <f>'申込シート①-1・２'!O124</f>
        <v>0</v>
      </c>
      <c r="O118" s="342">
        <f>'申込シート①-1・２'!P124</f>
        <v>0</v>
      </c>
      <c r="P118" s="110">
        <f>'申込シート①-1・２'!Q124</f>
        <v>0</v>
      </c>
      <c r="Q118" s="110">
        <f>'申込シート①-1・２'!R124</f>
        <v>0</v>
      </c>
      <c r="R118" s="164">
        <f>'申込シート①-1・２'!S124</f>
        <v>0</v>
      </c>
      <c r="S118" s="162">
        <f>'申込シート①-1・２'!T124</f>
        <v>0</v>
      </c>
      <c r="T118" s="162">
        <f>'申込シート①-1・２'!U124</f>
        <v>0</v>
      </c>
      <c r="U118" s="164">
        <f>'申込シート①-1・２'!V124</f>
        <v>0</v>
      </c>
      <c r="V118" s="487">
        <f>'申込シート①-1・２'!W124</f>
        <v>0</v>
      </c>
      <c r="W118" s="487">
        <f>'申込シート①-1・２'!X124</f>
        <v>0</v>
      </c>
      <c r="X118" s="163">
        <f>'申込シート①-1・２'!Y124</f>
        <v>0</v>
      </c>
      <c r="Y118" s="1839"/>
      <c r="Z118" s="1840"/>
      <c r="AA118" s="1841"/>
    </row>
    <row r="119" spans="1:27" s="35" customFormat="1">
      <c r="A119" s="88">
        <f>'申込シート①-1・２'!$B$3</f>
        <v>0</v>
      </c>
      <c r="B119" s="90" t="str">
        <f>'申込シート①-1・２'!$E$3</f>
        <v/>
      </c>
      <c r="C119" s="90" t="str">
        <f>'申込シート①-1・２'!$F$3</f>
        <v/>
      </c>
      <c r="D119" s="90">
        <f>'申込シート①-1・２'!$F125</f>
        <v>116</v>
      </c>
      <c r="E119" s="90">
        <f>'申込シート①-1・２'!$C125</f>
        <v>10</v>
      </c>
      <c r="F119" s="90" t="s">
        <v>695</v>
      </c>
      <c r="G119" s="90" t="str">
        <f>IF('申込シート①-1・２'!D125="","",'申込シート①-1・２'!D125)</f>
        <v/>
      </c>
      <c r="H119" s="90" t="str">
        <f>IF('申込シート①-1・２'!E125="","",'申込シート①-1・２'!E125)</f>
        <v/>
      </c>
      <c r="I119" s="90" t="str">
        <f>'申込シート①-1・２'!G125</f>
        <v>科</v>
      </c>
      <c r="J119" s="110">
        <f>'申込シート①-1・２'!H125</f>
        <v>0</v>
      </c>
      <c r="K119" s="110" t="str">
        <f>'申込シート①-1・２'!J125&amp;"  "&amp;'申込シート①-1・２'!K125</f>
        <v xml:space="preserve">  </v>
      </c>
      <c r="L119" s="110" t="str">
        <f>'申込シート①-1・２'!L125&amp;"  "&amp;'申込シート①-1・２'!M125</f>
        <v xml:space="preserve">  </v>
      </c>
      <c r="M119" s="162">
        <f>'申込シート①-1・２'!N125</f>
        <v>0</v>
      </c>
      <c r="N119" s="92">
        <f>'申込シート①-1・２'!O125</f>
        <v>0</v>
      </c>
      <c r="O119" s="342">
        <f>'申込シート①-1・２'!P125</f>
        <v>0</v>
      </c>
      <c r="P119" s="110">
        <f>'申込シート①-1・２'!Q125</f>
        <v>0</v>
      </c>
      <c r="Q119" s="110">
        <f>'申込シート①-1・２'!R125</f>
        <v>0</v>
      </c>
      <c r="R119" s="164">
        <f>'申込シート①-1・２'!S125</f>
        <v>0</v>
      </c>
      <c r="S119" s="162">
        <f>'申込シート①-1・２'!T125</f>
        <v>0</v>
      </c>
      <c r="T119" s="162">
        <f>'申込シート①-1・２'!U125</f>
        <v>0</v>
      </c>
      <c r="U119" s="164">
        <f>'申込シート①-1・２'!V125</f>
        <v>0</v>
      </c>
      <c r="V119" s="487">
        <f>'申込シート①-1・２'!W125</f>
        <v>0</v>
      </c>
      <c r="W119" s="487">
        <f>'申込シート①-1・２'!X125</f>
        <v>0</v>
      </c>
      <c r="X119" s="163">
        <f>'申込シート①-1・２'!Y125</f>
        <v>0</v>
      </c>
      <c r="Y119" s="1839"/>
      <c r="Z119" s="1840"/>
      <c r="AA119" s="1841"/>
    </row>
    <row r="120" spans="1:27" s="35" customFormat="1">
      <c r="A120" s="88">
        <f>'申込シート①-1・２'!$B$3</f>
        <v>0</v>
      </c>
      <c r="B120" s="90" t="str">
        <f>'申込シート①-1・２'!$E$3</f>
        <v/>
      </c>
      <c r="C120" s="90" t="str">
        <f>'申込シート①-1・２'!$F$3</f>
        <v/>
      </c>
      <c r="D120" s="90">
        <f>'申込シート①-1・２'!$F126</f>
        <v>117</v>
      </c>
      <c r="E120" s="90">
        <f>'申込シート①-1・２'!$C126</f>
        <v>11</v>
      </c>
      <c r="F120" s="90" t="s">
        <v>695</v>
      </c>
      <c r="G120" s="90" t="str">
        <f>IF('申込シート①-1・２'!D126="","",'申込シート①-1・２'!D126)</f>
        <v/>
      </c>
      <c r="H120" s="90" t="str">
        <f>IF('申込シート①-1・２'!E126="","",'申込シート①-1・２'!E126)</f>
        <v/>
      </c>
      <c r="I120" s="90" t="str">
        <f>'申込シート①-1・２'!G126</f>
        <v>科</v>
      </c>
      <c r="J120" s="110">
        <f>'申込シート①-1・２'!H126</f>
        <v>0</v>
      </c>
      <c r="K120" s="110" t="str">
        <f>'申込シート①-1・２'!J126&amp;"  "&amp;'申込シート①-1・２'!K126</f>
        <v xml:space="preserve">  </v>
      </c>
      <c r="L120" s="110" t="str">
        <f>'申込シート①-1・２'!L126&amp;"  "&amp;'申込シート①-1・２'!M126</f>
        <v xml:space="preserve">  </v>
      </c>
      <c r="M120" s="162">
        <f>'申込シート①-1・２'!N126</f>
        <v>0</v>
      </c>
      <c r="N120" s="92">
        <f>'申込シート①-1・２'!O126</f>
        <v>0</v>
      </c>
      <c r="O120" s="342">
        <f>'申込シート①-1・２'!P126</f>
        <v>0</v>
      </c>
      <c r="P120" s="110">
        <f>'申込シート①-1・２'!Q126</f>
        <v>0</v>
      </c>
      <c r="Q120" s="110">
        <f>'申込シート①-1・２'!R126</f>
        <v>0</v>
      </c>
      <c r="R120" s="164">
        <f>'申込シート①-1・２'!S126</f>
        <v>0</v>
      </c>
      <c r="S120" s="162">
        <f>'申込シート①-1・２'!T126</f>
        <v>0</v>
      </c>
      <c r="T120" s="162">
        <f>'申込シート①-1・２'!U126</f>
        <v>0</v>
      </c>
      <c r="U120" s="164">
        <f>'申込シート①-1・２'!V126</f>
        <v>0</v>
      </c>
      <c r="V120" s="487">
        <f>'申込シート①-1・２'!W126</f>
        <v>0</v>
      </c>
      <c r="W120" s="487">
        <f>'申込シート①-1・２'!X126</f>
        <v>0</v>
      </c>
      <c r="X120" s="163">
        <f>'申込シート①-1・２'!Y126</f>
        <v>0</v>
      </c>
      <c r="Y120" s="1839"/>
      <c r="Z120" s="1840"/>
      <c r="AA120" s="1841"/>
    </row>
    <row r="121" spans="1:27" s="35" customFormat="1">
      <c r="A121" s="88">
        <f>'申込シート①-1・２'!$B$3</f>
        <v>0</v>
      </c>
      <c r="B121" s="90" t="str">
        <f>'申込シート①-1・２'!$E$3</f>
        <v/>
      </c>
      <c r="C121" s="90" t="str">
        <f>'申込シート①-1・２'!$F$3</f>
        <v/>
      </c>
      <c r="D121" s="90">
        <f>'申込シート①-1・２'!$F127</f>
        <v>118</v>
      </c>
      <c r="E121" s="90">
        <f>'申込シート①-1・２'!$C127</f>
        <v>12</v>
      </c>
      <c r="F121" s="90" t="s">
        <v>695</v>
      </c>
      <c r="G121" s="90" t="str">
        <f>IF('申込シート①-1・２'!D127="","",'申込シート①-1・２'!D127)</f>
        <v/>
      </c>
      <c r="H121" s="90" t="str">
        <f>IF('申込シート①-1・２'!E127="","",'申込シート①-1・２'!E127)</f>
        <v/>
      </c>
      <c r="I121" s="90" t="str">
        <f>'申込シート①-1・２'!G127</f>
        <v>科</v>
      </c>
      <c r="J121" s="110">
        <f>'申込シート①-1・２'!H127</f>
        <v>0</v>
      </c>
      <c r="K121" s="110" t="str">
        <f>'申込シート①-1・２'!J127&amp;"  "&amp;'申込シート①-1・２'!K127</f>
        <v xml:space="preserve">  </v>
      </c>
      <c r="L121" s="110" t="str">
        <f>'申込シート①-1・２'!L127&amp;"  "&amp;'申込シート①-1・２'!M127</f>
        <v xml:space="preserve">  </v>
      </c>
      <c r="M121" s="162">
        <f>'申込シート①-1・２'!N127</f>
        <v>0</v>
      </c>
      <c r="N121" s="92">
        <f>'申込シート①-1・２'!O127</f>
        <v>0</v>
      </c>
      <c r="O121" s="342">
        <f>'申込シート①-1・２'!P127</f>
        <v>0</v>
      </c>
      <c r="P121" s="110">
        <f>'申込シート①-1・２'!Q127</f>
        <v>0</v>
      </c>
      <c r="Q121" s="110">
        <f>'申込シート①-1・２'!R127</f>
        <v>0</v>
      </c>
      <c r="R121" s="164">
        <f>'申込シート①-1・２'!S127</f>
        <v>0</v>
      </c>
      <c r="S121" s="162">
        <f>'申込シート①-1・２'!T127</f>
        <v>0</v>
      </c>
      <c r="T121" s="162">
        <f>'申込シート①-1・２'!U127</f>
        <v>0</v>
      </c>
      <c r="U121" s="164">
        <f>'申込シート①-1・２'!V127</f>
        <v>0</v>
      </c>
      <c r="V121" s="487">
        <f>'申込シート①-1・２'!W127</f>
        <v>0</v>
      </c>
      <c r="W121" s="487">
        <f>'申込シート①-1・２'!X127</f>
        <v>0</v>
      </c>
      <c r="X121" s="163">
        <f>'申込シート①-1・２'!Y127</f>
        <v>0</v>
      </c>
      <c r="Y121" s="1839"/>
      <c r="Z121" s="1840"/>
      <c r="AA121" s="1841"/>
    </row>
    <row r="122" spans="1:27" s="35" customFormat="1">
      <c r="A122" s="88">
        <f>'申込シート①-1・２'!$B$3</f>
        <v>0</v>
      </c>
      <c r="B122" s="90" t="str">
        <f>'申込シート①-1・２'!$E$3</f>
        <v/>
      </c>
      <c r="C122" s="90" t="str">
        <f>'申込シート①-1・２'!$F$3</f>
        <v/>
      </c>
      <c r="D122" s="90">
        <f>'申込シート①-1・２'!$F128</f>
        <v>119</v>
      </c>
      <c r="E122" s="90">
        <f>'申込シート①-1・２'!$C128</f>
        <v>13</v>
      </c>
      <c r="F122" s="90" t="s">
        <v>695</v>
      </c>
      <c r="G122" s="90" t="str">
        <f>IF('申込シート①-1・２'!D128="","",'申込シート①-1・２'!D128)</f>
        <v/>
      </c>
      <c r="H122" s="90" t="str">
        <f>IF('申込シート①-1・２'!E128="","",'申込シート①-1・２'!E128)</f>
        <v/>
      </c>
      <c r="I122" s="90" t="str">
        <f>'申込シート①-1・２'!G128</f>
        <v>科</v>
      </c>
      <c r="J122" s="110">
        <f>'申込シート①-1・２'!H128</f>
        <v>0</v>
      </c>
      <c r="K122" s="110" t="str">
        <f>'申込シート①-1・２'!J128&amp;"  "&amp;'申込シート①-1・２'!K128</f>
        <v xml:space="preserve">  </v>
      </c>
      <c r="L122" s="110" t="str">
        <f>'申込シート①-1・２'!L128&amp;"  "&amp;'申込シート①-1・２'!M128</f>
        <v xml:space="preserve">  </v>
      </c>
      <c r="M122" s="162">
        <f>'申込シート①-1・２'!N128</f>
        <v>0</v>
      </c>
      <c r="N122" s="92">
        <f>'申込シート①-1・２'!O128</f>
        <v>0</v>
      </c>
      <c r="O122" s="342">
        <f>'申込シート①-1・２'!P128</f>
        <v>0</v>
      </c>
      <c r="P122" s="110">
        <f>'申込シート①-1・２'!Q128</f>
        <v>0</v>
      </c>
      <c r="Q122" s="110">
        <f>'申込シート①-1・２'!R128</f>
        <v>0</v>
      </c>
      <c r="R122" s="164">
        <f>'申込シート①-1・２'!S128</f>
        <v>0</v>
      </c>
      <c r="S122" s="162">
        <f>'申込シート①-1・２'!T128</f>
        <v>0</v>
      </c>
      <c r="T122" s="162">
        <f>'申込シート①-1・２'!U128</f>
        <v>0</v>
      </c>
      <c r="U122" s="164">
        <f>'申込シート①-1・２'!V128</f>
        <v>0</v>
      </c>
      <c r="V122" s="487">
        <f>'申込シート①-1・２'!W128</f>
        <v>0</v>
      </c>
      <c r="W122" s="487">
        <f>'申込シート①-1・２'!X128</f>
        <v>0</v>
      </c>
      <c r="X122" s="163">
        <f>'申込シート①-1・２'!Y128</f>
        <v>0</v>
      </c>
      <c r="Y122" s="1839"/>
      <c r="Z122" s="1840"/>
      <c r="AA122" s="1841"/>
    </row>
    <row r="123" spans="1:27" s="35" customFormat="1">
      <c r="A123" s="88">
        <f>'申込シート①-1・２'!$B$3</f>
        <v>0</v>
      </c>
      <c r="B123" s="90" t="str">
        <f>'申込シート①-1・２'!$E$3</f>
        <v/>
      </c>
      <c r="C123" s="90" t="str">
        <f>'申込シート①-1・２'!$F$3</f>
        <v/>
      </c>
      <c r="D123" s="90">
        <f>'申込シート①-1・２'!$F129</f>
        <v>120</v>
      </c>
      <c r="E123" s="90">
        <f>'申込シート①-1・２'!$C129</f>
        <v>14</v>
      </c>
      <c r="F123" s="90" t="s">
        <v>695</v>
      </c>
      <c r="G123" s="90" t="str">
        <f>IF('申込シート①-1・２'!D129="","",'申込シート①-1・２'!D129)</f>
        <v/>
      </c>
      <c r="H123" s="90" t="str">
        <f>IF('申込シート①-1・２'!E129="","",'申込シート①-1・２'!E129)</f>
        <v/>
      </c>
      <c r="I123" s="90" t="str">
        <f>'申込シート①-1・２'!G129</f>
        <v>科</v>
      </c>
      <c r="J123" s="110">
        <f>'申込シート①-1・２'!H129</f>
        <v>0</v>
      </c>
      <c r="K123" s="110" t="str">
        <f>'申込シート①-1・２'!J129&amp;"  "&amp;'申込シート①-1・２'!K129</f>
        <v xml:space="preserve">  </v>
      </c>
      <c r="L123" s="110" t="str">
        <f>'申込シート①-1・２'!L129&amp;"  "&amp;'申込シート①-1・２'!M129</f>
        <v xml:space="preserve">  </v>
      </c>
      <c r="M123" s="162">
        <f>'申込シート①-1・２'!N129</f>
        <v>0</v>
      </c>
      <c r="N123" s="92">
        <f>'申込シート①-1・２'!O129</f>
        <v>0</v>
      </c>
      <c r="O123" s="342">
        <f>'申込シート①-1・２'!P129</f>
        <v>0</v>
      </c>
      <c r="P123" s="110">
        <f>'申込シート①-1・２'!Q129</f>
        <v>0</v>
      </c>
      <c r="Q123" s="110">
        <f>'申込シート①-1・２'!R129</f>
        <v>0</v>
      </c>
      <c r="R123" s="164">
        <f>'申込シート①-1・２'!S129</f>
        <v>0</v>
      </c>
      <c r="S123" s="162">
        <f>'申込シート①-1・２'!T129</f>
        <v>0</v>
      </c>
      <c r="T123" s="162">
        <f>'申込シート①-1・２'!U129</f>
        <v>0</v>
      </c>
      <c r="U123" s="164">
        <f>'申込シート①-1・２'!V129</f>
        <v>0</v>
      </c>
      <c r="V123" s="487">
        <f>'申込シート①-1・２'!W129</f>
        <v>0</v>
      </c>
      <c r="W123" s="487">
        <f>'申込シート①-1・２'!X129</f>
        <v>0</v>
      </c>
      <c r="X123" s="163">
        <f>'申込シート①-1・２'!Y129</f>
        <v>0</v>
      </c>
      <c r="Y123" s="1839"/>
      <c r="Z123" s="1840"/>
      <c r="AA123" s="1841"/>
    </row>
    <row r="124" spans="1:27" s="35" customFormat="1">
      <c r="A124" s="88">
        <f>'申込シート①-1・２'!$B$3</f>
        <v>0</v>
      </c>
      <c r="B124" s="90" t="str">
        <f>'申込シート①-1・２'!$E$3</f>
        <v/>
      </c>
      <c r="C124" s="90" t="str">
        <f>'申込シート①-1・２'!$F$3</f>
        <v/>
      </c>
      <c r="D124" s="90">
        <f>'申込シート①-1・２'!$F130</f>
        <v>121</v>
      </c>
      <c r="E124" s="90">
        <f>'申込シート①-1・２'!$C130</f>
        <v>15</v>
      </c>
      <c r="F124" s="90" t="s">
        <v>695</v>
      </c>
      <c r="G124" s="90" t="str">
        <f>IF('申込シート①-1・２'!D130="","",'申込シート①-1・２'!D130)</f>
        <v/>
      </c>
      <c r="H124" s="90" t="str">
        <f>IF('申込シート①-1・２'!E130="","",'申込シート①-1・２'!E130)</f>
        <v/>
      </c>
      <c r="I124" s="90" t="str">
        <f>'申込シート①-1・２'!G130</f>
        <v>科</v>
      </c>
      <c r="J124" s="110">
        <f>'申込シート①-1・２'!H130</f>
        <v>0</v>
      </c>
      <c r="K124" s="110" t="str">
        <f>'申込シート①-1・２'!J130&amp;"  "&amp;'申込シート①-1・２'!K130</f>
        <v xml:space="preserve">  </v>
      </c>
      <c r="L124" s="110" t="str">
        <f>'申込シート①-1・２'!L130&amp;"  "&amp;'申込シート①-1・２'!M130</f>
        <v xml:space="preserve">  </v>
      </c>
      <c r="M124" s="162">
        <f>'申込シート①-1・２'!N130</f>
        <v>0</v>
      </c>
      <c r="N124" s="92">
        <f>'申込シート①-1・２'!O130</f>
        <v>0</v>
      </c>
      <c r="O124" s="342">
        <f>'申込シート①-1・２'!P130</f>
        <v>0</v>
      </c>
      <c r="P124" s="110">
        <f>'申込シート①-1・２'!Q130</f>
        <v>0</v>
      </c>
      <c r="Q124" s="110">
        <f>'申込シート①-1・２'!R130</f>
        <v>0</v>
      </c>
      <c r="R124" s="164">
        <f>'申込シート①-1・２'!S130</f>
        <v>0</v>
      </c>
      <c r="S124" s="162">
        <f>'申込シート①-1・２'!T130</f>
        <v>0</v>
      </c>
      <c r="T124" s="162">
        <f>'申込シート①-1・２'!U130</f>
        <v>0</v>
      </c>
      <c r="U124" s="164">
        <f>'申込シート①-1・２'!V130</f>
        <v>0</v>
      </c>
      <c r="V124" s="487">
        <f>'申込シート①-1・２'!W130</f>
        <v>0</v>
      </c>
      <c r="W124" s="487">
        <f>'申込シート①-1・２'!X130</f>
        <v>0</v>
      </c>
      <c r="X124" s="163">
        <f>'申込シート①-1・２'!Y130</f>
        <v>0</v>
      </c>
      <c r="Y124" s="1839"/>
      <c r="Z124" s="1840"/>
      <c r="AA124" s="1841"/>
    </row>
    <row r="125" spans="1:27" s="35" customFormat="1">
      <c r="A125" s="88">
        <f>'申込シート①-1・２'!$B$3</f>
        <v>0</v>
      </c>
      <c r="B125" s="90" t="str">
        <f>'申込シート①-1・２'!$E$3</f>
        <v/>
      </c>
      <c r="C125" s="90" t="str">
        <f>'申込シート①-1・２'!$F$3</f>
        <v/>
      </c>
      <c r="D125" s="90">
        <f>'申込シート①-1・２'!$F131</f>
        <v>122</v>
      </c>
      <c r="E125" s="90">
        <f>'申込シート①-1・２'!$C131</f>
        <v>16</v>
      </c>
      <c r="F125" s="90" t="s">
        <v>695</v>
      </c>
      <c r="G125" s="90" t="str">
        <f>IF('申込シート①-1・２'!D131="","",'申込シート①-1・２'!D131)</f>
        <v/>
      </c>
      <c r="H125" s="90" t="str">
        <f>IF('申込シート①-1・２'!E131="","",'申込シート①-1・２'!E131)</f>
        <v/>
      </c>
      <c r="I125" s="90" t="str">
        <f>'申込シート①-1・２'!G131</f>
        <v>科</v>
      </c>
      <c r="J125" s="110">
        <f>'申込シート①-1・２'!H131</f>
        <v>0</v>
      </c>
      <c r="K125" s="110" t="str">
        <f>'申込シート①-1・２'!J131&amp;"  "&amp;'申込シート①-1・２'!K131</f>
        <v xml:space="preserve">  </v>
      </c>
      <c r="L125" s="110" t="str">
        <f>'申込シート①-1・２'!L131&amp;"  "&amp;'申込シート①-1・２'!M131</f>
        <v xml:space="preserve">  </v>
      </c>
      <c r="M125" s="162">
        <f>'申込シート①-1・２'!N131</f>
        <v>0</v>
      </c>
      <c r="N125" s="92">
        <f>'申込シート①-1・２'!O131</f>
        <v>0</v>
      </c>
      <c r="O125" s="342">
        <f>'申込シート①-1・２'!P131</f>
        <v>0</v>
      </c>
      <c r="P125" s="110">
        <f>'申込シート①-1・２'!Q131</f>
        <v>0</v>
      </c>
      <c r="Q125" s="110">
        <f>'申込シート①-1・２'!R131</f>
        <v>0</v>
      </c>
      <c r="R125" s="164">
        <f>'申込シート①-1・２'!S131</f>
        <v>0</v>
      </c>
      <c r="S125" s="162">
        <f>'申込シート①-1・２'!T131</f>
        <v>0</v>
      </c>
      <c r="T125" s="162">
        <f>'申込シート①-1・２'!U131</f>
        <v>0</v>
      </c>
      <c r="U125" s="164">
        <f>'申込シート①-1・２'!V131</f>
        <v>0</v>
      </c>
      <c r="V125" s="487">
        <f>'申込シート①-1・２'!W131</f>
        <v>0</v>
      </c>
      <c r="W125" s="487">
        <f>'申込シート①-1・２'!X131</f>
        <v>0</v>
      </c>
      <c r="X125" s="163">
        <f>'申込シート①-1・２'!Y131</f>
        <v>0</v>
      </c>
      <c r="Y125" s="1839"/>
      <c r="Z125" s="1840"/>
      <c r="AA125" s="1841"/>
    </row>
    <row r="126" spans="1:27" s="35" customFormat="1">
      <c r="A126" s="88">
        <f>'申込シート①-1・２'!$B$3</f>
        <v>0</v>
      </c>
      <c r="B126" s="90" t="str">
        <f>'申込シート①-1・２'!$E$3</f>
        <v/>
      </c>
      <c r="C126" s="90" t="str">
        <f>'申込シート①-1・２'!$F$3</f>
        <v/>
      </c>
      <c r="D126" s="90">
        <f>'申込シート①-1・２'!$F132</f>
        <v>123</v>
      </c>
      <c r="E126" s="90">
        <f>'申込シート①-1・２'!$C132</f>
        <v>17</v>
      </c>
      <c r="F126" s="90" t="s">
        <v>695</v>
      </c>
      <c r="G126" s="90" t="str">
        <f>IF('申込シート①-1・２'!D132="","",'申込シート①-1・２'!D132)</f>
        <v/>
      </c>
      <c r="H126" s="90" t="str">
        <f>IF('申込シート①-1・２'!E132="","",'申込シート①-1・２'!E132)</f>
        <v/>
      </c>
      <c r="I126" s="90" t="str">
        <f>'申込シート①-1・２'!G132</f>
        <v>科</v>
      </c>
      <c r="J126" s="110">
        <f>'申込シート①-1・２'!H132</f>
        <v>0</v>
      </c>
      <c r="K126" s="110" t="str">
        <f>'申込シート①-1・２'!J132&amp;"  "&amp;'申込シート①-1・２'!K132</f>
        <v xml:space="preserve">  </v>
      </c>
      <c r="L126" s="110" t="str">
        <f>'申込シート①-1・２'!L132&amp;"  "&amp;'申込シート①-1・２'!M132</f>
        <v xml:space="preserve">  </v>
      </c>
      <c r="M126" s="162">
        <f>'申込シート①-1・２'!N132</f>
        <v>0</v>
      </c>
      <c r="N126" s="92">
        <f>'申込シート①-1・２'!O132</f>
        <v>0</v>
      </c>
      <c r="O126" s="342">
        <f>'申込シート①-1・２'!P132</f>
        <v>0</v>
      </c>
      <c r="P126" s="110">
        <f>'申込シート①-1・２'!Q132</f>
        <v>0</v>
      </c>
      <c r="Q126" s="110">
        <f>'申込シート①-1・２'!R132</f>
        <v>0</v>
      </c>
      <c r="R126" s="164">
        <f>'申込シート①-1・２'!S132</f>
        <v>0</v>
      </c>
      <c r="S126" s="162">
        <f>'申込シート①-1・２'!T132</f>
        <v>0</v>
      </c>
      <c r="T126" s="162">
        <f>'申込シート①-1・２'!U132</f>
        <v>0</v>
      </c>
      <c r="U126" s="164">
        <f>'申込シート①-1・２'!V132</f>
        <v>0</v>
      </c>
      <c r="V126" s="487">
        <f>'申込シート①-1・２'!W132</f>
        <v>0</v>
      </c>
      <c r="W126" s="487">
        <f>'申込シート①-1・２'!X132</f>
        <v>0</v>
      </c>
      <c r="X126" s="163">
        <f>'申込シート①-1・２'!Y132</f>
        <v>0</v>
      </c>
      <c r="Y126" s="1839"/>
      <c r="Z126" s="1840"/>
      <c r="AA126" s="1841"/>
    </row>
    <row r="127" spans="1:27" s="35" customFormat="1">
      <c r="A127" s="88">
        <f>'申込シート①-1・２'!$B$3</f>
        <v>0</v>
      </c>
      <c r="B127" s="90" t="str">
        <f>'申込シート①-1・２'!$E$3</f>
        <v/>
      </c>
      <c r="C127" s="90" t="str">
        <f>'申込シート①-1・２'!$F$3</f>
        <v/>
      </c>
      <c r="D127" s="90">
        <f>'申込シート①-1・２'!$F133</f>
        <v>124</v>
      </c>
      <c r="E127" s="90">
        <f>'申込シート①-1・２'!$C133</f>
        <v>18</v>
      </c>
      <c r="F127" s="90" t="s">
        <v>695</v>
      </c>
      <c r="G127" s="90" t="str">
        <f>IF('申込シート①-1・２'!D133="","",'申込シート①-1・２'!D133)</f>
        <v/>
      </c>
      <c r="H127" s="90" t="str">
        <f>IF('申込シート①-1・２'!E133="","",'申込シート①-1・２'!E133)</f>
        <v/>
      </c>
      <c r="I127" s="90" t="str">
        <f>'申込シート①-1・２'!G133</f>
        <v>科</v>
      </c>
      <c r="J127" s="110">
        <f>'申込シート①-1・２'!H133</f>
        <v>0</v>
      </c>
      <c r="K127" s="110" t="str">
        <f>'申込シート①-1・２'!J133&amp;"  "&amp;'申込シート①-1・２'!K133</f>
        <v xml:space="preserve">  </v>
      </c>
      <c r="L127" s="110" t="str">
        <f>'申込シート①-1・２'!L133&amp;"  "&amp;'申込シート①-1・２'!M133</f>
        <v xml:space="preserve">  </v>
      </c>
      <c r="M127" s="162">
        <f>'申込シート①-1・２'!N133</f>
        <v>0</v>
      </c>
      <c r="N127" s="92">
        <f>'申込シート①-1・２'!O133</f>
        <v>0</v>
      </c>
      <c r="O127" s="342">
        <f>'申込シート①-1・２'!P133</f>
        <v>0</v>
      </c>
      <c r="P127" s="110">
        <f>'申込シート①-1・２'!Q133</f>
        <v>0</v>
      </c>
      <c r="Q127" s="110">
        <f>'申込シート①-1・２'!R133</f>
        <v>0</v>
      </c>
      <c r="R127" s="164">
        <f>'申込シート①-1・２'!S133</f>
        <v>0</v>
      </c>
      <c r="S127" s="162">
        <f>'申込シート①-1・２'!T133</f>
        <v>0</v>
      </c>
      <c r="T127" s="162">
        <f>'申込シート①-1・２'!U133</f>
        <v>0</v>
      </c>
      <c r="U127" s="164">
        <f>'申込シート①-1・２'!V133</f>
        <v>0</v>
      </c>
      <c r="V127" s="487">
        <f>'申込シート①-1・２'!W133</f>
        <v>0</v>
      </c>
      <c r="W127" s="487">
        <f>'申込シート①-1・２'!X133</f>
        <v>0</v>
      </c>
      <c r="X127" s="163">
        <f>'申込シート①-1・２'!Y133</f>
        <v>0</v>
      </c>
      <c r="Y127" s="1839"/>
      <c r="Z127" s="1840"/>
      <c r="AA127" s="1841"/>
    </row>
    <row r="128" spans="1:27" s="35" customFormat="1">
      <c r="A128" s="88">
        <f>'申込シート①-1・２'!$B$3</f>
        <v>0</v>
      </c>
      <c r="B128" s="90" t="str">
        <f>'申込シート①-1・２'!$E$3</f>
        <v/>
      </c>
      <c r="C128" s="90" t="str">
        <f>'申込シート①-1・２'!$F$3</f>
        <v/>
      </c>
      <c r="D128" s="90">
        <f>'申込シート①-1・２'!$F134</f>
        <v>125</v>
      </c>
      <c r="E128" s="90">
        <f>'申込シート①-1・２'!$C134</f>
        <v>19</v>
      </c>
      <c r="F128" s="90" t="s">
        <v>695</v>
      </c>
      <c r="G128" s="90" t="str">
        <f>IF('申込シート①-1・２'!D134="","",'申込シート①-1・２'!D134)</f>
        <v/>
      </c>
      <c r="H128" s="90" t="str">
        <f>IF('申込シート①-1・２'!E134="","",'申込シート①-1・２'!E134)</f>
        <v/>
      </c>
      <c r="I128" s="90" t="str">
        <f>'申込シート①-1・２'!G134</f>
        <v>科</v>
      </c>
      <c r="J128" s="110">
        <f>'申込シート①-1・２'!H134</f>
        <v>0</v>
      </c>
      <c r="K128" s="110" t="str">
        <f>'申込シート①-1・２'!J134&amp;"  "&amp;'申込シート①-1・２'!K134</f>
        <v xml:space="preserve">  </v>
      </c>
      <c r="L128" s="110" t="str">
        <f>'申込シート①-1・２'!L134&amp;"  "&amp;'申込シート①-1・２'!M134</f>
        <v xml:space="preserve">  </v>
      </c>
      <c r="M128" s="162">
        <f>'申込シート①-1・２'!N134</f>
        <v>0</v>
      </c>
      <c r="N128" s="92">
        <f>'申込シート①-1・２'!O134</f>
        <v>0</v>
      </c>
      <c r="O128" s="342">
        <f>'申込シート①-1・２'!P134</f>
        <v>0</v>
      </c>
      <c r="P128" s="110">
        <f>'申込シート①-1・２'!Q134</f>
        <v>0</v>
      </c>
      <c r="Q128" s="110">
        <f>'申込シート①-1・２'!R134</f>
        <v>0</v>
      </c>
      <c r="R128" s="164">
        <f>'申込シート①-1・２'!S134</f>
        <v>0</v>
      </c>
      <c r="S128" s="162">
        <f>'申込シート①-1・２'!T134</f>
        <v>0</v>
      </c>
      <c r="T128" s="162">
        <f>'申込シート①-1・２'!U134</f>
        <v>0</v>
      </c>
      <c r="U128" s="164">
        <f>'申込シート①-1・２'!V134</f>
        <v>0</v>
      </c>
      <c r="V128" s="487">
        <f>'申込シート①-1・２'!W134</f>
        <v>0</v>
      </c>
      <c r="W128" s="487">
        <f>'申込シート①-1・２'!X134</f>
        <v>0</v>
      </c>
      <c r="X128" s="163">
        <f>'申込シート①-1・２'!Y134</f>
        <v>0</v>
      </c>
      <c r="Y128" s="1839"/>
      <c r="Z128" s="1840"/>
      <c r="AA128" s="1841"/>
    </row>
    <row r="129" spans="1:27" s="35" customFormat="1">
      <c r="A129" s="88">
        <f>'申込シート①-1・２'!$B$3</f>
        <v>0</v>
      </c>
      <c r="B129" s="90" t="str">
        <f>'申込シート①-1・２'!$E$3</f>
        <v/>
      </c>
      <c r="C129" s="90" t="str">
        <f>'申込シート①-1・２'!$F$3</f>
        <v/>
      </c>
      <c r="D129" s="90">
        <f>'申込シート①-1・２'!$F135</f>
        <v>126</v>
      </c>
      <c r="E129" s="90">
        <f>'申込シート①-1・２'!$C135</f>
        <v>20</v>
      </c>
      <c r="F129" s="90" t="s">
        <v>695</v>
      </c>
      <c r="G129" s="90" t="str">
        <f>IF('申込シート①-1・２'!D135="","",'申込シート①-1・２'!D135)</f>
        <v/>
      </c>
      <c r="H129" s="90" t="str">
        <f>IF('申込シート①-1・２'!E135="","",'申込シート①-1・２'!E135)</f>
        <v/>
      </c>
      <c r="I129" s="90" t="str">
        <f>'申込シート①-1・２'!G135</f>
        <v>科</v>
      </c>
      <c r="J129" s="110">
        <f>'申込シート①-1・２'!H135</f>
        <v>0</v>
      </c>
      <c r="K129" s="110" t="str">
        <f>'申込シート①-1・２'!J135&amp;"  "&amp;'申込シート①-1・２'!K135</f>
        <v xml:space="preserve">  </v>
      </c>
      <c r="L129" s="110" t="str">
        <f>'申込シート①-1・２'!L135&amp;"  "&amp;'申込シート①-1・２'!M135</f>
        <v xml:space="preserve">  </v>
      </c>
      <c r="M129" s="162">
        <f>'申込シート①-1・２'!N135</f>
        <v>0</v>
      </c>
      <c r="N129" s="92">
        <f>'申込シート①-1・２'!O135</f>
        <v>0</v>
      </c>
      <c r="O129" s="342">
        <f>'申込シート①-1・２'!P135</f>
        <v>0</v>
      </c>
      <c r="P129" s="110">
        <f>'申込シート①-1・２'!Q135</f>
        <v>0</v>
      </c>
      <c r="Q129" s="110">
        <f>'申込シート①-1・２'!R135</f>
        <v>0</v>
      </c>
      <c r="R129" s="164">
        <f>'申込シート①-1・２'!S135</f>
        <v>0</v>
      </c>
      <c r="S129" s="162">
        <f>'申込シート①-1・２'!T135</f>
        <v>0</v>
      </c>
      <c r="T129" s="162">
        <f>'申込シート①-1・２'!U135</f>
        <v>0</v>
      </c>
      <c r="U129" s="164">
        <f>'申込シート①-1・２'!V135</f>
        <v>0</v>
      </c>
      <c r="V129" s="487">
        <f>'申込シート①-1・２'!W135</f>
        <v>0</v>
      </c>
      <c r="W129" s="487">
        <f>'申込シート①-1・２'!X135</f>
        <v>0</v>
      </c>
      <c r="X129" s="163">
        <f>'申込シート①-1・２'!Y135</f>
        <v>0</v>
      </c>
      <c r="Y129" s="1839"/>
      <c r="Z129" s="1840"/>
      <c r="AA129" s="1841"/>
    </row>
    <row r="130" spans="1:27" s="35" customFormat="1">
      <c r="A130" s="88">
        <f>'申込シート①-1・２'!$B$3</f>
        <v>0</v>
      </c>
      <c r="B130" s="90" t="str">
        <f>'申込シート①-1・２'!$E$3</f>
        <v/>
      </c>
      <c r="C130" s="90" t="str">
        <f>'申込シート①-1・２'!$F$3</f>
        <v/>
      </c>
      <c r="D130" s="90">
        <f>'申込シート①-1・２'!$F136</f>
        <v>127</v>
      </c>
      <c r="E130" s="90">
        <f>'申込シート①-1・２'!$C136</f>
        <v>21</v>
      </c>
      <c r="F130" s="90" t="s">
        <v>695</v>
      </c>
      <c r="G130" s="90" t="str">
        <f>IF('申込シート①-1・２'!D136="","",'申込シート①-1・２'!D136)</f>
        <v/>
      </c>
      <c r="H130" s="90" t="str">
        <f>IF('申込シート①-1・２'!E136="","",'申込シート①-1・２'!E136)</f>
        <v/>
      </c>
      <c r="I130" s="90" t="str">
        <f>'申込シート①-1・２'!G136</f>
        <v>科</v>
      </c>
      <c r="J130" s="110">
        <f>'申込シート①-1・２'!H136</f>
        <v>0</v>
      </c>
      <c r="K130" s="110" t="str">
        <f>'申込シート①-1・２'!J136&amp;"  "&amp;'申込シート①-1・２'!K136</f>
        <v xml:space="preserve">  </v>
      </c>
      <c r="L130" s="110" t="str">
        <f>'申込シート①-1・２'!L136&amp;"  "&amp;'申込シート①-1・２'!M136</f>
        <v xml:space="preserve">  </v>
      </c>
      <c r="M130" s="162">
        <f>'申込シート①-1・２'!N136</f>
        <v>0</v>
      </c>
      <c r="N130" s="92">
        <f>'申込シート①-1・２'!O136</f>
        <v>0</v>
      </c>
      <c r="O130" s="342">
        <f>'申込シート①-1・２'!P136</f>
        <v>0</v>
      </c>
      <c r="P130" s="110">
        <f>'申込シート①-1・２'!Q136</f>
        <v>0</v>
      </c>
      <c r="Q130" s="110">
        <f>'申込シート①-1・２'!R136</f>
        <v>0</v>
      </c>
      <c r="R130" s="164">
        <f>'申込シート①-1・２'!S136</f>
        <v>0</v>
      </c>
      <c r="S130" s="162">
        <f>'申込シート①-1・２'!T136</f>
        <v>0</v>
      </c>
      <c r="T130" s="162">
        <f>'申込シート①-1・２'!U136</f>
        <v>0</v>
      </c>
      <c r="U130" s="164">
        <f>'申込シート①-1・２'!V136</f>
        <v>0</v>
      </c>
      <c r="V130" s="487">
        <f>'申込シート①-1・２'!W136</f>
        <v>0</v>
      </c>
      <c r="W130" s="487">
        <f>'申込シート①-1・２'!X136</f>
        <v>0</v>
      </c>
      <c r="X130" s="163">
        <f>'申込シート①-1・２'!Y136</f>
        <v>0</v>
      </c>
      <c r="Y130" s="1839"/>
      <c r="Z130" s="1840"/>
      <c r="AA130" s="1841"/>
    </row>
    <row r="131" spans="1:27" s="35" customFormat="1">
      <c r="A131" s="88">
        <f>'申込シート①-1・２'!$B$3</f>
        <v>0</v>
      </c>
      <c r="B131" s="90" t="str">
        <f>'申込シート①-1・２'!$E$3</f>
        <v/>
      </c>
      <c r="C131" s="90" t="str">
        <f>'申込シート①-1・２'!$F$3</f>
        <v/>
      </c>
      <c r="D131" s="90">
        <f>'申込シート①-1・２'!$F137</f>
        <v>128</v>
      </c>
      <c r="E131" s="90">
        <f>'申込シート①-1・２'!$C137</f>
        <v>22</v>
      </c>
      <c r="F131" s="90" t="s">
        <v>695</v>
      </c>
      <c r="G131" s="90" t="str">
        <f>IF('申込シート①-1・２'!D137="","",'申込シート①-1・２'!D137)</f>
        <v/>
      </c>
      <c r="H131" s="90" t="str">
        <f>IF('申込シート①-1・２'!E137="","",'申込シート①-1・２'!E137)</f>
        <v/>
      </c>
      <c r="I131" s="90" t="str">
        <f>'申込シート①-1・２'!G137</f>
        <v>科</v>
      </c>
      <c r="J131" s="110">
        <f>'申込シート①-1・２'!H137</f>
        <v>0</v>
      </c>
      <c r="K131" s="110" t="str">
        <f>'申込シート①-1・２'!J137&amp;"  "&amp;'申込シート①-1・２'!K137</f>
        <v xml:space="preserve">  </v>
      </c>
      <c r="L131" s="110" t="str">
        <f>'申込シート①-1・２'!L137&amp;"  "&amp;'申込シート①-1・２'!M137</f>
        <v xml:space="preserve">  </v>
      </c>
      <c r="M131" s="162">
        <f>'申込シート①-1・２'!N137</f>
        <v>0</v>
      </c>
      <c r="N131" s="92">
        <f>'申込シート①-1・２'!O137</f>
        <v>0</v>
      </c>
      <c r="O131" s="342">
        <f>'申込シート①-1・２'!P137</f>
        <v>0</v>
      </c>
      <c r="P131" s="110">
        <f>'申込シート①-1・２'!Q137</f>
        <v>0</v>
      </c>
      <c r="Q131" s="110">
        <f>'申込シート①-1・２'!R137</f>
        <v>0</v>
      </c>
      <c r="R131" s="164">
        <f>'申込シート①-1・２'!S137</f>
        <v>0</v>
      </c>
      <c r="S131" s="162">
        <f>'申込シート①-1・２'!T137</f>
        <v>0</v>
      </c>
      <c r="T131" s="162">
        <f>'申込シート①-1・２'!U137</f>
        <v>0</v>
      </c>
      <c r="U131" s="164">
        <f>'申込シート①-1・２'!V137</f>
        <v>0</v>
      </c>
      <c r="V131" s="487">
        <f>'申込シート①-1・２'!W137</f>
        <v>0</v>
      </c>
      <c r="W131" s="487">
        <f>'申込シート①-1・２'!X137</f>
        <v>0</v>
      </c>
      <c r="X131" s="163">
        <f>'申込シート①-1・２'!Y137</f>
        <v>0</v>
      </c>
      <c r="Y131" s="1839"/>
      <c r="Z131" s="1840"/>
      <c r="AA131" s="1841"/>
    </row>
    <row r="132" spans="1:27" s="35" customFormat="1">
      <c r="A132" s="88">
        <f>'申込シート①-1・２'!$B$3</f>
        <v>0</v>
      </c>
      <c r="B132" s="90" t="str">
        <f>'申込シート①-1・２'!$E$3</f>
        <v/>
      </c>
      <c r="C132" s="90" t="str">
        <f>'申込シート①-1・２'!$F$3</f>
        <v/>
      </c>
      <c r="D132" s="90">
        <f>'申込シート①-1・２'!$F138</f>
        <v>129</v>
      </c>
      <c r="E132" s="90">
        <f>'申込シート①-1・２'!$C138</f>
        <v>23</v>
      </c>
      <c r="F132" s="90" t="s">
        <v>695</v>
      </c>
      <c r="G132" s="90" t="str">
        <f>IF('申込シート①-1・２'!D138="","",'申込シート①-1・２'!D138)</f>
        <v/>
      </c>
      <c r="H132" s="90" t="str">
        <f>IF('申込シート①-1・２'!E138="","",'申込シート①-1・２'!E138)</f>
        <v/>
      </c>
      <c r="I132" s="90" t="str">
        <f>'申込シート①-1・２'!G138</f>
        <v>科</v>
      </c>
      <c r="J132" s="110">
        <f>'申込シート①-1・２'!H138</f>
        <v>0</v>
      </c>
      <c r="K132" s="110" t="str">
        <f>'申込シート①-1・２'!J138&amp;"  "&amp;'申込シート①-1・２'!K138</f>
        <v xml:space="preserve">  </v>
      </c>
      <c r="L132" s="110" t="str">
        <f>'申込シート①-1・２'!L138&amp;"  "&amp;'申込シート①-1・２'!M138</f>
        <v xml:space="preserve">  </v>
      </c>
      <c r="M132" s="162">
        <f>'申込シート①-1・２'!N138</f>
        <v>0</v>
      </c>
      <c r="N132" s="92">
        <f>'申込シート①-1・２'!O138</f>
        <v>0</v>
      </c>
      <c r="O132" s="342">
        <f>'申込シート①-1・２'!P138</f>
        <v>0</v>
      </c>
      <c r="P132" s="110">
        <f>'申込シート①-1・２'!Q138</f>
        <v>0</v>
      </c>
      <c r="Q132" s="110">
        <f>'申込シート①-1・２'!R138</f>
        <v>0</v>
      </c>
      <c r="R132" s="164">
        <f>'申込シート①-1・２'!S138</f>
        <v>0</v>
      </c>
      <c r="S132" s="162">
        <f>'申込シート①-1・２'!T138</f>
        <v>0</v>
      </c>
      <c r="T132" s="162">
        <f>'申込シート①-1・２'!U138</f>
        <v>0</v>
      </c>
      <c r="U132" s="164">
        <f>'申込シート①-1・２'!V138</f>
        <v>0</v>
      </c>
      <c r="V132" s="487">
        <f>'申込シート①-1・２'!W138</f>
        <v>0</v>
      </c>
      <c r="W132" s="487">
        <f>'申込シート①-1・２'!X138</f>
        <v>0</v>
      </c>
      <c r="X132" s="163">
        <f>'申込シート①-1・２'!Y138</f>
        <v>0</v>
      </c>
      <c r="Y132" s="1839"/>
      <c r="Z132" s="1840"/>
      <c r="AA132" s="1841"/>
    </row>
    <row r="133" spans="1:27" s="35" customFormat="1">
      <c r="A133" s="88">
        <f>'申込シート①-1・２'!$B$3</f>
        <v>0</v>
      </c>
      <c r="B133" s="90" t="str">
        <f>'申込シート①-1・２'!$E$3</f>
        <v/>
      </c>
      <c r="C133" s="90" t="str">
        <f>'申込シート①-1・２'!$F$3</f>
        <v/>
      </c>
      <c r="D133" s="90">
        <f>'申込シート①-1・２'!$F139</f>
        <v>130</v>
      </c>
      <c r="E133" s="90">
        <f>'申込シート①-1・２'!$C139</f>
        <v>24</v>
      </c>
      <c r="F133" s="90" t="s">
        <v>695</v>
      </c>
      <c r="G133" s="90" t="str">
        <f>IF('申込シート①-1・２'!D139="","",'申込シート①-1・２'!D139)</f>
        <v/>
      </c>
      <c r="H133" s="90" t="str">
        <f>IF('申込シート①-1・２'!E139="","",'申込シート①-1・２'!E139)</f>
        <v/>
      </c>
      <c r="I133" s="90" t="str">
        <f>'申込シート①-1・２'!G139</f>
        <v>科</v>
      </c>
      <c r="J133" s="110">
        <f>'申込シート①-1・２'!H139</f>
        <v>0</v>
      </c>
      <c r="K133" s="110" t="str">
        <f>'申込シート①-1・２'!J139&amp;"  "&amp;'申込シート①-1・２'!K139</f>
        <v xml:space="preserve">  </v>
      </c>
      <c r="L133" s="110" t="str">
        <f>'申込シート①-1・２'!L139&amp;"  "&amp;'申込シート①-1・２'!M139</f>
        <v xml:space="preserve">  </v>
      </c>
      <c r="M133" s="162">
        <f>'申込シート①-1・２'!N139</f>
        <v>0</v>
      </c>
      <c r="N133" s="92">
        <f>'申込シート①-1・２'!O139</f>
        <v>0</v>
      </c>
      <c r="O133" s="342">
        <f>'申込シート①-1・２'!P139</f>
        <v>0</v>
      </c>
      <c r="P133" s="110">
        <f>'申込シート①-1・２'!Q139</f>
        <v>0</v>
      </c>
      <c r="Q133" s="110">
        <f>'申込シート①-1・２'!R139</f>
        <v>0</v>
      </c>
      <c r="R133" s="164">
        <f>'申込シート①-1・２'!S139</f>
        <v>0</v>
      </c>
      <c r="S133" s="162">
        <f>'申込シート①-1・２'!T139</f>
        <v>0</v>
      </c>
      <c r="T133" s="162">
        <f>'申込シート①-1・２'!U139</f>
        <v>0</v>
      </c>
      <c r="U133" s="164">
        <f>'申込シート①-1・２'!V139</f>
        <v>0</v>
      </c>
      <c r="V133" s="487">
        <f>'申込シート①-1・２'!W139</f>
        <v>0</v>
      </c>
      <c r="W133" s="487">
        <f>'申込シート①-1・２'!X139</f>
        <v>0</v>
      </c>
      <c r="X133" s="163">
        <f>'申込シート①-1・２'!Y139</f>
        <v>0</v>
      </c>
      <c r="Y133" s="1839"/>
      <c r="Z133" s="1840"/>
      <c r="AA133" s="1841"/>
    </row>
    <row r="134" spans="1:27" s="35" customFormat="1">
      <c r="A134" s="329">
        <f>'申込シート①-1・２'!$B$3</f>
        <v>0</v>
      </c>
      <c r="B134" s="330" t="str">
        <f>'申込シート①-1・２'!$E$3</f>
        <v/>
      </c>
      <c r="C134" s="330" t="str">
        <f>'申込シート①-1・２'!$F$3</f>
        <v/>
      </c>
      <c r="D134" s="90">
        <f>'申込シート①-1・２'!$F140</f>
        <v>131</v>
      </c>
      <c r="E134" s="90">
        <f>'申込シート①-1・２'!$C140</f>
        <v>25</v>
      </c>
      <c r="F134" s="330" t="s">
        <v>695</v>
      </c>
      <c r="G134" s="90" t="str">
        <f>IF('申込シート①-1・２'!D140="","",'申込シート①-1・２'!D140)</f>
        <v/>
      </c>
      <c r="H134" s="90" t="str">
        <f>IF('申込シート①-1・２'!E140="","",'申込シート①-1・２'!E140)</f>
        <v/>
      </c>
      <c r="I134" s="90" t="str">
        <f>'申込シート①-1・２'!G140</f>
        <v>科</v>
      </c>
      <c r="J134" s="110">
        <f>'申込シート①-1・２'!H140</f>
        <v>0</v>
      </c>
      <c r="K134" s="110" t="str">
        <f>'申込シート①-1・２'!J140&amp;"  "&amp;'申込シート①-1・２'!K140</f>
        <v xml:space="preserve">  </v>
      </c>
      <c r="L134" s="110" t="str">
        <f>'申込シート①-1・２'!L140&amp;"  "&amp;'申込シート①-1・２'!M140</f>
        <v xml:space="preserve">  </v>
      </c>
      <c r="M134" s="162">
        <f>'申込シート①-1・２'!N140</f>
        <v>0</v>
      </c>
      <c r="N134" s="92">
        <f>'申込シート①-1・２'!O140</f>
        <v>0</v>
      </c>
      <c r="O134" s="342">
        <f>'申込シート①-1・２'!P140</f>
        <v>0</v>
      </c>
      <c r="P134" s="110">
        <f>'申込シート①-1・２'!Q140</f>
        <v>0</v>
      </c>
      <c r="Q134" s="110">
        <f>'申込シート①-1・２'!R140</f>
        <v>0</v>
      </c>
      <c r="R134" s="164">
        <f>'申込シート①-1・２'!S140</f>
        <v>0</v>
      </c>
      <c r="S134" s="162">
        <f>'申込シート①-1・２'!T140</f>
        <v>0</v>
      </c>
      <c r="T134" s="162">
        <f>'申込シート①-1・２'!U140</f>
        <v>0</v>
      </c>
      <c r="U134" s="164">
        <f>'申込シート①-1・２'!V140</f>
        <v>0</v>
      </c>
      <c r="V134" s="487">
        <f>'申込シート①-1・２'!W140</f>
        <v>0</v>
      </c>
      <c r="W134" s="487">
        <f>'申込シート①-1・２'!X140</f>
        <v>0</v>
      </c>
      <c r="X134" s="163">
        <f>'申込シート①-1・２'!Y140</f>
        <v>0</v>
      </c>
      <c r="Y134" s="1839"/>
      <c r="Z134" s="1840"/>
      <c r="AA134" s="1841"/>
    </row>
    <row r="135" spans="1:27" s="35" customFormat="1">
      <c r="A135" s="329">
        <f>'申込シート①-1・２'!$B$3</f>
        <v>0</v>
      </c>
      <c r="B135" s="330" t="str">
        <f>'申込シート①-1・２'!$E$3</f>
        <v/>
      </c>
      <c r="C135" s="330" t="str">
        <f>'申込シート①-1・２'!$F$3</f>
        <v/>
      </c>
      <c r="D135" s="90">
        <f>'申込シート①-1・２'!$F141</f>
        <v>132</v>
      </c>
      <c r="E135" s="90">
        <f>'申込シート①-1・２'!$C141</f>
        <v>26</v>
      </c>
      <c r="F135" s="330" t="s">
        <v>695</v>
      </c>
      <c r="G135" s="90" t="str">
        <f>IF('申込シート①-1・２'!D141="","",'申込シート①-1・２'!D141)</f>
        <v/>
      </c>
      <c r="H135" s="90" t="str">
        <f>IF('申込シート①-1・２'!E141="","",'申込シート①-1・２'!E141)</f>
        <v/>
      </c>
      <c r="I135" s="90" t="str">
        <f>'申込シート①-1・２'!G141</f>
        <v>科</v>
      </c>
      <c r="J135" s="110">
        <f>'申込シート①-1・２'!H141</f>
        <v>0</v>
      </c>
      <c r="K135" s="110" t="str">
        <f>'申込シート①-1・２'!J141&amp;"  "&amp;'申込シート①-1・２'!K141</f>
        <v xml:space="preserve">  </v>
      </c>
      <c r="L135" s="110" t="str">
        <f>'申込シート①-1・２'!L141&amp;"  "&amp;'申込シート①-1・２'!M141</f>
        <v xml:space="preserve">  </v>
      </c>
      <c r="M135" s="162">
        <f>'申込シート①-1・２'!N141</f>
        <v>0</v>
      </c>
      <c r="N135" s="92">
        <f>'申込シート①-1・２'!O141</f>
        <v>0</v>
      </c>
      <c r="O135" s="342">
        <f>'申込シート①-1・２'!P141</f>
        <v>0</v>
      </c>
      <c r="P135" s="110">
        <f>'申込シート①-1・２'!Q141</f>
        <v>0</v>
      </c>
      <c r="Q135" s="110">
        <f>'申込シート①-1・２'!R141</f>
        <v>0</v>
      </c>
      <c r="R135" s="164">
        <f>'申込シート①-1・２'!S141</f>
        <v>0</v>
      </c>
      <c r="S135" s="162">
        <f>'申込シート①-1・２'!T141</f>
        <v>0</v>
      </c>
      <c r="T135" s="162">
        <f>'申込シート①-1・２'!U141</f>
        <v>0</v>
      </c>
      <c r="U135" s="164">
        <f>'申込シート①-1・２'!V141</f>
        <v>0</v>
      </c>
      <c r="V135" s="487">
        <f>'申込シート①-1・２'!W141</f>
        <v>0</v>
      </c>
      <c r="W135" s="487">
        <f>'申込シート①-1・２'!X141</f>
        <v>0</v>
      </c>
      <c r="X135" s="163">
        <f>'申込シート①-1・２'!Y141</f>
        <v>0</v>
      </c>
      <c r="Y135" s="1839"/>
      <c r="Z135" s="1840"/>
      <c r="AA135" s="1841"/>
    </row>
    <row r="136" spans="1:27" s="35" customFormat="1">
      <c r="A136" s="88">
        <f>'申込シート①-1・２'!$B$3</f>
        <v>0</v>
      </c>
      <c r="B136" s="90" t="str">
        <f>'申込シート①-1・２'!$E$3</f>
        <v/>
      </c>
      <c r="C136" s="90" t="str">
        <f>'申込シート①-1・２'!$F$3</f>
        <v/>
      </c>
      <c r="D136" s="90">
        <f>'申込シート①-1・２'!$F142</f>
        <v>133</v>
      </c>
      <c r="E136" s="90">
        <f>'申込シート①-1・２'!$C142</f>
        <v>27</v>
      </c>
      <c r="F136" s="90" t="s">
        <v>695</v>
      </c>
      <c r="G136" s="90" t="str">
        <f>IF('申込シート①-1・２'!D142="","",'申込シート①-1・２'!D142)</f>
        <v/>
      </c>
      <c r="H136" s="90" t="str">
        <f>IF('申込シート①-1・２'!E142="","",'申込シート①-1・２'!E142)</f>
        <v/>
      </c>
      <c r="I136" s="90" t="str">
        <f>'申込シート①-1・２'!G142</f>
        <v>科</v>
      </c>
      <c r="J136" s="110">
        <f>'申込シート①-1・２'!H142</f>
        <v>0</v>
      </c>
      <c r="K136" s="110" t="str">
        <f>'申込シート①-1・２'!J142&amp;"  "&amp;'申込シート①-1・２'!K142</f>
        <v xml:space="preserve">  </v>
      </c>
      <c r="L136" s="110" t="str">
        <f>'申込シート①-1・２'!L142&amp;"  "&amp;'申込シート①-1・２'!M142</f>
        <v xml:space="preserve">  </v>
      </c>
      <c r="M136" s="162">
        <f>'申込シート①-1・２'!N142</f>
        <v>0</v>
      </c>
      <c r="N136" s="92">
        <f>'申込シート①-1・２'!O142</f>
        <v>0</v>
      </c>
      <c r="O136" s="342">
        <f>'申込シート①-1・２'!P142</f>
        <v>0</v>
      </c>
      <c r="P136" s="110">
        <f>'申込シート①-1・２'!Q142</f>
        <v>0</v>
      </c>
      <c r="Q136" s="110">
        <f>'申込シート①-1・２'!R142</f>
        <v>0</v>
      </c>
      <c r="R136" s="164">
        <f>'申込シート①-1・２'!S142</f>
        <v>0</v>
      </c>
      <c r="S136" s="162">
        <f>'申込シート①-1・２'!T142</f>
        <v>0</v>
      </c>
      <c r="T136" s="162">
        <f>'申込シート①-1・２'!U142</f>
        <v>0</v>
      </c>
      <c r="U136" s="164">
        <f>'申込シート①-1・２'!V142</f>
        <v>0</v>
      </c>
      <c r="V136" s="487">
        <f>'申込シート①-1・２'!W142</f>
        <v>0</v>
      </c>
      <c r="W136" s="487">
        <f>'申込シート①-1・２'!X142</f>
        <v>0</v>
      </c>
      <c r="X136" s="163">
        <f>'申込シート①-1・２'!Y142</f>
        <v>0</v>
      </c>
      <c r="Y136" s="1839"/>
      <c r="Z136" s="1840"/>
      <c r="AA136" s="1841"/>
    </row>
    <row r="137" spans="1:27" s="35" customFormat="1">
      <c r="A137" s="329">
        <f>'申込シート①-1・２'!$B$3</f>
        <v>0</v>
      </c>
      <c r="B137" s="330" t="str">
        <f>'申込シート①-1・２'!$E$3</f>
        <v/>
      </c>
      <c r="C137" s="330" t="str">
        <f>'申込シート①-1・２'!$F$3</f>
        <v/>
      </c>
      <c r="D137" s="90">
        <f>'申込シート①-1・２'!$F143</f>
        <v>134</v>
      </c>
      <c r="E137" s="90">
        <f>'申込シート①-1・２'!$C143</f>
        <v>28</v>
      </c>
      <c r="F137" s="330" t="s">
        <v>695</v>
      </c>
      <c r="G137" s="90" t="str">
        <f>IF('申込シート①-1・２'!D143="","",'申込シート①-1・２'!D143)</f>
        <v/>
      </c>
      <c r="H137" s="90" t="str">
        <f>IF('申込シート①-1・２'!E143="","",'申込シート①-1・２'!E143)</f>
        <v/>
      </c>
      <c r="I137" s="90" t="str">
        <f>'申込シート①-1・２'!G143</f>
        <v>科</v>
      </c>
      <c r="J137" s="110">
        <f>'申込シート①-1・２'!H143</f>
        <v>0</v>
      </c>
      <c r="K137" s="110" t="str">
        <f>'申込シート①-1・２'!J143&amp;"  "&amp;'申込シート①-1・２'!K143</f>
        <v xml:space="preserve">  </v>
      </c>
      <c r="L137" s="110" t="str">
        <f>'申込シート①-1・２'!L143&amp;"  "&amp;'申込シート①-1・２'!M143</f>
        <v xml:space="preserve">  </v>
      </c>
      <c r="M137" s="162">
        <f>'申込シート①-1・２'!N143</f>
        <v>0</v>
      </c>
      <c r="N137" s="92">
        <f>'申込シート①-1・２'!O143</f>
        <v>0</v>
      </c>
      <c r="O137" s="342">
        <f>'申込シート①-1・２'!P143</f>
        <v>0</v>
      </c>
      <c r="P137" s="110">
        <f>'申込シート①-1・２'!Q143</f>
        <v>0</v>
      </c>
      <c r="Q137" s="110">
        <f>'申込シート①-1・２'!R143</f>
        <v>0</v>
      </c>
      <c r="R137" s="164">
        <f>'申込シート①-1・２'!S143</f>
        <v>0</v>
      </c>
      <c r="S137" s="162">
        <f>'申込シート①-1・２'!T143</f>
        <v>0</v>
      </c>
      <c r="T137" s="162">
        <f>'申込シート①-1・２'!U143</f>
        <v>0</v>
      </c>
      <c r="U137" s="164">
        <f>'申込シート①-1・２'!V143</f>
        <v>0</v>
      </c>
      <c r="V137" s="487">
        <f>'申込シート①-1・２'!W143</f>
        <v>0</v>
      </c>
      <c r="W137" s="487">
        <f>'申込シート①-1・２'!X143</f>
        <v>0</v>
      </c>
      <c r="X137" s="163">
        <f>'申込シート①-1・２'!Y143</f>
        <v>0</v>
      </c>
      <c r="Y137" s="1839"/>
      <c r="Z137" s="1840"/>
      <c r="AA137" s="1841"/>
    </row>
    <row r="138" spans="1:27" s="35" customFormat="1">
      <c r="A138" s="329">
        <f>'申込シート①-1・２'!$B$3</f>
        <v>0</v>
      </c>
      <c r="B138" s="330" t="str">
        <f>'申込シート①-1・２'!$E$3</f>
        <v/>
      </c>
      <c r="C138" s="330" t="str">
        <f>'申込シート①-1・２'!$F$3</f>
        <v/>
      </c>
      <c r="D138" s="330">
        <f>'申込シート①-1・２'!$F144</f>
        <v>135</v>
      </c>
      <c r="E138" s="90">
        <f>'申込シート①-1・２'!$C144</f>
        <v>29</v>
      </c>
      <c r="F138" s="330" t="s">
        <v>695</v>
      </c>
      <c r="G138" s="90" t="str">
        <f>IF('申込シート①-1・２'!D144="","",'申込シート①-1・２'!D144)</f>
        <v/>
      </c>
      <c r="H138" s="90" t="str">
        <f>IF('申込シート①-1・２'!E144="","",'申込シート①-1・２'!E144)</f>
        <v/>
      </c>
      <c r="I138" s="90" t="str">
        <f>'申込シート①-1・２'!G144</f>
        <v>科</v>
      </c>
      <c r="J138" s="110">
        <f>'申込シート①-1・２'!H144</f>
        <v>0</v>
      </c>
      <c r="K138" s="110" t="str">
        <f>'申込シート①-1・２'!J144&amp;"  "&amp;'申込シート①-1・２'!K144</f>
        <v xml:space="preserve">  </v>
      </c>
      <c r="L138" s="110" t="str">
        <f>'申込シート①-1・２'!L144&amp;"  "&amp;'申込シート①-1・２'!M144</f>
        <v xml:space="preserve">  </v>
      </c>
      <c r="M138" s="162">
        <f>'申込シート①-1・２'!N144</f>
        <v>0</v>
      </c>
      <c r="N138" s="92">
        <f>'申込シート①-1・２'!O144</f>
        <v>0</v>
      </c>
      <c r="O138" s="342">
        <f>'申込シート①-1・２'!P144</f>
        <v>0</v>
      </c>
      <c r="P138" s="110">
        <f>'申込シート①-1・２'!Q144</f>
        <v>0</v>
      </c>
      <c r="Q138" s="110">
        <f>'申込シート①-1・２'!R144</f>
        <v>0</v>
      </c>
      <c r="R138" s="164">
        <f>'申込シート①-1・２'!S144</f>
        <v>0</v>
      </c>
      <c r="S138" s="162">
        <f>'申込シート①-1・２'!T144</f>
        <v>0</v>
      </c>
      <c r="T138" s="162">
        <f>'申込シート①-1・２'!U144</f>
        <v>0</v>
      </c>
      <c r="U138" s="164">
        <f>'申込シート①-1・２'!V144</f>
        <v>0</v>
      </c>
      <c r="V138" s="487">
        <f>'申込シート①-1・２'!W144</f>
        <v>0</v>
      </c>
      <c r="W138" s="487">
        <f>'申込シート①-1・２'!X144</f>
        <v>0</v>
      </c>
      <c r="X138" s="163">
        <f>'申込シート①-1・２'!Y144</f>
        <v>0</v>
      </c>
      <c r="Y138" s="1839"/>
      <c r="Z138" s="1840"/>
      <c r="AA138" s="1841"/>
    </row>
    <row r="139" spans="1:27" s="35" customFormat="1" ht="12.75" thickBot="1">
      <c r="A139" s="94">
        <f>'申込シート①-1・２'!$B$3</f>
        <v>0</v>
      </c>
      <c r="B139" s="96" t="str">
        <f>'申込シート①-1・２'!$E$3</f>
        <v/>
      </c>
      <c r="C139" s="96" t="str">
        <f>'申込シート①-1・２'!$F$3</f>
        <v/>
      </c>
      <c r="D139" s="96">
        <f>'申込シート①-1・２'!$F145</f>
        <v>136</v>
      </c>
      <c r="E139" s="96">
        <f>'申込シート①-1・２'!$C145</f>
        <v>30</v>
      </c>
      <c r="F139" s="96" t="s">
        <v>695</v>
      </c>
      <c r="G139" s="96" t="str">
        <f>IF('申込シート①-1・２'!D145="","",'申込シート①-1・２'!D145)</f>
        <v/>
      </c>
      <c r="H139" s="96" t="str">
        <f>IF('申込シート①-1・２'!E145="","",'申込シート①-1・２'!E145)</f>
        <v/>
      </c>
      <c r="I139" s="96" t="str">
        <f>'申込シート①-1・２'!G145</f>
        <v>科</v>
      </c>
      <c r="J139" s="111">
        <f>'申込シート①-1・２'!H145</f>
        <v>0</v>
      </c>
      <c r="K139" s="111" t="str">
        <f>'申込シート①-1・２'!J145&amp;"  "&amp;'申込シート①-1・２'!K145</f>
        <v xml:space="preserve">  </v>
      </c>
      <c r="L139" s="111" t="str">
        <f>'申込シート①-1・２'!L145&amp;"  "&amp;'申込シート①-1・２'!M145</f>
        <v xml:space="preserve">  </v>
      </c>
      <c r="M139" s="166">
        <f>'申込シート①-1・２'!N145</f>
        <v>0</v>
      </c>
      <c r="N139" s="98">
        <f>'申込シート①-1・２'!O145</f>
        <v>0</v>
      </c>
      <c r="O139" s="343">
        <f>'申込シート①-1・２'!P145</f>
        <v>0</v>
      </c>
      <c r="P139" s="111">
        <f>'申込シート①-1・２'!Q145</f>
        <v>0</v>
      </c>
      <c r="Q139" s="111">
        <f>'申込シート①-1・２'!R145</f>
        <v>0</v>
      </c>
      <c r="R139" s="168">
        <f>'申込シート①-1・２'!S145</f>
        <v>0</v>
      </c>
      <c r="S139" s="166">
        <f>'申込シート①-1・２'!T145</f>
        <v>0</v>
      </c>
      <c r="T139" s="166">
        <f>'申込シート①-1・２'!U145</f>
        <v>0</v>
      </c>
      <c r="U139" s="168">
        <f>'申込シート①-1・２'!V145</f>
        <v>0</v>
      </c>
      <c r="V139" s="488">
        <f>'申込シート①-1・２'!W145</f>
        <v>0</v>
      </c>
      <c r="W139" s="488">
        <f>'申込シート①-1・２'!X145</f>
        <v>0</v>
      </c>
      <c r="X139" s="167">
        <f>'申込シート①-1・２'!Y145</f>
        <v>0</v>
      </c>
      <c r="Y139" s="1842"/>
      <c r="Z139" s="1843"/>
      <c r="AA139" s="1844"/>
    </row>
  </sheetData>
  <sheetProtection password="CC6F" sheet="1" objects="1" scenarios="1"/>
  <mergeCells count="152">
    <mergeCell ref="A2:A3"/>
    <mergeCell ref="B2:B3"/>
    <mergeCell ref="C2:C3"/>
    <mergeCell ref="D2:D3"/>
    <mergeCell ref="M2:M3"/>
    <mergeCell ref="N2:N3"/>
    <mergeCell ref="J2:J3"/>
    <mergeCell ref="K2:K3"/>
    <mergeCell ref="E2:E3"/>
    <mergeCell ref="F2:F3"/>
    <mergeCell ref="G2:G3"/>
    <mergeCell ref="H2:H3"/>
    <mergeCell ref="I2:I3"/>
    <mergeCell ref="Y11:AA11"/>
    <mergeCell ref="Y18:AA18"/>
    <mergeCell ref="R2:T2"/>
    <mergeCell ref="L2:L3"/>
    <mergeCell ref="O2:Q2"/>
    <mergeCell ref="Y6:AA6"/>
    <mergeCell ref="Y32:AA32"/>
    <mergeCell ref="Y7:AA7"/>
    <mergeCell ref="Y16:AA16"/>
    <mergeCell ref="Y17:AA17"/>
    <mergeCell ref="Y20:AA20"/>
    <mergeCell ref="Y21:AA21"/>
    <mergeCell ref="Y22:AA22"/>
    <mergeCell ref="Y9:AA9"/>
    <mergeCell ref="Y10:AA10"/>
    <mergeCell ref="Y8:AA8"/>
    <mergeCell ref="Y19:AA19"/>
    <mergeCell ref="Y12:AA12"/>
    <mergeCell ref="Y13:AA13"/>
    <mergeCell ref="Y14:AA14"/>
    <mergeCell ref="Y15:AA15"/>
    <mergeCell ref="Y30:AA30"/>
    <mergeCell ref="Y23:AA23"/>
    <mergeCell ref="Y26:AA26"/>
    <mergeCell ref="Y27:AA27"/>
    <mergeCell ref="Y28:AA28"/>
    <mergeCell ref="Y29:AA29"/>
    <mergeCell ref="Y24:AA24"/>
    <mergeCell ref="Y25:AA25"/>
    <mergeCell ref="Y43:AA43"/>
    <mergeCell ref="Y50:AA50"/>
    <mergeCell ref="Y46:AA46"/>
    <mergeCell ref="Y47:AA47"/>
    <mergeCell ref="Y48:AA48"/>
    <mergeCell ref="Y33:AA33"/>
    <mergeCell ref="Y34:AA34"/>
    <mergeCell ref="Y35:AA35"/>
    <mergeCell ref="Y38:AA38"/>
    <mergeCell ref="Y39:AA39"/>
    <mergeCell ref="Y49:AA49"/>
    <mergeCell ref="Y40:AA40"/>
    <mergeCell ref="Y41:AA41"/>
    <mergeCell ref="Y42:AA42"/>
    <mergeCell ref="Y36:AA36"/>
    <mergeCell ref="Y37:AA37"/>
    <mergeCell ref="Y125:AA125"/>
    <mergeCell ref="Y126:AA126"/>
    <mergeCell ref="Y127:AA127"/>
    <mergeCell ref="Y128:AA128"/>
    <mergeCell ref="Y123:AA123"/>
    <mergeCell ref="Y124:AA124"/>
    <mergeCell ref="Y112:AA112"/>
    <mergeCell ref="Y117:AA117"/>
    <mergeCell ref="Y118:AA118"/>
    <mergeCell ref="Y119:AA119"/>
    <mergeCell ref="Y120:AA120"/>
    <mergeCell ref="Y121:AA121"/>
    <mergeCell ref="Y113:AA113"/>
    <mergeCell ref="Y114:AA114"/>
    <mergeCell ref="Y115:AA115"/>
    <mergeCell ref="Y116:AA116"/>
    <mergeCell ref="Y122:AA122"/>
    <mergeCell ref="Y1:Z1"/>
    <mergeCell ref="U2:W2"/>
    <mergeCell ref="X2:X3"/>
    <mergeCell ref="Y2:AA2"/>
    <mergeCell ref="Y4:AA4"/>
    <mergeCell ref="Y5:AA5"/>
    <mergeCell ref="Y109:AA109"/>
    <mergeCell ref="Y110:AA110"/>
    <mergeCell ref="Y111:AA111"/>
    <mergeCell ref="Y103:AA103"/>
    <mergeCell ref="Y104:AA104"/>
    <mergeCell ref="Y44:AA44"/>
    <mergeCell ref="Y45:AA45"/>
    <mergeCell ref="Y56:AA56"/>
    <mergeCell ref="Y57:AA57"/>
    <mergeCell ref="Y51:AA51"/>
    <mergeCell ref="Y72:AA72"/>
    <mergeCell ref="Y73:AA73"/>
    <mergeCell ref="Y74:AA74"/>
    <mergeCell ref="Y75:AA75"/>
    <mergeCell ref="Y31:AA31"/>
    <mergeCell ref="Y52:AA52"/>
    <mergeCell ref="Y53:AA53"/>
    <mergeCell ref="Y54:AA54"/>
    <mergeCell ref="Y58:AA58"/>
    <mergeCell ref="Y59:AA59"/>
    <mergeCell ref="Y60:AA60"/>
    <mergeCell ref="Y61:AA61"/>
    <mergeCell ref="Y62:AA62"/>
    <mergeCell ref="Y55:AA55"/>
    <mergeCell ref="Y76:AA76"/>
    <mergeCell ref="Y77:AA77"/>
    <mergeCell ref="Y78:AA78"/>
    <mergeCell ref="Y63:AA63"/>
    <mergeCell ref="Y64:AA64"/>
    <mergeCell ref="Y65:AA65"/>
    <mergeCell ref="Y66:AA66"/>
    <mergeCell ref="Y67:AA67"/>
    <mergeCell ref="Y71:AA71"/>
    <mergeCell ref="Y68:AA68"/>
    <mergeCell ref="Y69:AA69"/>
    <mergeCell ref="Y70:AA70"/>
    <mergeCell ref="Y79:AA79"/>
    <mergeCell ref="Y80:AA80"/>
    <mergeCell ref="Y85:AA85"/>
    <mergeCell ref="Y86:AA86"/>
    <mergeCell ref="Y87:AA87"/>
    <mergeCell ref="Y88:AA88"/>
    <mergeCell ref="Y89:AA89"/>
    <mergeCell ref="Y90:AA90"/>
    <mergeCell ref="Y91:AA91"/>
    <mergeCell ref="Y92:AA92"/>
    <mergeCell ref="Y108:AA108"/>
    <mergeCell ref="Y93:AA93"/>
    <mergeCell ref="Y94:AA94"/>
    <mergeCell ref="Y96:AA96"/>
    <mergeCell ref="Y97:AA97"/>
    <mergeCell ref="Y98:AA98"/>
    <mergeCell ref="Y99:AA99"/>
    <mergeCell ref="Y100:AA100"/>
    <mergeCell ref="Y101:AA101"/>
    <mergeCell ref="Y102:AA102"/>
    <mergeCell ref="Y107:AA107"/>
    <mergeCell ref="Y105:AA105"/>
    <mergeCell ref="Y106:AA106"/>
    <mergeCell ref="Y95:AA95"/>
    <mergeCell ref="Y136:AA136"/>
    <mergeCell ref="Y137:AA137"/>
    <mergeCell ref="Y138:AA138"/>
    <mergeCell ref="Y139:AA139"/>
    <mergeCell ref="Y129:AA129"/>
    <mergeCell ref="Y130:AA130"/>
    <mergeCell ref="Y131:AA131"/>
    <mergeCell ref="Y132:AA132"/>
    <mergeCell ref="Y135:AA135"/>
    <mergeCell ref="Y134:AA134"/>
    <mergeCell ref="Y133:AA133"/>
  </mergeCells>
  <phoneticPr fontId="4"/>
  <pageMargins left="0.78740157480314965" right="0.78740157480314965" top="0.74803149606299213" bottom="0.55118110236220474" header="0.23622047244094491" footer="0.51181102362204722"/>
  <pageSetup paperSize="8" scale="54" orientation="portrait" r:id="rId1"/>
  <headerFooter alignWithMargins="0"/>
</worksheet>
</file>

<file path=xl/worksheets/sheet27.xml><?xml version="1.0" encoding="utf-8"?>
<worksheet xmlns="http://schemas.openxmlformats.org/spreadsheetml/2006/main" xmlns:r="http://schemas.openxmlformats.org/officeDocument/2006/relationships">
  <sheetPr codeName="Sheet27"/>
  <dimension ref="A1:Z139"/>
  <sheetViews>
    <sheetView topLeftCell="A61" zoomScaleNormal="100" workbookViewId="0"/>
  </sheetViews>
  <sheetFormatPr defaultRowHeight="12"/>
  <cols>
    <col min="1" max="1" width="4.75" style="3" bestFit="1" customWidth="1"/>
    <col min="2" max="2" width="8.25" style="3" bestFit="1" customWidth="1"/>
    <col min="3" max="3" width="8.25" style="3" customWidth="1"/>
    <col min="4" max="4" width="10.875" style="3" customWidth="1"/>
    <col min="5" max="5" width="4.25" style="3" bestFit="1" customWidth="1"/>
    <col min="6" max="6" width="19" style="3" bestFit="1" customWidth="1"/>
    <col min="7" max="7" width="11.375" style="3" bestFit="1" customWidth="1"/>
    <col min="8" max="8" width="12.75" style="3" bestFit="1" customWidth="1"/>
    <col min="9" max="9" width="4.75" style="3" bestFit="1" customWidth="1"/>
    <col min="10" max="10" width="12.5" style="3" bestFit="1" customWidth="1"/>
    <col min="11" max="11" width="16.875" style="3" customWidth="1"/>
    <col min="12" max="12" width="4.75" style="3" bestFit="1" customWidth="1"/>
    <col min="13" max="13" width="8" style="3" bestFit="1" customWidth="1"/>
    <col min="14" max="14" width="8" style="3" customWidth="1"/>
    <col min="15" max="15" width="8.875" style="3" customWidth="1"/>
    <col min="16" max="17" width="8.125" style="3" bestFit="1" customWidth="1"/>
    <col min="18" max="19" width="8" style="32" bestFit="1" customWidth="1"/>
    <col min="20" max="24" width="8.125" style="3" bestFit="1" customWidth="1"/>
    <col min="25" max="25" width="12.75" style="3" bestFit="1" customWidth="1"/>
    <col min="26" max="16384" width="9" style="3"/>
  </cols>
  <sheetData>
    <row r="1" spans="1:26" ht="19.5" thickBot="1">
      <c r="V1" s="325"/>
      <c r="W1" s="907"/>
      <c r="X1" s="326" t="s">
        <v>116</v>
      </c>
      <c r="Y1" s="327"/>
      <c r="Z1" s="328" t="str">
        <f>IF(COUNTA('申込シート①-1・２'!L231:O231)=1,"○","×")</f>
        <v>×</v>
      </c>
    </row>
    <row r="2" spans="1:26" s="51" customFormat="1" ht="24.75" customHeight="1">
      <c r="A2" s="1860" t="s">
        <v>841</v>
      </c>
      <c r="B2" s="1864" t="s">
        <v>739</v>
      </c>
      <c r="C2" s="1866" t="s">
        <v>1043</v>
      </c>
      <c r="D2" s="1860" t="s">
        <v>1041</v>
      </c>
      <c r="E2" s="1860" t="s">
        <v>2501</v>
      </c>
      <c r="F2" s="1860" t="s">
        <v>838</v>
      </c>
      <c r="G2" s="1860" t="s">
        <v>645</v>
      </c>
      <c r="H2" s="1860" t="s">
        <v>842</v>
      </c>
      <c r="I2" s="1860" t="s">
        <v>1156</v>
      </c>
      <c r="J2" s="1860" t="s">
        <v>843</v>
      </c>
      <c r="K2" s="1860" t="s">
        <v>2502</v>
      </c>
      <c r="L2" s="1868" t="s">
        <v>738</v>
      </c>
      <c r="M2" s="1852" t="s">
        <v>1222</v>
      </c>
      <c r="N2" s="1864" t="s">
        <v>844</v>
      </c>
      <c r="O2" s="1877"/>
      <c r="P2" s="1877"/>
      <c r="Q2" s="1850" t="s">
        <v>2503</v>
      </c>
      <c r="R2" s="1851"/>
      <c r="S2" s="1851"/>
      <c r="T2" s="1850" t="s">
        <v>845</v>
      </c>
      <c r="U2" s="1851"/>
      <c r="V2" s="1851"/>
      <c r="W2" s="1852" t="s">
        <v>786</v>
      </c>
      <c r="X2" s="1854" t="s">
        <v>1295</v>
      </c>
      <c r="Y2" s="1855"/>
      <c r="Z2" s="1856"/>
    </row>
    <row r="3" spans="1:26" s="51" customFormat="1" ht="12.75" thickBot="1">
      <c r="A3" s="1861"/>
      <c r="B3" s="1865"/>
      <c r="C3" s="1867"/>
      <c r="D3" s="1861"/>
      <c r="E3" s="1861"/>
      <c r="F3" s="1861"/>
      <c r="G3" s="1861"/>
      <c r="H3" s="1861"/>
      <c r="I3" s="1861"/>
      <c r="J3" s="1861"/>
      <c r="K3" s="1861"/>
      <c r="L3" s="1869"/>
      <c r="M3" s="1853"/>
      <c r="N3" s="157">
        <f>'申込シート①-1・２'!P9</f>
        <v>42667</v>
      </c>
      <c r="O3" s="157">
        <f>'申込シート①-1・２'!Q9</f>
        <v>42668</v>
      </c>
      <c r="P3" s="402">
        <f>'申込シート①-1・２'!R9</f>
        <v>42669</v>
      </c>
      <c r="Q3" s="725" t="str">
        <f>'申込シート①-1・２'!S9</f>
        <v>10/25
往路</v>
      </c>
      <c r="R3" s="157" t="str">
        <f>'申込シート①-1・２'!T9</f>
        <v>10/25
復路</v>
      </c>
      <c r="S3" s="402">
        <f>'申込シート①-1・２'!U9</f>
        <v>42669</v>
      </c>
      <c r="T3" s="156">
        <f>'申込シート①-1・２'!V9</f>
        <v>42668</v>
      </c>
      <c r="U3" s="497">
        <f>'申込シート①-1・２'!W9</f>
        <v>42669</v>
      </c>
      <c r="V3" s="497">
        <f>'申込シート①-1・２'!X9</f>
        <v>42670</v>
      </c>
      <c r="W3" s="1853"/>
      <c r="X3" s="494" t="s">
        <v>1296</v>
      </c>
      <c r="Y3" s="495" t="s">
        <v>1297</v>
      </c>
      <c r="Z3" s="496" t="s">
        <v>1298</v>
      </c>
    </row>
    <row r="4" spans="1:26" ht="14.25" customHeight="1" thickTop="1">
      <c r="A4" s="84">
        <f>'申込シート①-1・２'!$F10</f>
        <v>1</v>
      </c>
      <c r="B4" s="82">
        <f>'申込シート①-1・２'!$B$3</f>
        <v>0</v>
      </c>
      <c r="C4" s="83" t="str">
        <f>'申込シート①-1・２'!$E$3</f>
        <v/>
      </c>
      <c r="D4" s="83" t="str">
        <f>'申込シート①-1・２'!$F$3</f>
        <v/>
      </c>
      <c r="E4" s="84">
        <f>'申込シート①-1・２'!$C10</f>
        <v>1</v>
      </c>
      <c r="F4" s="85" t="s">
        <v>2565</v>
      </c>
      <c r="G4" s="84">
        <f>VLOOKUP($A4,'申込シート①-1・２'!$1:$1048576,4,FALSE)</f>
        <v>0</v>
      </c>
      <c r="H4" s="84" t="str">
        <f>VLOOKUP($A4,'申込シート①-1・２'!$1:$1048576,7,FALSE)</f>
        <v>科</v>
      </c>
      <c r="I4" s="158">
        <f>VLOOKUP($A4,'申込シート①-1・２'!$1:$1048576,8,FALSE)</f>
        <v>0</v>
      </c>
      <c r="J4" s="158" t="str">
        <f>VLOOKUP($A4,'申込シート①-1・２'!$1:$1048576,10,FALSE)&amp;"  "&amp;VLOOKUP($A4,'申込シート①-1・２'!$1:$1048576,11,FALSE)</f>
        <v xml:space="preserve">  </v>
      </c>
      <c r="K4" s="158" t="str">
        <f>VLOOKUP($A4,'申込シート①-1・２'!$1:$1048576,12,FALSE)&amp;"  "&amp;VLOOKUP($A4,'申込シート①-1・２'!$1:$1048576,13,FALSE)</f>
        <v xml:space="preserve">  </v>
      </c>
      <c r="L4" s="158">
        <f>VLOOKUP($A4,'申込シート①-1・２'!$1:$1048576,14,FALSE)</f>
        <v>0</v>
      </c>
      <c r="M4" s="159">
        <f>VLOOKUP($A4,'申込シート①-1・２'!$1:$1048576,15,FALSE)</f>
        <v>0</v>
      </c>
      <c r="N4" s="342">
        <f>VLOOKUP($A4,'申込シート①-1・２'!$1:$1048576,16,FALSE)</f>
        <v>0</v>
      </c>
      <c r="O4" s="161">
        <f>VLOOKUP($A4,'申込シート①-1・２'!$1:$1048576,17,FALSE)</f>
        <v>0</v>
      </c>
      <c r="P4" s="349">
        <f>VLOOKUP($A4,'申込シート①-1・２'!$1:$1048576,18,FALSE)</f>
        <v>0</v>
      </c>
      <c r="Q4" s="352">
        <f>VLOOKUP($A4,'申込シート①-1・２'!$1:$1048576,19,FALSE)</f>
        <v>0</v>
      </c>
      <c r="R4" s="161">
        <f>VLOOKUP($A4,'申込シート①-1・２'!$1:$1048576,20,FALSE)</f>
        <v>0</v>
      </c>
      <c r="S4" s="349">
        <f>VLOOKUP($A4,'申込シート①-1・２'!$1:$1048576,21,FALSE)</f>
        <v>0</v>
      </c>
      <c r="T4" s="164">
        <f>VLOOKUP($A4,'申込シート①-1・２'!$1:$1048576,22,FALSE)</f>
        <v>0</v>
      </c>
      <c r="U4" s="158">
        <f>VLOOKUP($A4,'申込シート①-1・２'!$1:$1048576,23,FALSE)</f>
        <v>0</v>
      </c>
      <c r="V4" s="908">
        <f>VLOOKUP($A4,'申込シート①-1・２'!$1:$1048576,24,FALSE)</f>
        <v>0</v>
      </c>
      <c r="W4" s="86">
        <f>VLOOKUP($A4,'申込シート①-1・２'!$1:$1048576,25,FALSE)</f>
        <v>0</v>
      </c>
      <c r="X4" s="1874"/>
      <c r="Y4" s="1875"/>
      <c r="Z4" s="1876"/>
    </row>
    <row r="5" spans="1:26">
      <c r="A5" s="90">
        <f>'申込シート①-1・２'!$F11</f>
        <v>2</v>
      </c>
      <c r="B5" s="88">
        <f>'申込シート①-1・２'!$B$3</f>
        <v>0</v>
      </c>
      <c r="C5" s="89" t="str">
        <f>'申込シート①-1・２'!$E$3</f>
        <v/>
      </c>
      <c r="D5" s="89" t="str">
        <f>'申込シート①-1・２'!$F$3</f>
        <v/>
      </c>
      <c r="E5" s="90">
        <f>'申込シート①-1・２'!$C11</f>
        <v>2</v>
      </c>
      <c r="F5" s="91" t="s">
        <v>2565</v>
      </c>
      <c r="G5" s="90">
        <f>VLOOKUP($A5,'申込シート①-1・２'!$1:$1048576,4,FALSE)</f>
        <v>0</v>
      </c>
      <c r="H5" s="90" t="str">
        <f>VLOOKUP($A5,'申込シート①-1・２'!$1:$1048576,7,FALSE)</f>
        <v>科</v>
      </c>
      <c r="I5" s="110">
        <f>VLOOKUP($A5,'申込シート①-1・２'!$1:$1048576,8,FALSE)</f>
        <v>0</v>
      </c>
      <c r="J5" s="110" t="str">
        <f>VLOOKUP($A5,'申込シート①-1・２'!$1:$1048576,10,FALSE)&amp;"  "&amp;VLOOKUP($A5,'申込シート①-1・２'!$1:$1048576,11,FALSE)</f>
        <v xml:space="preserve">  </v>
      </c>
      <c r="K5" s="110" t="str">
        <f>VLOOKUP($A5,'申込シート①-1・２'!$1:$1048576,12,FALSE)&amp;"  "&amp;VLOOKUP($A5,'申込シート①-1・２'!$1:$1048576,13,FALSE)</f>
        <v xml:space="preserve">  </v>
      </c>
      <c r="L5" s="162">
        <f>VLOOKUP($A5,'申込シート①-1・２'!$1:$1048576,14,FALSE)</f>
        <v>0</v>
      </c>
      <c r="M5" s="163">
        <f>VLOOKUP($A5,'申込シート①-1・２'!$1:$1048576,15,FALSE)</f>
        <v>0</v>
      </c>
      <c r="N5" s="342">
        <f>VLOOKUP($A5,'申込シート①-1・２'!$1:$1048576,16,FALSE)</f>
        <v>0</v>
      </c>
      <c r="O5" s="110">
        <f>VLOOKUP($A5,'申込シート①-1・２'!$1:$1048576,17,FALSE)</f>
        <v>0</v>
      </c>
      <c r="P5" s="162">
        <f>VLOOKUP($A5,'申込シート①-1・２'!$1:$1048576,18,FALSE)</f>
        <v>0</v>
      </c>
      <c r="Q5" s="107">
        <f>VLOOKUP($A5,'申込シート①-1・２'!$1:$1048576,19,FALSE)</f>
        <v>0</v>
      </c>
      <c r="R5" s="110">
        <f>VLOOKUP($A5,'申込シート①-1・２'!$1:$1048576,20,FALSE)</f>
        <v>0</v>
      </c>
      <c r="S5" s="162">
        <f>VLOOKUP($A5,'申込シート①-1・２'!$1:$1048576,21,FALSE)</f>
        <v>0</v>
      </c>
      <c r="T5" s="164">
        <f>VLOOKUP($A5,'申込シート①-1・２'!$1:$1048576,22,FALSE)</f>
        <v>0</v>
      </c>
      <c r="U5" s="487">
        <f>VLOOKUP($A5,'申込シート①-1・２'!$1:$1048576,23,FALSE)</f>
        <v>0</v>
      </c>
      <c r="V5" s="487">
        <f>VLOOKUP($A5,'申込シート①-1・２'!$1:$1048576,24,FALSE)</f>
        <v>0</v>
      </c>
      <c r="W5" s="92">
        <f>VLOOKUP($A5,'申込シート①-1・２'!$1:$1048576,25,FALSE)</f>
        <v>0</v>
      </c>
      <c r="X5" s="1839"/>
      <c r="Y5" s="1840"/>
      <c r="Z5" s="1841"/>
    </row>
    <row r="6" spans="1:26">
      <c r="A6" s="90">
        <f>'申込シート①-1・２'!$F12</f>
        <v>3</v>
      </c>
      <c r="B6" s="88">
        <f>'申込シート①-1・２'!$B$3</f>
        <v>0</v>
      </c>
      <c r="C6" s="89" t="str">
        <f>'申込シート①-1・２'!$E$3</f>
        <v/>
      </c>
      <c r="D6" s="89" t="str">
        <f>'申込シート①-1・２'!$F$3</f>
        <v/>
      </c>
      <c r="E6" s="90">
        <f>'申込シート①-1・２'!$C12</f>
        <v>3</v>
      </c>
      <c r="F6" s="91" t="s">
        <v>2564</v>
      </c>
      <c r="G6" s="90">
        <f>VLOOKUP($A6,'申込シート①-1・２'!$1:$1048576,4,FALSE)</f>
        <v>0</v>
      </c>
      <c r="H6" s="90" t="str">
        <f>VLOOKUP($A6,'申込シート①-1・２'!$1:$1048576,7,FALSE)</f>
        <v>科</v>
      </c>
      <c r="I6" s="110">
        <f>VLOOKUP($A6,'申込シート①-1・２'!$1:$1048576,8,FALSE)</f>
        <v>0</v>
      </c>
      <c r="J6" s="110" t="str">
        <f>VLOOKUP($A6,'申込シート①-1・２'!$1:$1048576,10,FALSE)&amp;"  "&amp;VLOOKUP($A6,'申込シート①-1・２'!$1:$1048576,11,FALSE)</f>
        <v xml:space="preserve">  </v>
      </c>
      <c r="K6" s="110" t="str">
        <f>VLOOKUP($A6,'申込シート①-1・２'!$1:$1048576,12,FALSE)&amp;"  "&amp;VLOOKUP($A6,'申込シート①-1・２'!$1:$1048576,13,FALSE)</f>
        <v xml:space="preserve">  </v>
      </c>
      <c r="L6" s="162">
        <f>VLOOKUP($A6,'申込シート①-1・２'!$1:$1048576,14,FALSE)</f>
        <v>0</v>
      </c>
      <c r="M6" s="163">
        <f>VLOOKUP($A6,'申込シート①-1・２'!$1:$1048576,15,FALSE)</f>
        <v>0</v>
      </c>
      <c r="N6" s="342">
        <f>VLOOKUP($A6,'申込シート①-1・２'!$1:$1048576,16,FALSE)</f>
        <v>0</v>
      </c>
      <c r="O6" s="110">
        <f>VLOOKUP($A6,'申込シート①-1・２'!$1:$1048576,17,FALSE)</f>
        <v>0</v>
      </c>
      <c r="P6" s="162">
        <f>VLOOKUP($A6,'申込シート①-1・２'!$1:$1048576,18,FALSE)</f>
        <v>0</v>
      </c>
      <c r="Q6" s="107">
        <f>VLOOKUP($A6,'申込シート①-1・２'!$1:$1048576,19,FALSE)</f>
        <v>0</v>
      </c>
      <c r="R6" s="110">
        <f>VLOOKUP($A6,'申込シート①-1・２'!$1:$1048576,20,FALSE)</f>
        <v>0</v>
      </c>
      <c r="S6" s="162">
        <f>VLOOKUP($A6,'申込シート①-1・２'!$1:$1048576,21,FALSE)</f>
        <v>0</v>
      </c>
      <c r="T6" s="164">
        <f>VLOOKUP($A6,'申込シート①-1・２'!$1:$1048576,22,FALSE)</f>
        <v>0</v>
      </c>
      <c r="U6" s="487">
        <f>VLOOKUP($A6,'申込シート①-1・２'!$1:$1048576,23,FALSE)</f>
        <v>0</v>
      </c>
      <c r="V6" s="487">
        <f>VLOOKUP($A6,'申込シート①-1・２'!$1:$1048576,24,FALSE)</f>
        <v>0</v>
      </c>
      <c r="W6" s="92">
        <f>VLOOKUP($A6,'申込シート①-1・２'!$1:$1048576,25,FALSE)</f>
        <v>0</v>
      </c>
      <c r="X6" s="1839"/>
      <c r="Y6" s="1840"/>
      <c r="Z6" s="1841"/>
    </row>
    <row r="7" spans="1:26">
      <c r="A7" s="90">
        <f>'申込シート①-1・２'!$F13</f>
        <v>4</v>
      </c>
      <c r="B7" s="88">
        <f>'申込シート①-1・２'!$B$3</f>
        <v>0</v>
      </c>
      <c r="C7" s="89" t="str">
        <f>'申込シート①-1・２'!$E$3</f>
        <v/>
      </c>
      <c r="D7" s="89" t="str">
        <f>'申込シート①-1・２'!$F$3</f>
        <v/>
      </c>
      <c r="E7" s="90">
        <f>'申込シート①-1・２'!$C13</f>
        <v>4</v>
      </c>
      <c r="F7" s="91" t="s">
        <v>2564</v>
      </c>
      <c r="G7" s="90">
        <f>VLOOKUP($A7,'申込シート①-1・２'!$1:$1048576,4,FALSE)</f>
        <v>0</v>
      </c>
      <c r="H7" s="90" t="str">
        <f>VLOOKUP($A7,'申込シート①-1・２'!$1:$1048576,7,FALSE)</f>
        <v>科</v>
      </c>
      <c r="I7" s="110">
        <f>VLOOKUP($A7,'申込シート①-1・２'!$1:$1048576,8,FALSE)</f>
        <v>0</v>
      </c>
      <c r="J7" s="110" t="str">
        <f>VLOOKUP($A7,'申込シート①-1・２'!$1:$1048576,10,FALSE)&amp;"  "&amp;VLOOKUP($A7,'申込シート①-1・２'!$1:$1048576,11,FALSE)</f>
        <v xml:space="preserve">  </v>
      </c>
      <c r="K7" s="110" t="str">
        <f>VLOOKUP($A7,'申込シート①-1・２'!$1:$1048576,12,FALSE)&amp;"  "&amp;VLOOKUP($A7,'申込シート①-1・２'!$1:$1048576,13,FALSE)</f>
        <v xml:space="preserve">  </v>
      </c>
      <c r="L7" s="162">
        <f>VLOOKUP($A7,'申込シート①-1・２'!$1:$1048576,14,FALSE)</f>
        <v>0</v>
      </c>
      <c r="M7" s="163">
        <f>VLOOKUP($A7,'申込シート①-1・２'!$1:$1048576,15,FALSE)</f>
        <v>0</v>
      </c>
      <c r="N7" s="342">
        <f>VLOOKUP($A7,'申込シート①-1・２'!$1:$1048576,16,FALSE)</f>
        <v>0</v>
      </c>
      <c r="O7" s="110">
        <f>VLOOKUP($A7,'申込シート①-1・２'!$1:$1048576,17,FALSE)</f>
        <v>0</v>
      </c>
      <c r="P7" s="162">
        <f>VLOOKUP($A7,'申込シート①-1・２'!$1:$1048576,18,FALSE)</f>
        <v>0</v>
      </c>
      <c r="Q7" s="107">
        <f>VLOOKUP($A7,'申込シート①-1・２'!$1:$1048576,19,FALSE)</f>
        <v>0</v>
      </c>
      <c r="R7" s="110">
        <f>VLOOKUP($A7,'申込シート①-1・２'!$1:$1048576,20,FALSE)</f>
        <v>0</v>
      </c>
      <c r="S7" s="162">
        <f>VLOOKUP($A7,'申込シート①-1・２'!$1:$1048576,21,FALSE)</f>
        <v>0</v>
      </c>
      <c r="T7" s="164">
        <f>VLOOKUP($A7,'申込シート①-1・２'!$1:$1048576,22,FALSE)</f>
        <v>0</v>
      </c>
      <c r="U7" s="487">
        <f>VLOOKUP($A7,'申込シート①-1・２'!$1:$1048576,23,FALSE)</f>
        <v>0</v>
      </c>
      <c r="V7" s="487">
        <f>VLOOKUP($A7,'申込シート①-1・２'!$1:$1048576,24,FALSE)</f>
        <v>0</v>
      </c>
      <c r="W7" s="92">
        <f>VLOOKUP($A7,'申込シート①-1・２'!$1:$1048576,25,FALSE)</f>
        <v>0</v>
      </c>
      <c r="X7" s="1839"/>
      <c r="Y7" s="1840"/>
      <c r="Z7" s="1841"/>
    </row>
    <row r="8" spans="1:26">
      <c r="A8" s="90">
        <f>'申込シート①-1・２'!$F14</f>
        <v>5</v>
      </c>
      <c r="B8" s="88">
        <f>'申込シート①-1・２'!$B$3</f>
        <v>0</v>
      </c>
      <c r="C8" s="89" t="str">
        <f>'申込シート①-1・２'!$E$3</f>
        <v/>
      </c>
      <c r="D8" s="89" t="str">
        <f>'申込シート①-1・２'!$F$3</f>
        <v/>
      </c>
      <c r="E8" s="90">
        <f>'申込シート①-1・２'!$C14</f>
        <v>5</v>
      </c>
      <c r="F8" s="91" t="s">
        <v>2564</v>
      </c>
      <c r="G8" s="90">
        <f>VLOOKUP($A8,'申込シート①-1・２'!$1:$1048576,4,FALSE)</f>
        <v>0</v>
      </c>
      <c r="H8" s="90" t="str">
        <f>VLOOKUP($A8,'申込シート①-1・２'!$1:$1048576,7,FALSE)</f>
        <v>科</v>
      </c>
      <c r="I8" s="110">
        <f>VLOOKUP($A8,'申込シート①-1・２'!$1:$1048576,8,FALSE)</f>
        <v>0</v>
      </c>
      <c r="J8" s="110" t="str">
        <f>VLOOKUP($A8,'申込シート①-1・２'!$1:$1048576,10,FALSE)&amp;"  "&amp;VLOOKUP($A8,'申込シート①-1・２'!$1:$1048576,11,FALSE)</f>
        <v xml:space="preserve">  </v>
      </c>
      <c r="K8" s="110" t="str">
        <f>VLOOKUP($A8,'申込シート①-1・２'!$1:$1048576,12,FALSE)&amp;"  "&amp;VLOOKUP($A8,'申込シート①-1・２'!$1:$1048576,13,FALSE)</f>
        <v xml:space="preserve">  </v>
      </c>
      <c r="L8" s="162">
        <f>VLOOKUP($A8,'申込シート①-1・２'!$1:$1048576,14,FALSE)</f>
        <v>0</v>
      </c>
      <c r="M8" s="163">
        <f>VLOOKUP($A8,'申込シート①-1・２'!$1:$1048576,15,FALSE)</f>
        <v>0</v>
      </c>
      <c r="N8" s="342">
        <f>VLOOKUP($A8,'申込シート①-1・２'!$1:$1048576,16,FALSE)</f>
        <v>0</v>
      </c>
      <c r="O8" s="110">
        <f>VLOOKUP($A8,'申込シート①-1・２'!$1:$1048576,17,FALSE)</f>
        <v>0</v>
      </c>
      <c r="P8" s="162">
        <f>VLOOKUP($A8,'申込シート①-1・２'!$1:$1048576,18,FALSE)</f>
        <v>0</v>
      </c>
      <c r="Q8" s="107">
        <f>VLOOKUP($A8,'申込シート①-1・２'!$1:$1048576,19,FALSE)</f>
        <v>0</v>
      </c>
      <c r="R8" s="110">
        <f>VLOOKUP($A8,'申込シート①-1・２'!$1:$1048576,20,FALSE)</f>
        <v>0</v>
      </c>
      <c r="S8" s="162">
        <f>VLOOKUP($A8,'申込シート①-1・２'!$1:$1048576,21,FALSE)</f>
        <v>0</v>
      </c>
      <c r="T8" s="164">
        <f>VLOOKUP($A8,'申込シート①-1・２'!$1:$1048576,22,FALSE)</f>
        <v>0</v>
      </c>
      <c r="U8" s="487">
        <f>VLOOKUP($A8,'申込シート①-1・２'!$1:$1048576,23,FALSE)</f>
        <v>0</v>
      </c>
      <c r="V8" s="487">
        <f>VLOOKUP($A8,'申込シート①-1・２'!$1:$1048576,24,FALSE)</f>
        <v>0</v>
      </c>
      <c r="W8" s="92">
        <f>VLOOKUP($A8,'申込シート①-1・２'!$1:$1048576,25,FALSE)</f>
        <v>0</v>
      </c>
      <c r="X8" s="1839"/>
      <c r="Y8" s="1840"/>
      <c r="Z8" s="1841"/>
    </row>
    <row r="9" spans="1:26">
      <c r="A9" s="90">
        <f>'申込シート①-1・２'!$F15</f>
        <v>6</v>
      </c>
      <c r="B9" s="88">
        <f>'申込シート①-1・２'!$B$3</f>
        <v>0</v>
      </c>
      <c r="C9" s="89" t="str">
        <f>'申込シート①-1・２'!$E$3</f>
        <v/>
      </c>
      <c r="D9" s="89" t="str">
        <f>'申込シート①-1・２'!$F$3</f>
        <v/>
      </c>
      <c r="E9" s="90">
        <f>'申込シート①-1・２'!$C15</f>
        <v>6</v>
      </c>
      <c r="F9" s="91" t="s">
        <v>2564</v>
      </c>
      <c r="G9" s="90">
        <f>VLOOKUP($A9,'申込シート①-1・２'!$1:$1048576,4,FALSE)</f>
        <v>0</v>
      </c>
      <c r="H9" s="90" t="str">
        <f>VLOOKUP($A9,'申込シート①-1・２'!$1:$1048576,7,FALSE)</f>
        <v>科</v>
      </c>
      <c r="I9" s="110">
        <f>VLOOKUP($A9,'申込シート①-1・２'!$1:$1048576,8,FALSE)</f>
        <v>0</v>
      </c>
      <c r="J9" s="110" t="str">
        <f>VLOOKUP($A9,'申込シート①-1・２'!$1:$1048576,10,FALSE)&amp;"  "&amp;VLOOKUP($A9,'申込シート①-1・２'!$1:$1048576,11,FALSE)</f>
        <v xml:space="preserve">  </v>
      </c>
      <c r="K9" s="110" t="str">
        <f>VLOOKUP($A9,'申込シート①-1・２'!$1:$1048576,12,FALSE)&amp;"  "&amp;VLOOKUP($A9,'申込シート①-1・２'!$1:$1048576,13,FALSE)</f>
        <v xml:space="preserve">  </v>
      </c>
      <c r="L9" s="162">
        <f>VLOOKUP($A9,'申込シート①-1・２'!$1:$1048576,14,FALSE)</f>
        <v>0</v>
      </c>
      <c r="M9" s="163">
        <f>VLOOKUP($A9,'申込シート①-1・２'!$1:$1048576,15,FALSE)</f>
        <v>0</v>
      </c>
      <c r="N9" s="342">
        <f>VLOOKUP($A9,'申込シート①-1・２'!$1:$1048576,16,FALSE)</f>
        <v>0</v>
      </c>
      <c r="O9" s="110">
        <f>VLOOKUP($A9,'申込シート①-1・２'!$1:$1048576,17,FALSE)</f>
        <v>0</v>
      </c>
      <c r="P9" s="162">
        <f>VLOOKUP($A9,'申込シート①-1・２'!$1:$1048576,18,FALSE)</f>
        <v>0</v>
      </c>
      <c r="Q9" s="107">
        <f>VLOOKUP($A9,'申込シート①-1・２'!$1:$1048576,19,FALSE)</f>
        <v>0</v>
      </c>
      <c r="R9" s="110">
        <f>VLOOKUP($A9,'申込シート①-1・２'!$1:$1048576,20,FALSE)</f>
        <v>0</v>
      </c>
      <c r="S9" s="162">
        <f>VLOOKUP($A9,'申込シート①-1・２'!$1:$1048576,21,FALSE)</f>
        <v>0</v>
      </c>
      <c r="T9" s="164">
        <f>VLOOKUP($A9,'申込シート①-1・２'!$1:$1048576,22,FALSE)</f>
        <v>0</v>
      </c>
      <c r="U9" s="487">
        <f>VLOOKUP($A9,'申込シート①-1・２'!$1:$1048576,23,FALSE)</f>
        <v>0</v>
      </c>
      <c r="V9" s="487">
        <f>VLOOKUP($A9,'申込シート①-1・２'!$1:$1048576,24,FALSE)</f>
        <v>0</v>
      </c>
      <c r="W9" s="92">
        <f>VLOOKUP($A9,'申込シート①-1・２'!$1:$1048576,25,FALSE)</f>
        <v>0</v>
      </c>
      <c r="X9" s="1839"/>
      <c r="Y9" s="1840"/>
      <c r="Z9" s="1841"/>
    </row>
    <row r="10" spans="1:26">
      <c r="A10" s="90">
        <f>'申込シート①-1・２'!$F16</f>
        <v>7</v>
      </c>
      <c r="B10" s="88">
        <f>'申込シート①-1・２'!$B$3</f>
        <v>0</v>
      </c>
      <c r="C10" s="89" t="str">
        <f>'申込シート①-1・２'!$E$3</f>
        <v/>
      </c>
      <c r="D10" s="89" t="str">
        <f>'申込シート①-1・２'!$F$3</f>
        <v/>
      </c>
      <c r="E10" s="90">
        <f>'申込シート①-1・２'!$C16</f>
        <v>7</v>
      </c>
      <c r="F10" s="91" t="s">
        <v>2564</v>
      </c>
      <c r="G10" s="90">
        <f>VLOOKUP($A10,'申込シート①-1・２'!$1:$1048576,4,FALSE)</f>
        <v>0</v>
      </c>
      <c r="H10" s="90" t="str">
        <f>VLOOKUP($A10,'申込シート①-1・２'!$1:$1048576,7,FALSE)</f>
        <v>科</v>
      </c>
      <c r="I10" s="110">
        <f>VLOOKUP($A10,'申込シート①-1・２'!$1:$1048576,8,FALSE)</f>
        <v>0</v>
      </c>
      <c r="J10" s="110" t="str">
        <f>VLOOKUP($A10,'申込シート①-1・２'!$1:$1048576,10,FALSE)&amp;"  "&amp;VLOOKUP($A10,'申込シート①-1・２'!$1:$1048576,11,FALSE)</f>
        <v xml:space="preserve">  </v>
      </c>
      <c r="K10" s="110" t="str">
        <f>VLOOKUP($A10,'申込シート①-1・２'!$1:$1048576,12,FALSE)&amp;"  "&amp;VLOOKUP($A10,'申込シート①-1・２'!$1:$1048576,13,FALSE)</f>
        <v xml:space="preserve">  </v>
      </c>
      <c r="L10" s="162">
        <f>VLOOKUP($A10,'申込シート①-1・２'!$1:$1048576,14,FALSE)</f>
        <v>0</v>
      </c>
      <c r="M10" s="163">
        <f>VLOOKUP($A10,'申込シート①-1・２'!$1:$1048576,15,FALSE)</f>
        <v>0</v>
      </c>
      <c r="N10" s="342">
        <f>VLOOKUP($A10,'申込シート①-1・２'!$1:$1048576,16,FALSE)</f>
        <v>0</v>
      </c>
      <c r="O10" s="110">
        <f>VLOOKUP($A10,'申込シート①-1・２'!$1:$1048576,17,FALSE)</f>
        <v>0</v>
      </c>
      <c r="P10" s="162">
        <f>VLOOKUP($A10,'申込シート①-1・２'!$1:$1048576,18,FALSE)</f>
        <v>0</v>
      </c>
      <c r="Q10" s="107">
        <f>VLOOKUP($A10,'申込シート①-1・２'!$1:$1048576,19,FALSE)</f>
        <v>0</v>
      </c>
      <c r="R10" s="110">
        <f>VLOOKUP($A10,'申込シート①-1・２'!$1:$1048576,20,FALSE)</f>
        <v>0</v>
      </c>
      <c r="S10" s="162">
        <f>VLOOKUP($A10,'申込シート①-1・２'!$1:$1048576,21,FALSE)</f>
        <v>0</v>
      </c>
      <c r="T10" s="164">
        <f>VLOOKUP($A10,'申込シート①-1・２'!$1:$1048576,22,FALSE)</f>
        <v>0</v>
      </c>
      <c r="U10" s="487">
        <f>VLOOKUP($A10,'申込シート①-1・２'!$1:$1048576,23,FALSE)</f>
        <v>0</v>
      </c>
      <c r="V10" s="487">
        <f>VLOOKUP($A10,'申込シート①-1・２'!$1:$1048576,24,FALSE)</f>
        <v>0</v>
      </c>
      <c r="W10" s="92">
        <f>VLOOKUP($A10,'申込シート①-1・２'!$1:$1048576,25,FALSE)</f>
        <v>0</v>
      </c>
      <c r="X10" s="1839"/>
      <c r="Y10" s="1840"/>
      <c r="Z10" s="1841"/>
    </row>
    <row r="11" spans="1:26">
      <c r="A11" s="90">
        <f>'申込シート①-1・２'!$F17</f>
        <v>8</v>
      </c>
      <c r="B11" s="88">
        <f>'申込シート①-1・２'!$B$3</f>
        <v>0</v>
      </c>
      <c r="C11" s="89" t="str">
        <f>'申込シート①-1・２'!$E$3</f>
        <v/>
      </c>
      <c r="D11" s="89" t="str">
        <f>'申込シート①-1・２'!$F$3</f>
        <v/>
      </c>
      <c r="E11" s="90">
        <f>'申込シート①-1・２'!$C17</f>
        <v>8</v>
      </c>
      <c r="F11" s="91" t="s">
        <v>2564</v>
      </c>
      <c r="G11" s="90">
        <f>VLOOKUP($A11,'申込シート①-1・２'!$1:$1048576,4,FALSE)</f>
        <v>0</v>
      </c>
      <c r="H11" s="90" t="str">
        <f>VLOOKUP($A11,'申込シート①-1・２'!$1:$1048576,7,FALSE)</f>
        <v>科</v>
      </c>
      <c r="I11" s="110">
        <f>VLOOKUP($A11,'申込シート①-1・２'!$1:$1048576,8,FALSE)</f>
        <v>0</v>
      </c>
      <c r="J11" s="110" t="str">
        <f>VLOOKUP($A11,'申込シート①-1・２'!$1:$1048576,10,FALSE)&amp;"  "&amp;VLOOKUP($A11,'申込シート①-1・２'!$1:$1048576,11,FALSE)</f>
        <v xml:space="preserve">  </v>
      </c>
      <c r="K11" s="110" t="str">
        <f>VLOOKUP($A11,'申込シート①-1・２'!$1:$1048576,12,FALSE)&amp;"  "&amp;VLOOKUP($A11,'申込シート①-1・２'!$1:$1048576,13,FALSE)</f>
        <v xml:space="preserve">  </v>
      </c>
      <c r="L11" s="162">
        <f>VLOOKUP($A11,'申込シート①-1・２'!$1:$1048576,14,FALSE)</f>
        <v>0</v>
      </c>
      <c r="M11" s="163">
        <f>VLOOKUP($A11,'申込シート①-1・２'!$1:$1048576,15,FALSE)</f>
        <v>0</v>
      </c>
      <c r="N11" s="342">
        <f>VLOOKUP($A11,'申込シート①-1・２'!$1:$1048576,16,FALSE)</f>
        <v>0</v>
      </c>
      <c r="O11" s="110">
        <f>VLOOKUP($A11,'申込シート①-1・２'!$1:$1048576,17,FALSE)</f>
        <v>0</v>
      </c>
      <c r="P11" s="162">
        <f>VLOOKUP($A11,'申込シート①-1・２'!$1:$1048576,18,FALSE)</f>
        <v>0</v>
      </c>
      <c r="Q11" s="107">
        <f>VLOOKUP($A11,'申込シート①-1・２'!$1:$1048576,19,FALSE)</f>
        <v>0</v>
      </c>
      <c r="R11" s="110">
        <f>VLOOKUP($A11,'申込シート①-1・２'!$1:$1048576,20,FALSE)</f>
        <v>0</v>
      </c>
      <c r="S11" s="162">
        <f>VLOOKUP($A11,'申込シート①-1・２'!$1:$1048576,21,FALSE)</f>
        <v>0</v>
      </c>
      <c r="T11" s="164">
        <f>VLOOKUP($A11,'申込シート①-1・２'!$1:$1048576,22,FALSE)</f>
        <v>0</v>
      </c>
      <c r="U11" s="487">
        <f>VLOOKUP($A11,'申込シート①-1・２'!$1:$1048576,23,FALSE)</f>
        <v>0</v>
      </c>
      <c r="V11" s="487">
        <f>VLOOKUP($A11,'申込シート①-1・２'!$1:$1048576,24,FALSE)</f>
        <v>0</v>
      </c>
      <c r="W11" s="92">
        <f>VLOOKUP($A11,'申込シート①-1・２'!$1:$1048576,25,FALSE)</f>
        <v>0</v>
      </c>
      <c r="X11" s="1839"/>
      <c r="Y11" s="1840"/>
      <c r="Z11" s="1841"/>
    </row>
    <row r="12" spans="1:26">
      <c r="A12" s="90">
        <f>'申込シート①-1・２'!$F18</f>
        <v>9</v>
      </c>
      <c r="B12" s="88">
        <f>'申込シート①-1・２'!$B$3</f>
        <v>0</v>
      </c>
      <c r="C12" s="89" t="str">
        <f>'申込シート①-1・２'!$E$3</f>
        <v/>
      </c>
      <c r="D12" s="89" t="str">
        <f>'申込シート①-1・２'!$F$3</f>
        <v/>
      </c>
      <c r="E12" s="90">
        <f>'申込シート①-1・２'!$C18</f>
        <v>9</v>
      </c>
      <c r="F12" s="91" t="s">
        <v>2564</v>
      </c>
      <c r="G12" s="90">
        <f>VLOOKUP($A12,'申込シート①-1・２'!$1:$1048576,4,FALSE)</f>
        <v>0</v>
      </c>
      <c r="H12" s="90" t="str">
        <f>VLOOKUP($A12,'申込シート①-1・２'!$1:$1048576,7,FALSE)</f>
        <v>科</v>
      </c>
      <c r="I12" s="110">
        <f>VLOOKUP($A12,'申込シート①-1・２'!$1:$1048576,8,FALSE)</f>
        <v>0</v>
      </c>
      <c r="J12" s="110" t="str">
        <f>VLOOKUP($A12,'申込シート①-1・２'!$1:$1048576,10,FALSE)&amp;"  "&amp;VLOOKUP($A12,'申込シート①-1・２'!$1:$1048576,11,FALSE)</f>
        <v xml:space="preserve">  </v>
      </c>
      <c r="K12" s="110" t="str">
        <f>VLOOKUP($A12,'申込シート①-1・２'!$1:$1048576,12,FALSE)&amp;"  "&amp;VLOOKUP($A12,'申込シート①-1・２'!$1:$1048576,13,FALSE)</f>
        <v xml:space="preserve">  </v>
      </c>
      <c r="L12" s="162">
        <f>VLOOKUP($A12,'申込シート①-1・２'!$1:$1048576,14,FALSE)</f>
        <v>0</v>
      </c>
      <c r="M12" s="163">
        <f>VLOOKUP($A12,'申込シート①-1・２'!$1:$1048576,15,FALSE)</f>
        <v>0</v>
      </c>
      <c r="N12" s="342">
        <f>VLOOKUP($A12,'申込シート①-1・２'!$1:$1048576,16,FALSE)</f>
        <v>0</v>
      </c>
      <c r="O12" s="110">
        <f>VLOOKUP($A12,'申込シート①-1・２'!$1:$1048576,17,FALSE)</f>
        <v>0</v>
      </c>
      <c r="P12" s="162">
        <f>VLOOKUP($A12,'申込シート①-1・２'!$1:$1048576,18,FALSE)</f>
        <v>0</v>
      </c>
      <c r="Q12" s="107">
        <f>VLOOKUP($A12,'申込シート①-1・２'!$1:$1048576,19,FALSE)</f>
        <v>0</v>
      </c>
      <c r="R12" s="110">
        <f>VLOOKUP($A12,'申込シート①-1・２'!$1:$1048576,20,FALSE)</f>
        <v>0</v>
      </c>
      <c r="S12" s="162">
        <f>VLOOKUP($A12,'申込シート①-1・２'!$1:$1048576,21,FALSE)</f>
        <v>0</v>
      </c>
      <c r="T12" s="164">
        <f>VLOOKUP($A12,'申込シート①-1・２'!$1:$1048576,22,FALSE)</f>
        <v>0</v>
      </c>
      <c r="U12" s="487">
        <f>VLOOKUP($A12,'申込シート①-1・２'!$1:$1048576,23,FALSE)</f>
        <v>0</v>
      </c>
      <c r="V12" s="487">
        <f>VLOOKUP($A12,'申込シート①-1・２'!$1:$1048576,24,FALSE)</f>
        <v>0</v>
      </c>
      <c r="W12" s="92">
        <f>VLOOKUP($A12,'申込シート①-1・２'!$1:$1048576,25,FALSE)</f>
        <v>0</v>
      </c>
      <c r="X12" s="1839"/>
      <c r="Y12" s="1840"/>
      <c r="Z12" s="1841"/>
    </row>
    <row r="13" spans="1:26">
      <c r="A13" s="90">
        <f>'申込シート①-1・２'!$F19</f>
        <v>10</v>
      </c>
      <c r="B13" s="88">
        <f>'申込シート①-1・２'!$B$3</f>
        <v>0</v>
      </c>
      <c r="C13" s="89" t="str">
        <f>'申込シート①-1・２'!$E$3</f>
        <v/>
      </c>
      <c r="D13" s="89" t="str">
        <f>'申込シート①-1・２'!$F$3</f>
        <v/>
      </c>
      <c r="E13" s="90">
        <f>'申込シート①-1・２'!$C19</f>
        <v>10</v>
      </c>
      <c r="F13" s="91" t="s">
        <v>2564</v>
      </c>
      <c r="G13" s="90">
        <f>VLOOKUP($A13,'申込シート①-1・２'!$1:$1048576,4,FALSE)</f>
        <v>0</v>
      </c>
      <c r="H13" s="90" t="str">
        <f>VLOOKUP($A13,'申込シート①-1・２'!$1:$1048576,7,FALSE)</f>
        <v>科</v>
      </c>
      <c r="I13" s="110">
        <f>VLOOKUP($A13,'申込シート①-1・２'!$1:$1048576,8,FALSE)</f>
        <v>0</v>
      </c>
      <c r="J13" s="110" t="str">
        <f>VLOOKUP($A13,'申込シート①-1・２'!$1:$1048576,10,FALSE)&amp;"  "&amp;VLOOKUP($A13,'申込シート①-1・２'!$1:$1048576,11,FALSE)</f>
        <v xml:space="preserve">  </v>
      </c>
      <c r="K13" s="110" t="str">
        <f>VLOOKUP($A13,'申込シート①-1・２'!$1:$1048576,12,FALSE)&amp;"  "&amp;VLOOKUP($A13,'申込シート①-1・２'!$1:$1048576,13,FALSE)</f>
        <v xml:space="preserve">  </v>
      </c>
      <c r="L13" s="162">
        <f>VLOOKUP($A13,'申込シート①-1・２'!$1:$1048576,14,FALSE)</f>
        <v>0</v>
      </c>
      <c r="M13" s="163">
        <f>VLOOKUP($A13,'申込シート①-1・２'!$1:$1048576,15,FALSE)</f>
        <v>0</v>
      </c>
      <c r="N13" s="342">
        <f>VLOOKUP($A13,'申込シート①-1・２'!$1:$1048576,16,FALSE)</f>
        <v>0</v>
      </c>
      <c r="O13" s="110">
        <f>VLOOKUP($A13,'申込シート①-1・２'!$1:$1048576,17,FALSE)</f>
        <v>0</v>
      </c>
      <c r="P13" s="162">
        <f>VLOOKUP($A13,'申込シート①-1・２'!$1:$1048576,18,FALSE)</f>
        <v>0</v>
      </c>
      <c r="Q13" s="107">
        <f>VLOOKUP($A13,'申込シート①-1・２'!$1:$1048576,19,FALSE)</f>
        <v>0</v>
      </c>
      <c r="R13" s="110">
        <f>VLOOKUP($A13,'申込シート①-1・２'!$1:$1048576,20,FALSE)</f>
        <v>0</v>
      </c>
      <c r="S13" s="162">
        <f>VLOOKUP($A13,'申込シート①-1・２'!$1:$1048576,21,FALSE)</f>
        <v>0</v>
      </c>
      <c r="T13" s="164">
        <f>VLOOKUP($A13,'申込シート①-1・２'!$1:$1048576,22,FALSE)</f>
        <v>0</v>
      </c>
      <c r="U13" s="487">
        <f>VLOOKUP($A13,'申込シート①-1・２'!$1:$1048576,23,FALSE)</f>
        <v>0</v>
      </c>
      <c r="V13" s="487">
        <f>VLOOKUP($A13,'申込シート①-1・２'!$1:$1048576,24,FALSE)</f>
        <v>0</v>
      </c>
      <c r="W13" s="92">
        <f>VLOOKUP($A13,'申込シート①-1・２'!$1:$1048576,25,FALSE)</f>
        <v>0</v>
      </c>
      <c r="X13" s="1839"/>
      <c r="Y13" s="1840"/>
      <c r="Z13" s="1841"/>
    </row>
    <row r="14" spans="1:26">
      <c r="A14" s="90">
        <f>'申込シート①-1・２'!$F20</f>
        <v>11</v>
      </c>
      <c r="B14" s="88">
        <f>'申込シート①-1・２'!$B$3</f>
        <v>0</v>
      </c>
      <c r="C14" s="89" t="str">
        <f>'申込シート①-1・２'!$E$3</f>
        <v/>
      </c>
      <c r="D14" s="89" t="str">
        <f>'申込シート①-1・２'!$F$3</f>
        <v/>
      </c>
      <c r="E14" s="90">
        <f>'申込シート①-1・２'!$C20</f>
        <v>11</v>
      </c>
      <c r="F14" s="91" t="s">
        <v>2564</v>
      </c>
      <c r="G14" s="90" t="str">
        <f>VLOOKUP($A14,'申込シート①-1・２'!$1:$1048576,4,FALSE)</f>
        <v>引率者</v>
      </c>
      <c r="H14" s="90" t="str">
        <f>VLOOKUP($A14,'申込シート①-1・２'!$1:$1048576,7,FALSE)</f>
        <v>-</v>
      </c>
      <c r="I14" s="110" t="str">
        <f>VLOOKUP($A14,'申込シート①-1・２'!$1:$1048576,8,FALSE)</f>
        <v>-</v>
      </c>
      <c r="J14" s="110" t="str">
        <f>VLOOKUP($A14,'申込シート①-1・２'!$1:$1048576,10,FALSE)&amp;"  "&amp;VLOOKUP($A14,'申込シート①-1・２'!$1:$1048576,11,FALSE)</f>
        <v xml:space="preserve">  </v>
      </c>
      <c r="K14" s="110" t="str">
        <f>VLOOKUP($A14,'申込シート①-1・２'!$1:$1048576,12,FALSE)&amp;"  "&amp;VLOOKUP($A14,'申込シート①-1・２'!$1:$1048576,13,FALSE)</f>
        <v xml:space="preserve">  </v>
      </c>
      <c r="L14" s="162">
        <f>VLOOKUP($A14,'申込シート①-1・２'!$1:$1048576,14,FALSE)</f>
        <v>0</v>
      </c>
      <c r="M14" s="163">
        <f>VLOOKUP($A14,'申込シート①-1・２'!$1:$1048576,15,FALSE)</f>
        <v>0</v>
      </c>
      <c r="N14" s="342">
        <f>VLOOKUP($A14,'申込シート①-1・２'!$1:$1048576,16,FALSE)</f>
        <v>0</v>
      </c>
      <c r="O14" s="110">
        <f>VLOOKUP($A14,'申込シート①-1・２'!$1:$1048576,17,FALSE)</f>
        <v>0</v>
      </c>
      <c r="P14" s="162">
        <f>VLOOKUP($A14,'申込シート①-1・２'!$1:$1048576,18,FALSE)</f>
        <v>0</v>
      </c>
      <c r="Q14" s="107">
        <f>VLOOKUP($A14,'申込シート①-1・２'!$1:$1048576,19,FALSE)</f>
        <v>0</v>
      </c>
      <c r="R14" s="110">
        <f>VLOOKUP($A14,'申込シート①-1・２'!$1:$1048576,20,FALSE)</f>
        <v>0</v>
      </c>
      <c r="S14" s="162">
        <f>VLOOKUP($A14,'申込シート①-1・２'!$1:$1048576,21,FALSE)</f>
        <v>0</v>
      </c>
      <c r="T14" s="164">
        <f>VLOOKUP($A14,'申込シート①-1・２'!$1:$1048576,22,FALSE)</f>
        <v>0</v>
      </c>
      <c r="U14" s="487">
        <f>VLOOKUP($A14,'申込シート①-1・２'!$1:$1048576,23,FALSE)</f>
        <v>0</v>
      </c>
      <c r="V14" s="487">
        <f>VLOOKUP($A14,'申込シート①-1・２'!$1:$1048576,24,FALSE)</f>
        <v>0</v>
      </c>
      <c r="W14" s="92">
        <f>VLOOKUP($A14,'申込シート①-1・２'!$1:$1048576,25,FALSE)</f>
        <v>0</v>
      </c>
      <c r="X14" s="1839"/>
      <c r="Y14" s="1840"/>
      <c r="Z14" s="1841"/>
    </row>
    <row r="15" spans="1:26">
      <c r="A15" s="90">
        <f>'申込シート①-1・２'!$F21</f>
        <v>12</v>
      </c>
      <c r="B15" s="88">
        <f>'申込シート①-1・２'!$B$3</f>
        <v>0</v>
      </c>
      <c r="C15" s="89" t="str">
        <f>'申込シート①-1・２'!$E$3</f>
        <v/>
      </c>
      <c r="D15" s="89" t="str">
        <f>'申込シート①-1・２'!$F$3</f>
        <v/>
      </c>
      <c r="E15" s="90">
        <f>'申込シート①-1・２'!$C21</f>
        <v>12</v>
      </c>
      <c r="F15" s="91" t="s">
        <v>2564</v>
      </c>
      <c r="G15" s="90" t="str">
        <f>VLOOKUP($A15,'申込シート①-1・２'!$1:$1048576,4,FALSE)</f>
        <v>引率者</v>
      </c>
      <c r="H15" s="90" t="str">
        <f>VLOOKUP($A15,'申込シート①-1・２'!$1:$1048576,7,FALSE)</f>
        <v>-</v>
      </c>
      <c r="I15" s="110" t="str">
        <f>VLOOKUP($A15,'申込シート①-1・２'!$1:$1048576,8,FALSE)</f>
        <v>-</v>
      </c>
      <c r="J15" s="110" t="str">
        <f>VLOOKUP($A15,'申込シート①-1・２'!$1:$1048576,10,FALSE)&amp;"  "&amp;VLOOKUP($A15,'申込シート①-1・２'!$1:$1048576,11,FALSE)</f>
        <v xml:space="preserve">  </v>
      </c>
      <c r="K15" s="110" t="str">
        <f>VLOOKUP($A15,'申込シート①-1・２'!$1:$1048576,12,FALSE)&amp;"  "&amp;VLOOKUP($A15,'申込シート①-1・２'!$1:$1048576,13,FALSE)</f>
        <v xml:space="preserve">  </v>
      </c>
      <c r="L15" s="162">
        <f>VLOOKUP($A15,'申込シート①-1・２'!$1:$1048576,14,FALSE)</f>
        <v>0</v>
      </c>
      <c r="M15" s="163">
        <f>VLOOKUP($A15,'申込シート①-1・２'!$1:$1048576,15,FALSE)</f>
        <v>0</v>
      </c>
      <c r="N15" s="342">
        <f>VLOOKUP($A15,'申込シート①-1・２'!$1:$1048576,16,FALSE)</f>
        <v>0</v>
      </c>
      <c r="O15" s="110">
        <f>VLOOKUP($A15,'申込シート①-1・２'!$1:$1048576,17,FALSE)</f>
        <v>0</v>
      </c>
      <c r="P15" s="162">
        <f>VLOOKUP($A15,'申込シート①-1・２'!$1:$1048576,18,FALSE)</f>
        <v>0</v>
      </c>
      <c r="Q15" s="107">
        <f>VLOOKUP($A15,'申込シート①-1・２'!$1:$1048576,19,FALSE)</f>
        <v>0</v>
      </c>
      <c r="R15" s="110">
        <f>VLOOKUP($A15,'申込シート①-1・２'!$1:$1048576,20,FALSE)</f>
        <v>0</v>
      </c>
      <c r="S15" s="162">
        <f>VLOOKUP($A15,'申込シート①-1・２'!$1:$1048576,21,FALSE)</f>
        <v>0</v>
      </c>
      <c r="T15" s="164">
        <f>VLOOKUP($A15,'申込シート①-1・２'!$1:$1048576,22,FALSE)</f>
        <v>0</v>
      </c>
      <c r="U15" s="487">
        <f>VLOOKUP($A15,'申込シート①-1・２'!$1:$1048576,23,FALSE)</f>
        <v>0</v>
      </c>
      <c r="V15" s="487">
        <f>VLOOKUP($A15,'申込シート①-1・２'!$1:$1048576,24,FALSE)</f>
        <v>0</v>
      </c>
      <c r="W15" s="92">
        <f>VLOOKUP($A15,'申込シート①-1・２'!$1:$1048576,25,FALSE)</f>
        <v>0</v>
      </c>
      <c r="X15" s="1839"/>
      <c r="Y15" s="1840"/>
      <c r="Z15" s="1841"/>
    </row>
    <row r="16" spans="1:26" ht="12.75" thickBot="1">
      <c r="A16" s="96">
        <f>'申込シート①-1・２'!$F22</f>
        <v>13</v>
      </c>
      <c r="B16" s="94">
        <f>'申込シート①-1・２'!$B$3</f>
        <v>0</v>
      </c>
      <c r="C16" s="95" t="str">
        <f>'申込シート①-1・２'!$E$3</f>
        <v/>
      </c>
      <c r="D16" s="95" t="str">
        <f>'申込シート①-1・２'!$F$3</f>
        <v/>
      </c>
      <c r="E16" s="96">
        <f>'申込シート①-1・２'!$C22</f>
        <v>13</v>
      </c>
      <c r="F16" s="97" t="s">
        <v>2564</v>
      </c>
      <c r="G16" s="96" t="str">
        <f>VLOOKUP($A16,'申込シート①-1・２'!$1:$1048576,4,FALSE)</f>
        <v>引率者</v>
      </c>
      <c r="H16" s="96" t="str">
        <f>VLOOKUP($A16,'申込シート①-1・２'!$1:$1048576,7,FALSE)</f>
        <v>-</v>
      </c>
      <c r="I16" s="111" t="str">
        <f>VLOOKUP($A16,'申込シート①-1・２'!$1:$1048576,8,FALSE)</f>
        <v>-</v>
      </c>
      <c r="J16" s="111" t="str">
        <f>VLOOKUP($A16,'申込シート①-1・２'!$1:$1048576,10,FALSE)&amp;"  "&amp;VLOOKUP($A16,'申込シート①-1・２'!$1:$1048576,11,FALSE)</f>
        <v xml:space="preserve">  </v>
      </c>
      <c r="K16" s="111" t="str">
        <f>VLOOKUP($A16,'申込シート①-1・２'!$1:$1048576,12,FALSE)&amp;"  "&amp;VLOOKUP($A16,'申込シート①-1・２'!$1:$1048576,13,FALSE)</f>
        <v xml:space="preserve">  </v>
      </c>
      <c r="L16" s="166">
        <f>VLOOKUP($A16,'申込シート①-1・２'!$1:$1048576,14,FALSE)</f>
        <v>0</v>
      </c>
      <c r="M16" s="167">
        <f>VLOOKUP($A16,'申込シート①-1・２'!$1:$1048576,15,FALSE)</f>
        <v>0</v>
      </c>
      <c r="N16" s="343">
        <f>VLOOKUP($A16,'申込シート①-1・２'!$1:$1048576,16,FALSE)</f>
        <v>0</v>
      </c>
      <c r="O16" s="111">
        <f>VLOOKUP($A16,'申込シート①-1・２'!$1:$1048576,17,FALSE)</f>
        <v>0</v>
      </c>
      <c r="P16" s="166">
        <f>VLOOKUP($A16,'申込シート①-1・２'!$1:$1048576,18,FALSE)</f>
        <v>0</v>
      </c>
      <c r="Q16" s="108">
        <f>VLOOKUP($A16,'申込シート①-1・２'!$1:$1048576,19,FALSE)</f>
        <v>0</v>
      </c>
      <c r="R16" s="111">
        <f>VLOOKUP($A16,'申込シート①-1・２'!$1:$1048576,20,FALSE)</f>
        <v>0</v>
      </c>
      <c r="S16" s="166">
        <f>VLOOKUP($A16,'申込シート①-1・２'!$1:$1048576,21,FALSE)</f>
        <v>0</v>
      </c>
      <c r="T16" s="168">
        <f>VLOOKUP($A16,'申込シート①-1・２'!$1:$1048576,22,FALSE)</f>
        <v>0</v>
      </c>
      <c r="U16" s="488">
        <f>VLOOKUP($A16,'申込シート①-1・２'!$1:$1048576,23,FALSE)</f>
        <v>0</v>
      </c>
      <c r="V16" s="488">
        <f>VLOOKUP($A16,'申込シート①-1・２'!$1:$1048576,24,FALSE)</f>
        <v>0</v>
      </c>
      <c r="W16" s="98">
        <f>VLOOKUP($A16,'申込シート①-1・２'!$1:$1048576,25,FALSE)</f>
        <v>0</v>
      </c>
      <c r="X16" s="1842"/>
      <c r="Y16" s="1843"/>
      <c r="Z16" s="1844"/>
    </row>
    <row r="17" spans="1:26">
      <c r="A17" s="102">
        <f>'申込シート①-1・２'!$F23</f>
        <v>14</v>
      </c>
      <c r="B17" s="100">
        <f>'申込シート①-1・２'!$B$3</f>
        <v>0</v>
      </c>
      <c r="C17" s="101" t="str">
        <f>'申込シート①-1・２'!$E$3</f>
        <v/>
      </c>
      <c r="D17" s="101" t="str">
        <f>'申込シート①-1・２'!$F$3</f>
        <v/>
      </c>
      <c r="E17" s="102">
        <f>'申込シート①-1・２'!$C23</f>
        <v>1</v>
      </c>
      <c r="F17" s="103" t="s">
        <v>2566</v>
      </c>
      <c r="G17" s="102">
        <f>VLOOKUP($A17,'申込シート①-1・２'!$1:$1048576,4,FALSE)</f>
        <v>0</v>
      </c>
      <c r="H17" s="102" t="str">
        <f>VLOOKUP($A17,'申込シート①-1・２'!$1:$1048576,7,FALSE)</f>
        <v>科</v>
      </c>
      <c r="I17" s="109">
        <f>VLOOKUP($A17,'申込シート①-1・２'!$1:$1048576,8,FALSE)</f>
        <v>0</v>
      </c>
      <c r="J17" s="109" t="str">
        <f>VLOOKUP($A17,'申込シート①-1・２'!$1:$1048576,10,FALSE)&amp;"  "&amp;VLOOKUP($A17,'申込シート①-1・２'!$1:$1048576,11,FALSE)</f>
        <v xml:space="preserve">  </v>
      </c>
      <c r="K17" s="109" t="str">
        <f>VLOOKUP($A17,'申込シート①-1・２'!$1:$1048576,12,FALSE)&amp;"  "&amp;VLOOKUP($A17,'申込シート①-1・２'!$1:$1048576,13,FALSE)</f>
        <v xml:space="preserve">  </v>
      </c>
      <c r="L17" s="170">
        <f>VLOOKUP($A17,'申込シート①-1・２'!$1:$1048576,14,FALSE)</f>
        <v>0</v>
      </c>
      <c r="M17" s="171">
        <f>VLOOKUP($A17,'申込シート①-1・２'!$1:$1048576,15,FALSE)</f>
        <v>0</v>
      </c>
      <c r="N17" s="344">
        <f>VLOOKUP($A17,'申込シート①-1・２'!$1:$1048576,16,FALSE)</f>
        <v>0</v>
      </c>
      <c r="O17" s="109">
        <f>VLOOKUP($A17,'申込シート①-1・２'!$1:$1048576,17,FALSE)</f>
        <v>0</v>
      </c>
      <c r="P17" s="109">
        <f>VLOOKUP($A17,'申込シート①-1・２'!$1:$1048576,18,FALSE)</f>
        <v>0</v>
      </c>
      <c r="Q17" s="106">
        <f>VLOOKUP($A17,'申込シート①-1・２'!$1:$1048576,19,FALSE)</f>
        <v>0</v>
      </c>
      <c r="R17" s="109">
        <f>VLOOKUP($A17,'申込シート①-1・２'!$1:$1048576,20,FALSE)</f>
        <v>0</v>
      </c>
      <c r="S17" s="170">
        <f>VLOOKUP($A17,'申込シート①-1・２'!$1:$1048576,21,FALSE)</f>
        <v>0</v>
      </c>
      <c r="T17" s="399">
        <f>VLOOKUP($A17,'申込シート①-1・２'!$1:$1048576,22,FALSE)</f>
        <v>0</v>
      </c>
      <c r="U17" s="489">
        <f>VLOOKUP($A17,'申込シート①-1・２'!$1:$1048576,23,FALSE)</f>
        <v>0</v>
      </c>
      <c r="V17" s="489">
        <f>VLOOKUP($A17,'申込シート①-1・２'!$1:$1048576,24,FALSE)</f>
        <v>0</v>
      </c>
      <c r="W17" s="104">
        <f>VLOOKUP($A17,'申込シート①-1・２'!$1:$1048576,25,FALSE)</f>
        <v>0</v>
      </c>
      <c r="X17" s="1845"/>
      <c r="Y17" s="1846"/>
      <c r="Z17" s="1847"/>
    </row>
    <row r="18" spans="1:26">
      <c r="A18" s="90">
        <f>'申込シート①-1・２'!$F24</f>
        <v>15</v>
      </c>
      <c r="B18" s="88">
        <f>'申込シート①-1・２'!$B$3</f>
        <v>0</v>
      </c>
      <c r="C18" s="89" t="str">
        <f>'申込シート①-1・２'!$E$3</f>
        <v/>
      </c>
      <c r="D18" s="89" t="str">
        <f>'申込シート①-1・２'!$F$3</f>
        <v/>
      </c>
      <c r="E18" s="90">
        <f>'申込シート①-1・２'!$C24</f>
        <v>2</v>
      </c>
      <c r="F18" s="91" t="s">
        <v>2566</v>
      </c>
      <c r="G18" s="90">
        <f>VLOOKUP($A18,'申込シート①-1・２'!$1:$1048576,4,FALSE)</f>
        <v>0</v>
      </c>
      <c r="H18" s="90" t="str">
        <f>VLOOKUP($A18,'申込シート①-1・２'!$1:$1048576,7,FALSE)</f>
        <v>科</v>
      </c>
      <c r="I18" s="110">
        <f>VLOOKUP($A18,'申込シート①-1・２'!$1:$1048576,8,FALSE)</f>
        <v>0</v>
      </c>
      <c r="J18" s="110" t="str">
        <f>VLOOKUP($A18,'申込シート①-1・２'!$1:$1048576,10,FALSE)&amp;"  "&amp;VLOOKUP($A18,'申込シート①-1・２'!$1:$1048576,11,FALSE)</f>
        <v xml:space="preserve">  </v>
      </c>
      <c r="K18" s="110" t="str">
        <f>VLOOKUP($A18,'申込シート①-1・２'!$1:$1048576,12,FALSE)&amp;"  "&amp;VLOOKUP($A18,'申込シート①-1・２'!$1:$1048576,13,FALSE)</f>
        <v xml:space="preserve">  </v>
      </c>
      <c r="L18" s="162">
        <f>VLOOKUP($A18,'申込シート①-1・２'!$1:$1048576,14,FALSE)</f>
        <v>0</v>
      </c>
      <c r="M18" s="163">
        <f>VLOOKUP($A18,'申込シート①-1・２'!$1:$1048576,15,FALSE)</f>
        <v>0</v>
      </c>
      <c r="N18" s="342">
        <f>VLOOKUP($A18,'申込シート①-1・２'!$1:$1048576,16,FALSE)</f>
        <v>0</v>
      </c>
      <c r="O18" s="110">
        <f>VLOOKUP($A18,'申込シート①-1・２'!$1:$1048576,17,FALSE)</f>
        <v>0</v>
      </c>
      <c r="P18" s="110">
        <f>VLOOKUP($A18,'申込シート①-1・２'!$1:$1048576,18,FALSE)</f>
        <v>0</v>
      </c>
      <c r="Q18" s="107">
        <f>VLOOKUP($A18,'申込シート①-1・２'!$1:$1048576,19,FALSE)</f>
        <v>0</v>
      </c>
      <c r="R18" s="110">
        <f>VLOOKUP($A18,'申込シート①-1・２'!$1:$1048576,20,FALSE)</f>
        <v>0</v>
      </c>
      <c r="S18" s="162">
        <f>VLOOKUP($A18,'申込シート①-1・２'!$1:$1048576,21,FALSE)</f>
        <v>0</v>
      </c>
      <c r="T18" s="164">
        <f>VLOOKUP($A18,'申込シート①-1・２'!$1:$1048576,22,FALSE)</f>
        <v>0</v>
      </c>
      <c r="U18" s="487">
        <f>VLOOKUP($A18,'申込シート①-1・２'!$1:$1048576,23,FALSE)</f>
        <v>0</v>
      </c>
      <c r="V18" s="487">
        <f>VLOOKUP($A18,'申込シート①-1・２'!$1:$1048576,24,FALSE)</f>
        <v>0</v>
      </c>
      <c r="W18" s="92">
        <f>VLOOKUP($A18,'申込シート①-1・２'!$1:$1048576,25,FALSE)</f>
        <v>0</v>
      </c>
      <c r="X18" s="1839"/>
      <c r="Y18" s="1840"/>
      <c r="Z18" s="1841"/>
    </row>
    <row r="19" spans="1:26">
      <c r="A19" s="90">
        <f>'申込シート①-1・２'!$F25</f>
        <v>16</v>
      </c>
      <c r="B19" s="88">
        <f>'申込シート①-1・２'!$B$3</f>
        <v>0</v>
      </c>
      <c r="C19" s="89" t="str">
        <f>'申込シート①-1・２'!$E$3</f>
        <v/>
      </c>
      <c r="D19" s="89" t="str">
        <f>'申込シート①-1・２'!$F$3</f>
        <v/>
      </c>
      <c r="E19" s="90">
        <f>'申込シート①-1・２'!$C25</f>
        <v>3</v>
      </c>
      <c r="F19" s="91" t="s">
        <v>2566</v>
      </c>
      <c r="G19" s="90">
        <f>VLOOKUP($A19,'申込シート①-1・２'!$1:$1048576,4,FALSE)</f>
        <v>0</v>
      </c>
      <c r="H19" s="90" t="str">
        <f>VLOOKUP($A19,'申込シート①-1・２'!$1:$1048576,7,FALSE)</f>
        <v>科</v>
      </c>
      <c r="I19" s="110">
        <f>VLOOKUP($A19,'申込シート①-1・２'!$1:$1048576,8,FALSE)</f>
        <v>0</v>
      </c>
      <c r="J19" s="110" t="str">
        <f>VLOOKUP($A19,'申込シート①-1・２'!$1:$1048576,10,FALSE)&amp;"  "&amp;VLOOKUP($A19,'申込シート①-1・２'!$1:$1048576,11,FALSE)</f>
        <v xml:space="preserve">  </v>
      </c>
      <c r="K19" s="110" t="str">
        <f>VLOOKUP($A19,'申込シート①-1・２'!$1:$1048576,12,FALSE)&amp;"  "&amp;VLOOKUP($A19,'申込シート①-1・２'!$1:$1048576,13,FALSE)</f>
        <v xml:space="preserve">  </v>
      </c>
      <c r="L19" s="162">
        <f>VLOOKUP($A19,'申込シート①-1・２'!$1:$1048576,14,FALSE)</f>
        <v>0</v>
      </c>
      <c r="M19" s="163">
        <f>VLOOKUP($A19,'申込シート①-1・２'!$1:$1048576,15,FALSE)</f>
        <v>0</v>
      </c>
      <c r="N19" s="342">
        <f>VLOOKUP($A19,'申込シート①-1・２'!$1:$1048576,16,FALSE)</f>
        <v>0</v>
      </c>
      <c r="O19" s="110">
        <f>VLOOKUP($A19,'申込シート①-1・２'!$1:$1048576,17,FALSE)</f>
        <v>0</v>
      </c>
      <c r="P19" s="110">
        <f>VLOOKUP($A19,'申込シート①-1・２'!$1:$1048576,18,FALSE)</f>
        <v>0</v>
      </c>
      <c r="Q19" s="107">
        <f>VLOOKUP($A19,'申込シート①-1・２'!$1:$1048576,19,FALSE)</f>
        <v>0</v>
      </c>
      <c r="R19" s="110">
        <f>VLOOKUP($A19,'申込シート①-1・２'!$1:$1048576,20,FALSE)</f>
        <v>0</v>
      </c>
      <c r="S19" s="162">
        <f>VLOOKUP($A19,'申込シート①-1・２'!$1:$1048576,21,FALSE)</f>
        <v>0</v>
      </c>
      <c r="T19" s="164">
        <f>VLOOKUP($A19,'申込シート①-1・２'!$1:$1048576,22,FALSE)</f>
        <v>0</v>
      </c>
      <c r="U19" s="487">
        <f>VLOOKUP($A19,'申込シート①-1・２'!$1:$1048576,23,FALSE)</f>
        <v>0</v>
      </c>
      <c r="V19" s="487">
        <f>VLOOKUP($A19,'申込シート①-1・２'!$1:$1048576,24,FALSE)</f>
        <v>0</v>
      </c>
      <c r="W19" s="92">
        <f>VLOOKUP($A19,'申込シート①-1・２'!$1:$1048576,25,FALSE)</f>
        <v>0</v>
      </c>
      <c r="X19" s="1839"/>
      <c r="Y19" s="1840"/>
      <c r="Z19" s="1841"/>
    </row>
    <row r="20" spans="1:26">
      <c r="A20" s="90">
        <f>'申込シート①-1・２'!$F26</f>
        <v>17</v>
      </c>
      <c r="B20" s="88">
        <f>'申込シート①-1・２'!$B$3</f>
        <v>0</v>
      </c>
      <c r="C20" s="89" t="str">
        <f>'申込シート①-1・２'!$E$3</f>
        <v/>
      </c>
      <c r="D20" s="89" t="str">
        <f>'申込シート①-1・２'!$F$3</f>
        <v/>
      </c>
      <c r="E20" s="90">
        <f>'申込シート①-1・２'!$C26</f>
        <v>4</v>
      </c>
      <c r="F20" s="91" t="s">
        <v>2566</v>
      </c>
      <c r="G20" s="90">
        <f>VLOOKUP($A20,'申込シート①-1・２'!$1:$1048576,4,FALSE)</f>
        <v>0</v>
      </c>
      <c r="H20" s="90" t="str">
        <f>VLOOKUP($A20,'申込シート①-1・２'!$1:$1048576,7,FALSE)</f>
        <v>科</v>
      </c>
      <c r="I20" s="110">
        <f>VLOOKUP($A20,'申込シート①-1・２'!$1:$1048576,8,FALSE)</f>
        <v>0</v>
      </c>
      <c r="J20" s="110" t="str">
        <f>VLOOKUP($A20,'申込シート①-1・２'!$1:$1048576,10,FALSE)&amp;"  "&amp;VLOOKUP($A20,'申込シート①-1・２'!$1:$1048576,11,FALSE)</f>
        <v xml:space="preserve">  </v>
      </c>
      <c r="K20" s="110" t="str">
        <f>VLOOKUP($A20,'申込シート①-1・２'!$1:$1048576,12,FALSE)&amp;"  "&amp;VLOOKUP($A20,'申込シート①-1・２'!$1:$1048576,13,FALSE)</f>
        <v xml:space="preserve">  </v>
      </c>
      <c r="L20" s="162">
        <f>VLOOKUP($A20,'申込シート①-1・２'!$1:$1048576,14,FALSE)</f>
        <v>0</v>
      </c>
      <c r="M20" s="163">
        <f>VLOOKUP($A20,'申込シート①-1・２'!$1:$1048576,15,FALSE)</f>
        <v>0</v>
      </c>
      <c r="N20" s="342">
        <f>VLOOKUP($A20,'申込シート①-1・２'!$1:$1048576,16,FALSE)</f>
        <v>0</v>
      </c>
      <c r="O20" s="110">
        <f>VLOOKUP($A20,'申込シート①-1・２'!$1:$1048576,17,FALSE)</f>
        <v>0</v>
      </c>
      <c r="P20" s="110">
        <f>VLOOKUP($A20,'申込シート①-1・２'!$1:$1048576,18,FALSE)</f>
        <v>0</v>
      </c>
      <c r="Q20" s="107">
        <f>VLOOKUP($A20,'申込シート①-1・２'!$1:$1048576,19,FALSE)</f>
        <v>0</v>
      </c>
      <c r="R20" s="110">
        <f>VLOOKUP($A20,'申込シート①-1・２'!$1:$1048576,20,FALSE)</f>
        <v>0</v>
      </c>
      <c r="S20" s="162">
        <f>VLOOKUP($A20,'申込シート①-1・２'!$1:$1048576,21,FALSE)</f>
        <v>0</v>
      </c>
      <c r="T20" s="164">
        <f>VLOOKUP($A20,'申込シート①-1・２'!$1:$1048576,22,FALSE)</f>
        <v>0</v>
      </c>
      <c r="U20" s="487">
        <f>VLOOKUP($A20,'申込シート①-1・２'!$1:$1048576,23,FALSE)</f>
        <v>0</v>
      </c>
      <c r="V20" s="487">
        <f>VLOOKUP($A20,'申込シート①-1・２'!$1:$1048576,24,FALSE)</f>
        <v>0</v>
      </c>
      <c r="W20" s="92">
        <f>VLOOKUP($A20,'申込シート①-1・２'!$1:$1048576,25,FALSE)</f>
        <v>0</v>
      </c>
      <c r="X20" s="1839"/>
      <c r="Y20" s="1840"/>
      <c r="Z20" s="1841"/>
    </row>
    <row r="21" spans="1:26">
      <c r="A21" s="90">
        <f>'申込シート①-1・２'!$F27</f>
        <v>18</v>
      </c>
      <c r="B21" s="88">
        <f>'申込シート①-1・２'!$B$3</f>
        <v>0</v>
      </c>
      <c r="C21" s="89" t="str">
        <f>'申込シート①-1・２'!$E$3</f>
        <v/>
      </c>
      <c r="D21" s="89" t="str">
        <f>'申込シート①-1・２'!$F$3</f>
        <v/>
      </c>
      <c r="E21" s="90">
        <f>'申込シート①-1・２'!$C27</f>
        <v>5</v>
      </c>
      <c r="F21" s="91" t="s">
        <v>2566</v>
      </c>
      <c r="G21" s="90">
        <f>VLOOKUP($A21,'申込シート①-1・２'!$1:$1048576,4,FALSE)</f>
        <v>0</v>
      </c>
      <c r="H21" s="90" t="str">
        <f>VLOOKUP($A21,'申込シート①-1・２'!$1:$1048576,7,FALSE)</f>
        <v>科</v>
      </c>
      <c r="I21" s="110">
        <f>VLOOKUP($A21,'申込シート①-1・２'!$1:$1048576,8,FALSE)</f>
        <v>0</v>
      </c>
      <c r="J21" s="110" t="str">
        <f>VLOOKUP($A21,'申込シート①-1・２'!$1:$1048576,10,FALSE)&amp;"  "&amp;VLOOKUP($A21,'申込シート①-1・２'!$1:$1048576,11,FALSE)</f>
        <v xml:space="preserve">  </v>
      </c>
      <c r="K21" s="110" t="str">
        <f>VLOOKUP($A21,'申込シート①-1・２'!$1:$1048576,12,FALSE)&amp;"  "&amp;VLOOKUP($A21,'申込シート①-1・２'!$1:$1048576,13,FALSE)</f>
        <v xml:space="preserve">  </v>
      </c>
      <c r="L21" s="162">
        <f>VLOOKUP($A21,'申込シート①-1・２'!$1:$1048576,14,FALSE)</f>
        <v>0</v>
      </c>
      <c r="M21" s="163">
        <f>VLOOKUP($A21,'申込シート①-1・２'!$1:$1048576,15,FALSE)</f>
        <v>0</v>
      </c>
      <c r="N21" s="342">
        <f>VLOOKUP($A21,'申込シート①-1・２'!$1:$1048576,16,FALSE)</f>
        <v>0</v>
      </c>
      <c r="O21" s="110">
        <f>VLOOKUP($A21,'申込シート①-1・２'!$1:$1048576,17,FALSE)</f>
        <v>0</v>
      </c>
      <c r="P21" s="110">
        <f>VLOOKUP($A21,'申込シート①-1・２'!$1:$1048576,18,FALSE)</f>
        <v>0</v>
      </c>
      <c r="Q21" s="107">
        <f>VLOOKUP($A21,'申込シート①-1・２'!$1:$1048576,19,FALSE)</f>
        <v>0</v>
      </c>
      <c r="R21" s="110">
        <f>VLOOKUP($A21,'申込シート①-1・２'!$1:$1048576,20,FALSE)</f>
        <v>0</v>
      </c>
      <c r="S21" s="162">
        <f>VLOOKUP($A21,'申込シート①-1・２'!$1:$1048576,21,FALSE)</f>
        <v>0</v>
      </c>
      <c r="T21" s="164">
        <f>VLOOKUP($A21,'申込シート①-1・２'!$1:$1048576,22,FALSE)</f>
        <v>0</v>
      </c>
      <c r="U21" s="487">
        <f>VLOOKUP($A21,'申込シート①-1・２'!$1:$1048576,23,FALSE)</f>
        <v>0</v>
      </c>
      <c r="V21" s="487">
        <f>VLOOKUP($A21,'申込シート①-1・２'!$1:$1048576,24,FALSE)</f>
        <v>0</v>
      </c>
      <c r="W21" s="92">
        <f>VLOOKUP($A21,'申込シート①-1・２'!$1:$1048576,25,FALSE)</f>
        <v>0</v>
      </c>
      <c r="X21" s="1839"/>
      <c r="Y21" s="1840"/>
      <c r="Z21" s="1841"/>
    </row>
    <row r="22" spans="1:26">
      <c r="A22" s="90">
        <f>'申込シート①-1・２'!$F28</f>
        <v>19</v>
      </c>
      <c r="B22" s="88">
        <f>'申込シート①-1・２'!$B$3</f>
        <v>0</v>
      </c>
      <c r="C22" s="89" t="str">
        <f>'申込シート①-1・２'!$E$3</f>
        <v/>
      </c>
      <c r="D22" s="89" t="str">
        <f>'申込シート①-1・２'!$F$3</f>
        <v/>
      </c>
      <c r="E22" s="90">
        <f>'申込シート①-1・２'!$C28</f>
        <v>6</v>
      </c>
      <c r="F22" s="91" t="s">
        <v>2566</v>
      </c>
      <c r="G22" s="90">
        <f>VLOOKUP($A22,'申込シート①-1・２'!$1:$1048576,4,FALSE)</f>
        <v>0</v>
      </c>
      <c r="H22" s="90" t="str">
        <f>VLOOKUP($A22,'申込シート①-1・２'!$1:$1048576,7,FALSE)</f>
        <v>科</v>
      </c>
      <c r="I22" s="110">
        <f>VLOOKUP($A22,'申込シート①-1・２'!$1:$1048576,8,FALSE)</f>
        <v>0</v>
      </c>
      <c r="J22" s="110" t="str">
        <f>VLOOKUP($A22,'申込シート①-1・２'!$1:$1048576,10,FALSE)&amp;"  "&amp;VLOOKUP($A22,'申込シート①-1・２'!$1:$1048576,11,FALSE)</f>
        <v xml:space="preserve">  </v>
      </c>
      <c r="K22" s="110" t="str">
        <f>VLOOKUP($A22,'申込シート①-1・２'!$1:$1048576,12,FALSE)&amp;"  "&amp;VLOOKUP($A22,'申込シート①-1・２'!$1:$1048576,13,FALSE)</f>
        <v xml:space="preserve">  </v>
      </c>
      <c r="L22" s="162">
        <f>VLOOKUP($A22,'申込シート①-1・２'!$1:$1048576,14,FALSE)</f>
        <v>0</v>
      </c>
      <c r="M22" s="163">
        <f>VLOOKUP($A22,'申込シート①-1・２'!$1:$1048576,15,FALSE)</f>
        <v>0</v>
      </c>
      <c r="N22" s="342">
        <f>VLOOKUP($A22,'申込シート①-1・２'!$1:$1048576,16,FALSE)</f>
        <v>0</v>
      </c>
      <c r="O22" s="110">
        <f>VLOOKUP($A22,'申込シート①-1・２'!$1:$1048576,17,FALSE)</f>
        <v>0</v>
      </c>
      <c r="P22" s="110">
        <f>VLOOKUP($A22,'申込シート①-1・２'!$1:$1048576,18,FALSE)</f>
        <v>0</v>
      </c>
      <c r="Q22" s="107">
        <f>VLOOKUP($A22,'申込シート①-1・２'!$1:$1048576,19,FALSE)</f>
        <v>0</v>
      </c>
      <c r="R22" s="110">
        <f>VLOOKUP($A22,'申込シート①-1・２'!$1:$1048576,20,FALSE)</f>
        <v>0</v>
      </c>
      <c r="S22" s="162">
        <f>VLOOKUP($A22,'申込シート①-1・２'!$1:$1048576,21,FALSE)</f>
        <v>0</v>
      </c>
      <c r="T22" s="164">
        <f>VLOOKUP($A22,'申込シート①-1・２'!$1:$1048576,22,FALSE)</f>
        <v>0</v>
      </c>
      <c r="U22" s="487">
        <f>VLOOKUP($A22,'申込シート①-1・２'!$1:$1048576,23,FALSE)</f>
        <v>0</v>
      </c>
      <c r="V22" s="487">
        <f>VLOOKUP($A22,'申込シート①-1・２'!$1:$1048576,24,FALSE)</f>
        <v>0</v>
      </c>
      <c r="W22" s="92">
        <f>VLOOKUP($A22,'申込シート①-1・２'!$1:$1048576,25,FALSE)</f>
        <v>0</v>
      </c>
      <c r="X22" s="1839"/>
      <c r="Y22" s="1840"/>
      <c r="Z22" s="1841"/>
    </row>
    <row r="23" spans="1:26">
      <c r="A23" s="90">
        <f>'申込シート①-1・２'!$F29</f>
        <v>20</v>
      </c>
      <c r="B23" s="88">
        <f>'申込シート①-1・２'!$B$3</f>
        <v>0</v>
      </c>
      <c r="C23" s="89" t="str">
        <f>'申込シート①-1・２'!$E$3</f>
        <v/>
      </c>
      <c r="D23" s="89" t="str">
        <f>'申込シート①-1・２'!$F$3</f>
        <v/>
      </c>
      <c r="E23" s="90">
        <f>'申込シート①-1・２'!$C29</f>
        <v>7</v>
      </c>
      <c r="F23" s="91" t="s">
        <v>2566</v>
      </c>
      <c r="G23" s="90">
        <f>VLOOKUP($A23,'申込シート①-1・２'!$1:$1048576,4,FALSE)</f>
        <v>0</v>
      </c>
      <c r="H23" s="90" t="str">
        <f>VLOOKUP($A23,'申込シート①-1・２'!$1:$1048576,7,FALSE)</f>
        <v>科</v>
      </c>
      <c r="I23" s="110">
        <f>VLOOKUP($A23,'申込シート①-1・２'!$1:$1048576,8,FALSE)</f>
        <v>0</v>
      </c>
      <c r="J23" s="110" t="str">
        <f>VLOOKUP($A23,'申込シート①-1・２'!$1:$1048576,10,FALSE)&amp;"  "&amp;VLOOKUP($A23,'申込シート①-1・２'!$1:$1048576,11,FALSE)</f>
        <v xml:space="preserve">  </v>
      </c>
      <c r="K23" s="110" t="str">
        <f>VLOOKUP($A23,'申込シート①-1・２'!$1:$1048576,12,FALSE)&amp;"  "&amp;VLOOKUP($A23,'申込シート①-1・２'!$1:$1048576,13,FALSE)</f>
        <v xml:space="preserve">  </v>
      </c>
      <c r="L23" s="162">
        <f>VLOOKUP($A23,'申込シート①-1・２'!$1:$1048576,14,FALSE)</f>
        <v>0</v>
      </c>
      <c r="M23" s="163">
        <f>VLOOKUP($A23,'申込シート①-1・２'!$1:$1048576,15,FALSE)</f>
        <v>0</v>
      </c>
      <c r="N23" s="342">
        <f>VLOOKUP($A23,'申込シート①-1・２'!$1:$1048576,16,FALSE)</f>
        <v>0</v>
      </c>
      <c r="O23" s="110">
        <f>VLOOKUP($A23,'申込シート①-1・２'!$1:$1048576,17,FALSE)</f>
        <v>0</v>
      </c>
      <c r="P23" s="110">
        <f>VLOOKUP($A23,'申込シート①-1・２'!$1:$1048576,18,FALSE)</f>
        <v>0</v>
      </c>
      <c r="Q23" s="107">
        <f>VLOOKUP($A23,'申込シート①-1・２'!$1:$1048576,19,FALSE)</f>
        <v>0</v>
      </c>
      <c r="R23" s="110">
        <f>VLOOKUP($A23,'申込シート①-1・２'!$1:$1048576,20,FALSE)</f>
        <v>0</v>
      </c>
      <c r="S23" s="162">
        <f>VLOOKUP($A23,'申込シート①-1・２'!$1:$1048576,21,FALSE)</f>
        <v>0</v>
      </c>
      <c r="T23" s="164">
        <f>VLOOKUP($A23,'申込シート①-1・２'!$1:$1048576,22,FALSE)</f>
        <v>0</v>
      </c>
      <c r="U23" s="487">
        <f>VLOOKUP($A23,'申込シート①-1・２'!$1:$1048576,23,FALSE)</f>
        <v>0</v>
      </c>
      <c r="V23" s="487">
        <f>VLOOKUP($A23,'申込シート①-1・２'!$1:$1048576,24,FALSE)</f>
        <v>0</v>
      </c>
      <c r="W23" s="92">
        <f>VLOOKUP($A23,'申込シート①-1・２'!$1:$1048576,25,FALSE)</f>
        <v>0</v>
      </c>
      <c r="X23" s="1839"/>
      <c r="Y23" s="1840"/>
      <c r="Z23" s="1841"/>
    </row>
    <row r="24" spans="1:26">
      <c r="A24" s="90">
        <f>'申込シート①-1・２'!$F30</f>
        <v>21</v>
      </c>
      <c r="B24" s="88">
        <f>'申込シート①-1・２'!$B$3</f>
        <v>0</v>
      </c>
      <c r="C24" s="89" t="str">
        <f>'申込シート①-1・２'!$E$3</f>
        <v/>
      </c>
      <c r="D24" s="89" t="str">
        <f>'申込シート①-1・２'!$F$3</f>
        <v/>
      </c>
      <c r="E24" s="90">
        <f>'申込シート①-1・２'!$C30</f>
        <v>8</v>
      </c>
      <c r="F24" s="91" t="s">
        <v>2566</v>
      </c>
      <c r="G24" s="90">
        <f>VLOOKUP($A24,'申込シート①-1・２'!$1:$1048576,4,FALSE)</f>
        <v>0</v>
      </c>
      <c r="H24" s="90" t="str">
        <f>VLOOKUP($A24,'申込シート①-1・２'!$1:$1048576,7,FALSE)</f>
        <v>科</v>
      </c>
      <c r="I24" s="110">
        <f>VLOOKUP($A24,'申込シート①-1・２'!$1:$1048576,8,FALSE)</f>
        <v>0</v>
      </c>
      <c r="J24" s="110" t="str">
        <f>VLOOKUP($A24,'申込シート①-1・２'!$1:$1048576,10,FALSE)&amp;"  "&amp;VLOOKUP($A24,'申込シート①-1・２'!$1:$1048576,11,FALSE)</f>
        <v xml:space="preserve">  </v>
      </c>
      <c r="K24" s="110" t="str">
        <f>VLOOKUP($A24,'申込シート①-1・２'!$1:$1048576,12,FALSE)&amp;"  "&amp;VLOOKUP($A24,'申込シート①-1・２'!$1:$1048576,13,FALSE)</f>
        <v xml:space="preserve">  </v>
      </c>
      <c r="L24" s="162">
        <f>VLOOKUP($A24,'申込シート①-1・２'!$1:$1048576,14,FALSE)</f>
        <v>0</v>
      </c>
      <c r="M24" s="163">
        <f>VLOOKUP($A24,'申込シート①-1・２'!$1:$1048576,15,FALSE)</f>
        <v>0</v>
      </c>
      <c r="N24" s="342">
        <f>VLOOKUP($A24,'申込シート①-1・２'!$1:$1048576,16,FALSE)</f>
        <v>0</v>
      </c>
      <c r="O24" s="110">
        <f>VLOOKUP($A24,'申込シート①-1・２'!$1:$1048576,17,FALSE)</f>
        <v>0</v>
      </c>
      <c r="P24" s="110">
        <f>VLOOKUP($A24,'申込シート①-1・２'!$1:$1048576,18,FALSE)</f>
        <v>0</v>
      </c>
      <c r="Q24" s="107">
        <f>VLOOKUP($A24,'申込シート①-1・２'!$1:$1048576,19,FALSE)</f>
        <v>0</v>
      </c>
      <c r="R24" s="110">
        <f>VLOOKUP($A24,'申込シート①-1・２'!$1:$1048576,20,FALSE)</f>
        <v>0</v>
      </c>
      <c r="S24" s="162">
        <f>VLOOKUP($A24,'申込シート①-1・２'!$1:$1048576,21,FALSE)</f>
        <v>0</v>
      </c>
      <c r="T24" s="164">
        <f>VLOOKUP($A24,'申込シート①-1・２'!$1:$1048576,22,FALSE)</f>
        <v>0</v>
      </c>
      <c r="U24" s="487">
        <f>VLOOKUP($A24,'申込シート①-1・２'!$1:$1048576,23,FALSE)</f>
        <v>0</v>
      </c>
      <c r="V24" s="487">
        <f>VLOOKUP($A24,'申込シート①-1・２'!$1:$1048576,24,FALSE)</f>
        <v>0</v>
      </c>
      <c r="W24" s="92">
        <f>VLOOKUP($A24,'申込シート①-1・２'!$1:$1048576,25,FALSE)</f>
        <v>0</v>
      </c>
      <c r="X24" s="1839"/>
      <c r="Y24" s="1840"/>
      <c r="Z24" s="1841"/>
    </row>
    <row r="25" spans="1:26">
      <c r="A25" s="90">
        <f>'申込シート①-1・２'!$F31</f>
        <v>22</v>
      </c>
      <c r="B25" s="88">
        <f>'申込シート①-1・２'!$B$3</f>
        <v>0</v>
      </c>
      <c r="C25" s="89" t="str">
        <f>'申込シート①-1・２'!$E$3</f>
        <v/>
      </c>
      <c r="D25" s="89" t="str">
        <f>'申込シート①-1・２'!$F$3</f>
        <v/>
      </c>
      <c r="E25" s="90">
        <f>'申込シート①-1・２'!$C31</f>
        <v>9</v>
      </c>
      <c r="F25" s="91" t="s">
        <v>2566</v>
      </c>
      <c r="G25" s="90">
        <f>VLOOKUP($A25,'申込シート①-1・２'!$1:$1048576,4,FALSE)</f>
        <v>0</v>
      </c>
      <c r="H25" s="90" t="str">
        <f>VLOOKUP($A25,'申込シート①-1・２'!$1:$1048576,7,FALSE)</f>
        <v>科</v>
      </c>
      <c r="I25" s="110">
        <f>VLOOKUP($A25,'申込シート①-1・２'!$1:$1048576,8,FALSE)</f>
        <v>0</v>
      </c>
      <c r="J25" s="110" t="str">
        <f>VLOOKUP($A25,'申込シート①-1・２'!$1:$1048576,10,FALSE)&amp;"  "&amp;VLOOKUP($A25,'申込シート①-1・２'!$1:$1048576,11,FALSE)</f>
        <v xml:space="preserve">  </v>
      </c>
      <c r="K25" s="110" t="str">
        <f>VLOOKUP($A25,'申込シート①-1・２'!$1:$1048576,12,FALSE)&amp;"  "&amp;VLOOKUP($A25,'申込シート①-1・２'!$1:$1048576,13,FALSE)</f>
        <v xml:space="preserve">  </v>
      </c>
      <c r="L25" s="162">
        <f>VLOOKUP($A25,'申込シート①-1・２'!$1:$1048576,14,FALSE)</f>
        <v>0</v>
      </c>
      <c r="M25" s="163">
        <f>VLOOKUP($A25,'申込シート①-1・２'!$1:$1048576,15,FALSE)</f>
        <v>0</v>
      </c>
      <c r="N25" s="342">
        <f>VLOOKUP($A25,'申込シート①-1・２'!$1:$1048576,16,FALSE)</f>
        <v>0</v>
      </c>
      <c r="O25" s="110">
        <f>VLOOKUP($A25,'申込シート①-1・２'!$1:$1048576,17,FALSE)</f>
        <v>0</v>
      </c>
      <c r="P25" s="110">
        <f>VLOOKUP($A25,'申込シート①-1・２'!$1:$1048576,18,FALSE)</f>
        <v>0</v>
      </c>
      <c r="Q25" s="107">
        <f>VLOOKUP($A25,'申込シート①-1・２'!$1:$1048576,19,FALSE)</f>
        <v>0</v>
      </c>
      <c r="R25" s="110">
        <f>VLOOKUP($A25,'申込シート①-1・２'!$1:$1048576,20,FALSE)</f>
        <v>0</v>
      </c>
      <c r="S25" s="162">
        <f>VLOOKUP($A25,'申込シート①-1・２'!$1:$1048576,21,FALSE)</f>
        <v>0</v>
      </c>
      <c r="T25" s="164">
        <f>VLOOKUP($A25,'申込シート①-1・２'!$1:$1048576,22,FALSE)</f>
        <v>0</v>
      </c>
      <c r="U25" s="487">
        <f>VLOOKUP($A25,'申込シート①-1・２'!$1:$1048576,23,FALSE)</f>
        <v>0</v>
      </c>
      <c r="V25" s="487">
        <f>VLOOKUP($A25,'申込シート①-1・２'!$1:$1048576,24,FALSE)</f>
        <v>0</v>
      </c>
      <c r="W25" s="92">
        <f>VLOOKUP($A25,'申込シート①-1・２'!$1:$1048576,25,FALSE)</f>
        <v>0</v>
      </c>
      <c r="X25" s="1839"/>
      <c r="Y25" s="1840"/>
      <c r="Z25" s="1841"/>
    </row>
    <row r="26" spans="1:26">
      <c r="A26" s="90">
        <f>'申込シート①-1・２'!$F32</f>
        <v>23</v>
      </c>
      <c r="B26" s="88">
        <f>'申込シート①-1・２'!$B$3</f>
        <v>0</v>
      </c>
      <c r="C26" s="89" t="str">
        <f>'申込シート①-1・２'!$E$3</f>
        <v/>
      </c>
      <c r="D26" s="89" t="str">
        <f>'申込シート①-1・２'!$F$3</f>
        <v/>
      </c>
      <c r="E26" s="90">
        <f>'申込シート①-1・２'!$C32</f>
        <v>10</v>
      </c>
      <c r="F26" s="91" t="s">
        <v>2566</v>
      </c>
      <c r="G26" s="90">
        <f>VLOOKUP($A26,'申込シート①-1・２'!$1:$1048576,4,FALSE)</f>
        <v>0</v>
      </c>
      <c r="H26" s="90" t="str">
        <f>VLOOKUP($A26,'申込シート①-1・２'!$1:$1048576,7,FALSE)</f>
        <v>科</v>
      </c>
      <c r="I26" s="110">
        <f>VLOOKUP($A26,'申込シート①-1・２'!$1:$1048576,8,FALSE)</f>
        <v>0</v>
      </c>
      <c r="J26" s="110" t="str">
        <f>VLOOKUP($A26,'申込シート①-1・２'!$1:$1048576,10,FALSE)&amp;"  "&amp;VLOOKUP($A26,'申込シート①-1・２'!$1:$1048576,11,FALSE)</f>
        <v xml:space="preserve">  </v>
      </c>
      <c r="K26" s="110" t="str">
        <f>VLOOKUP($A26,'申込シート①-1・２'!$1:$1048576,12,FALSE)&amp;"  "&amp;VLOOKUP($A26,'申込シート①-1・２'!$1:$1048576,13,FALSE)</f>
        <v xml:space="preserve">  </v>
      </c>
      <c r="L26" s="162">
        <f>VLOOKUP($A26,'申込シート①-1・２'!$1:$1048576,14,FALSE)</f>
        <v>0</v>
      </c>
      <c r="M26" s="163">
        <f>VLOOKUP($A26,'申込シート①-1・２'!$1:$1048576,15,FALSE)</f>
        <v>0</v>
      </c>
      <c r="N26" s="342">
        <f>VLOOKUP($A26,'申込シート①-1・２'!$1:$1048576,16,FALSE)</f>
        <v>0</v>
      </c>
      <c r="O26" s="110">
        <f>VLOOKUP($A26,'申込シート①-1・２'!$1:$1048576,17,FALSE)</f>
        <v>0</v>
      </c>
      <c r="P26" s="110">
        <f>VLOOKUP($A26,'申込シート①-1・２'!$1:$1048576,18,FALSE)</f>
        <v>0</v>
      </c>
      <c r="Q26" s="107">
        <f>VLOOKUP($A26,'申込シート①-1・２'!$1:$1048576,19,FALSE)</f>
        <v>0</v>
      </c>
      <c r="R26" s="110">
        <f>VLOOKUP($A26,'申込シート①-1・２'!$1:$1048576,20,FALSE)</f>
        <v>0</v>
      </c>
      <c r="S26" s="162">
        <f>VLOOKUP($A26,'申込シート①-1・２'!$1:$1048576,21,FALSE)</f>
        <v>0</v>
      </c>
      <c r="T26" s="164">
        <f>VLOOKUP($A26,'申込シート①-1・２'!$1:$1048576,22,FALSE)</f>
        <v>0</v>
      </c>
      <c r="U26" s="487">
        <f>VLOOKUP($A26,'申込シート①-1・２'!$1:$1048576,23,FALSE)</f>
        <v>0</v>
      </c>
      <c r="V26" s="487">
        <f>VLOOKUP($A26,'申込シート①-1・２'!$1:$1048576,24,FALSE)</f>
        <v>0</v>
      </c>
      <c r="W26" s="92">
        <f>VLOOKUP($A26,'申込シート①-1・２'!$1:$1048576,25,FALSE)</f>
        <v>0</v>
      </c>
      <c r="X26" s="1839"/>
      <c r="Y26" s="1840"/>
      <c r="Z26" s="1841"/>
    </row>
    <row r="27" spans="1:26">
      <c r="A27" s="90">
        <f>'申込シート①-1・２'!$F33</f>
        <v>24</v>
      </c>
      <c r="B27" s="88">
        <f>'申込シート①-1・２'!$B$3</f>
        <v>0</v>
      </c>
      <c r="C27" s="89" t="str">
        <f>'申込シート①-1・２'!$E$3</f>
        <v/>
      </c>
      <c r="D27" s="89" t="str">
        <f>'申込シート①-1・２'!$F$3</f>
        <v/>
      </c>
      <c r="E27" s="90">
        <f>'申込シート①-1・２'!$C33</f>
        <v>11</v>
      </c>
      <c r="F27" s="91" t="s">
        <v>2566</v>
      </c>
      <c r="G27" s="90" t="str">
        <f>VLOOKUP($A27,'申込シート①-1・２'!$1:$1048576,4,FALSE)</f>
        <v>引率者</v>
      </c>
      <c r="H27" s="90" t="str">
        <f>VLOOKUP($A27,'申込シート①-1・２'!$1:$1048576,7,FALSE)</f>
        <v>-</v>
      </c>
      <c r="I27" s="110" t="str">
        <f>VLOOKUP($A27,'申込シート①-1・２'!$1:$1048576,8,FALSE)</f>
        <v>-</v>
      </c>
      <c r="J27" s="110" t="str">
        <f>VLOOKUP($A27,'申込シート①-1・２'!$1:$1048576,10,FALSE)&amp;"  "&amp;VLOOKUP($A27,'申込シート①-1・２'!$1:$1048576,11,FALSE)</f>
        <v xml:space="preserve">  </v>
      </c>
      <c r="K27" s="110" t="str">
        <f>VLOOKUP($A27,'申込シート①-1・２'!$1:$1048576,12,FALSE)&amp;"  "&amp;VLOOKUP($A27,'申込シート①-1・２'!$1:$1048576,13,FALSE)</f>
        <v xml:space="preserve">  </v>
      </c>
      <c r="L27" s="162">
        <f>VLOOKUP($A27,'申込シート①-1・２'!$1:$1048576,14,FALSE)</f>
        <v>0</v>
      </c>
      <c r="M27" s="163">
        <f>VLOOKUP($A27,'申込シート①-1・２'!$1:$1048576,15,FALSE)</f>
        <v>0</v>
      </c>
      <c r="N27" s="342">
        <f>VLOOKUP($A27,'申込シート①-1・２'!$1:$1048576,16,FALSE)</f>
        <v>0</v>
      </c>
      <c r="O27" s="110">
        <f>VLOOKUP($A27,'申込シート①-1・２'!$1:$1048576,17,FALSE)</f>
        <v>0</v>
      </c>
      <c r="P27" s="110">
        <f>VLOOKUP($A27,'申込シート①-1・２'!$1:$1048576,18,FALSE)</f>
        <v>0</v>
      </c>
      <c r="Q27" s="107">
        <f>VLOOKUP($A27,'申込シート①-1・２'!$1:$1048576,19,FALSE)</f>
        <v>0</v>
      </c>
      <c r="R27" s="110">
        <f>VLOOKUP($A27,'申込シート①-1・２'!$1:$1048576,20,FALSE)</f>
        <v>0</v>
      </c>
      <c r="S27" s="162">
        <f>VLOOKUP($A27,'申込シート①-1・２'!$1:$1048576,21,FALSE)</f>
        <v>0</v>
      </c>
      <c r="T27" s="164">
        <f>VLOOKUP($A27,'申込シート①-1・２'!$1:$1048576,22,FALSE)</f>
        <v>0</v>
      </c>
      <c r="U27" s="487">
        <f>VLOOKUP($A27,'申込シート①-1・２'!$1:$1048576,23,FALSE)</f>
        <v>0</v>
      </c>
      <c r="V27" s="487">
        <f>VLOOKUP($A27,'申込シート①-1・２'!$1:$1048576,24,FALSE)</f>
        <v>0</v>
      </c>
      <c r="W27" s="92">
        <f>VLOOKUP($A27,'申込シート①-1・２'!$1:$1048576,25,FALSE)</f>
        <v>0</v>
      </c>
      <c r="X27" s="1839"/>
      <c r="Y27" s="1840"/>
      <c r="Z27" s="1841"/>
    </row>
    <row r="28" spans="1:26">
      <c r="A28" s="90">
        <f>'申込シート①-1・２'!$F34</f>
        <v>25</v>
      </c>
      <c r="B28" s="88">
        <f>'申込シート①-1・２'!$B$3</f>
        <v>0</v>
      </c>
      <c r="C28" s="89" t="str">
        <f>'申込シート①-1・２'!$E$3</f>
        <v/>
      </c>
      <c r="D28" s="89" t="str">
        <f>'申込シート①-1・２'!$F$3</f>
        <v/>
      </c>
      <c r="E28" s="90">
        <f>'申込シート①-1・２'!$C34</f>
        <v>12</v>
      </c>
      <c r="F28" s="91" t="s">
        <v>2566</v>
      </c>
      <c r="G28" s="90" t="str">
        <f>VLOOKUP($A28,'申込シート①-1・２'!$1:$1048576,4,FALSE)</f>
        <v>引率者</v>
      </c>
      <c r="H28" s="90" t="str">
        <f>VLOOKUP($A28,'申込シート①-1・２'!$1:$1048576,7,FALSE)</f>
        <v>-</v>
      </c>
      <c r="I28" s="110" t="str">
        <f>VLOOKUP($A28,'申込シート①-1・２'!$1:$1048576,8,FALSE)</f>
        <v>-</v>
      </c>
      <c r="J28" s="110" t="str">
        <f>VLOOKUP($A28,'申込シート①-1・２'!$1:$1048576,10,FALSE)&amp;"  "&amp;VLOOKUP($A28,'申込シート①-1・２'!$1:$1048576,11,FALSE)</f>
        <v xml:space="preserve">  </v>
      </c>
      <c r="K28" s="110" t="str">
        <f>VLOOKUP($A28,'申込シート①-1・２'!$1:$1048576,12,FALSE)&amp;"  "&amp;VLOOKUP($A28,'申込シート①-1・２'!$1:$1048576,13,FALSE)</f>
        <v xml:space="preserve">  </v>
      </c>
      <c r="L28" s="162">
        <f>VLOOKUP($A28,'申込シート①-1・２'!$1:$1048576,14,FALSE)</f>
        <v>0</v>
      </c>
      <c r="M28" s="163">
        <f>VLOOKUP($A28,'申込シート①-1・２'!$1:$1048576,15,FALSE)</f>
        <v>0</v>
      </c>
      <c r="N28" s="342">
        <f>VLOOKUP($A28,'申込シート①-1・２'!$1:$1048576,16,FALSE)</f>
        <v>0</v>
      </c>
      <c r="O28" s="110">
        <f>VLOOKUP($A28,'申込シート①-1・２'!$1:$1048576,17,FALSE)</f>
        <v>0</v>
      </c>
      <c r="P28" s="110">
        <f>VLOOKUP($A28,'申込シート①-1・２'!$1:$1048576,18,FALSE)</f>
        <v>0</v>
      </c>
      <c r="Q28" s="107">
        <f>VLOOKUP($A28,'申込シート①-1・２'!$1:$1048576,19,FALSE)</f>
        <v>0</v>
      </c>
      <c r="R28" s="110">
        <f>VLOOKUP($A28,'申込シート①-1・２'!$1:$1048576,20,FALSE)</f>
        <v>0</v>
      </c>
      <c r="S28" s="162">
        <f>VLOOKUP($A28,'申込シート①-1・２'!$1:$1048576,21,FALSE)</f>
        <v>0</v>
      </c>
      <c r="T28" s="164">
        <f>VLOOKUP($A28,'申込シート①-1・２'!$1:$1048576,22,FALSE)</f>
        <v>0</v>
      </c>
      <c r="U28" s="487">
        <f>VLOOKUP($A28,'申込シート①-1・２'!$1:$1048576,23,FALSE)</f>
        <v>0</v>
      </c>
      <c r="V28" s="487">
        <f>VLOOKUP($A28,'申込シート①-1・２'!$1:$1048576,24,FALSE)</f>
        <v>0</v>
      </c>
      <c r="W28" s="92">
        <f>VLOOKUP($A28,'申込シート①-1・２'!$1:$1048576,25,FALSE)</f>
        <v>0</v>
      </c>
      <c r="X28" s="1839"/>
      <c r="Y28" s="1840"/>
      <c r="Z28" s="1841"/>
    </row>
    <row r="29" spans="1:26" ht="12.75" thickBot="1">
      <c r="A29" s="96">
        <f>'申込シート①-1・２'!$F35</f>
        <v>26</v>
      </c>
      <c r="B29" s="94">
        <f>'申込シート①-1・２'!$B$3</f>
        <v>0</v>
      </c>
      <c r="C29" s="95" t="str">
        <f>'申込シート①-1・２'!$E$3</f>
        <v/>
      </c>
      <c r="D29" s="95" t="str">
        <f>'申込シート①-1・２'!$F$3</f>
        <v/>
      </c>
      <c r="E29" s="96">
        <f>'申込シート①-1・２'!$C35</f>
        <v>13</v>
      </c>
      <c r="F29" s="97" t="s">
        <v>2566</v>
      </c>
      <c r="G29" s="96" t="str">
        <f>VLOOKUP($A29,'申込シート①-1・２'!$1:$1048576,4,FALSE)</f>
        <v>引率者</v>
      </c>
      <c r="H29" s="96" t="str">
        <f>VLOOKUP($A29,'申込シート①-1・２'!$1:$1048576,7,FALSE)</f>
        <v>-</v>
      </c>
      <c r="I29" s="111" t="str">
        <f>VLOOKUP($A29,'申込シート①-1・２'!$1:$1048576,8,FALSE)</f>
        <v>-</v>
      </c>
      <c r="J29" s="111" t="str">
        <f>VLOOKUP($A29,'申込シート①-1・２'!$1:$1048576,10,FALSE)&amp;"  "&amp;VLOOKUP($A29,'申込シート①-1・２'!$1:$1048576,11,FALSE)</f>
        <v xml:space="preserve">  </v>
      </c>
      <c r="K29" s="111" t="str">
        <f>VLOOKUP($A29,'申込シート①-1・２'!$1:$1048576,12,FALSE)&amp;"  "&amp;VLOOKUP($A29,'申込シート①-1・２'!$1:$1048576,13,FALSE)</f>
        <v xml:space="preserve">  </v>
      </c>
      <c r="L29" s="166">
        <f>VLOOKUP($A29,'申込シート①-1・２'!$1:$1048576,14,FALSE)</f>
        <v>0</v>
      </c>
      <c r="M29" s="167">
        <f>VLOOKUP($A29,'申込シート①-1・２'!$1:$1048576,15,FALSE)</f>
        <v>0</v>
      </c>
      <c r="N29" s="343">
        <f>VLOOKUP($A29,'申込シート①-1・２'!$1:$1048576,16,FALSE)</f>
        <v>0</v>
      </c>
      <c r="O29" s="111">
        <f>VLOOKUP($A29,'申込シート①-1・２'!$1:$1048576,17,FALSE)</f>
        <v>0</v>
      </c>
      <c r="P29" s="111">
        <f>VLOOKUP($A29,'申込シート①-1・２'!$1:$1048576,18,FALSE)</f>
        <v>0</v>
      </c>
      <c r="Q29" s="108">
        <f>VLOOKUP($A29,'申込シート①-1・２'!$1:$1048576,19,FALSE)</f>
        <v>0</v>
      </c>
      <c r="R29" s="111">
        <f>VLOOKUP($A29,'申込シート①-1・２'!$1:$1048576,20,FALSE)</f>
        <v>0</v>
      </c>
      <c r="S29" s="166">
        <f>VLOOKUP($A29,'申込シート①-1・２'!$1:$1048576,21,FALSE)</f>
        <v>0</v>
      </c>
      <c r="T29" s="168">
        <f>VLOOKUP($A29,'申込シート①-1・２'!$1:$1048576,22,FALSE)</f>
        <v>0</v>
      </c>
      <c r="U29" s="488">
        <f>VLOOKUP($A29,'申込シート①-1・２'!$1:$1048576,23,FALSE)</f>
        <v>0</v>
      </c>
      <c r="V29" s="488">
        <f>VLOOKUP($A29,'申込シート①-1・２'!$1:$1048576,24,FALSE)</f>
        <v>0</v>
      </c>
      <c r="W29" s="98">
        <f>VLOOKUP($A29,'申込シート①-1・２'!$1:$1048576,25,FALSE)</f>
        <v>0</v>
      </c>
      <c r="X29" s="1842"/>
      <c r="Y29" s="1843"/>
      <c r="Z29" s="1844"/>
    </row>
    <row r="30" spans="1:26">
      <c r="A30" s="102">
        <f>'申込シート①-1・２'!$F36</f>
        <v>27</v>
      </c>
      <c r="B30" s="100">
        <f>'申込シート①-1・２'!$B$3</f>
        <v>0</v>
      </c>
      <c r="C30" s="101" t="str">
        <f>'申込シート①-1・２'!$E$3</f>
        <v/>
      </c>
      <c r="D30" s="101" t="str">
        <f>'申込シート①-1・２'!$F$3</f>
        <v/>
      </c>
      <c r="E30" s="102">
        <f>'申込シート①-1・２'!$C36</f>
        <v>1</v>
      </c>
      <c r="F30" s="103" t="s">
        <v>2567</v>
      </c>
      <c r="G30" s="102">
        <f>VLOOKUP($A30,'申込シート①-1・２'!$1:$1048576,4,FALSE)</f>
        <v>0</v>
      </c>
      <c r="H30" s="102" t="str">
        <f>VLOOKUP($A30,'申込シート①-1・２'!$1:$1048576,7,FALSE)</f>
        <v>科</v>
      </c>
      <c r="I30" s="109">
        <f>VLOOKUP($A30,'申込シート①-1・２'!$1:$1048576,8,FALSE)</f>
        <v>0</v>
      </c>
      <c r="J30" s="109" t="str">
        <f>VLOOKUP($A30,'申込シート①-1・２'!$1:$1048576,10,FALSE)&amp;"  "&amp;VLOOKUP($A30,'申込シート①-1・２'!$1:$1048576,11,FALSE)</f>
        <v xml:space="preserve">  </v>
      </c>
      <c r="K30" s="109" t="str">
        <f>VLOOKUP($A30,'申込シート①-1・２'!$1:$1048576,12,FALSE)&amp;"  "&amp;VLOOKUP($A30,'申込シート①-1・２'!$1:$1048576,13,FALSE)</f>
        <v xml:space="preserve">  </v>
      </c>
      <c r="L30" s="170">
        <f>VLOOKUP($A30,'申込シート①-1・２'!$1:$1048576,14,FALSE)</f>
        <v>0</v>
      </c>
      <c r="M30" s="171">
        <f>VLOOKUP($A30,'申込シート①-1・２'!$1:$1048576,15,FALSE)</f>
        <v>0</v>
      </c>
      <c r="N30" s="344">
        <f>VLOOKUP($A30,'申込シート①-1・２'!$1:$1048576,16,FALSE)</f>
        <v>0</v>
      </c>
      <c r="O30" s="109">
        <f>VLOOKUP($A30,'申込シート①-1・２'!$1:$1048576,17,FALSE)</f>
        <v>0</v>
      </c>
      <c r="P30" s="109">
        <f>VLOOKUP($A30,'申込シート①-1・２'!$1:$1048576,18,FALSE)</f>
        <v>0</v>
      </c>
      <c r="Q30" s="106">
        <f>VLOOKUP($A30,'申込シート①-1・２'!$1:$1048576,19,FALSE)</f>
        <v>0</v>
      </c>
      <c r="R30" s="109">
        <f>VLOOKUP($A30,'申込シート①-1・２'!$1:$1048576,20,FALSE)</f>
        <v>0</v>
      </c>
      <c r="S30" s="170">
        <f>VLOOKUP($A30,'申込シート①-1・２'!$1:$1048576,21,FALSE)</f>
        <v>0</v>
      </c>
      <c r="T30" s="399">
        <f>VLOOKUP($A30,'申込シート①-1・２'!$1:$1048576,22,FALSE)</f>
        <v>0</v>
      </c>
      <c r="U30" s="489">
        <f>VLOOKUP($A30,'申込シート①-1・２'!$1:$1048576,23,FALSE)</f>
        <v>0</v>
      </c>
      <c r="V30" s="489">
        <f>VLOOKUP($A30,'申込シート①-1・２'!$1:$1048576,24,FALSE)</f>
        <v>0</v>
      </c>
      <c r="W30" s="104">
        <f>VLOOKUP($A30,'申込シート①-1・２'!$1:$1048576,25,FALSE)</f>
        <v>0</v>
      </c>
      <c r="X30" s="1845"/>
      <c r="Y30" s="1846"/>
      <c r="Z30" s="1847"/>
    </row>
    <row r="31" spans="1:26">
      <c r="A31" s="90">
        <f>'申込シート①-1・２'!$F37</f>
        <v>28</v>
      </c>
      <c r="B31" s="88">
        <f>'申込シート①-1・２'!$B$3</f>
        <v>0</v>
      </c>
      <c r="C31" s="89" t="str">
        <f>'申込シート①-1・２'!$E$3</f>
        <v/>
      </c>
      <c r="D31" s="89" t="str">
        <f>'申込シート①-1・２'!$F$3</f>
        <v/>
      </c>
      <c r="E31" s="90">
        <f>'申込シート①-1・２'!$C37</f>
        <v>2</v>
      </c>
      <c r="F31" s="91" t="s">
        <v>2567</v>
      </c>
      <c r="G31" s="90">
        <f>VLOOKUP($A31,'申込シート①-1・２'!$1:$1048576,4,FALSE)</f>
        <v>0</v>
      </c>
      <c r="H31" s="90" t="str">
        <f>VLOOKUP($A31,'申込シート①-1・２'!$1:$1048576,7,FALSE)</f>
        <v>科</v>
      </c>
      <c r="I31" s="110">
        <f>VLOOKUP($A31,'申込シート①-1・２'!$1:$1048576,8,FALSE)</f>
        <v>0</v>
      </c>
      <c r="J31" s="110" t="str">
        <f>VLOOKUP($A31,'申込シート①-1・２'!$1:$1048576,10,FALSE)&amp;"  "&amp;VLOOKUP($A31,'申込シート①-1・２'!$1:$1048576,11,FALSE)</f>
        <v xml:space="preserve">  </v>
      </c>
      <c r="K31" s="110" t="str">
        <f>VLOOKUP($A31,'申込シート①-1・２'!$1:$1048576,12,FALSE)&amp;"  "&amp;VLOOKUP($A31,'申込シート①-1・２'!$1:$1048576,13,FALSE)</f>
        <v xml:space="preserve">  </v>
      </c>
      <c r="L31" s="162">
        <f>VLOOKUP($A31,'申込シート①-1・２'!$1:$1048576,14,FALSE)</f>
        <v>0</v>
      </c>
      <c r="M31" s="163">
        <f>VLOOKUP($A31,'申込シート①-1・２'!$1:$1048576,15,FALSE)</f>
        <v>0</v>
      </c>
      <c r="N31" s="342">
        <f>VLOOKUP($A31,'申込シート①-1・２'!$1:$1048576,16,FALSE)</f>
        <v>0</v>
      </c>
      <c r="O31" s="110">
        <f>VLOOKUP($A31,'申込シート①-1・２'!$1:$1048576,17,FALSE)</f>
        <v>0</v>
      </c>
      <c r="P31" s="110">
        <f>VLOOKUP($A31,'申込シート①-1・２'!$1:$1048576,18,FALSE)</f>
        <v>0</v>
      </c>
      <c r="Q31" s="107">
        <f>VLOOKUP($A31,'申込シート①-1・２'!$1:$1048576,19,FALSE)</f>
        <v>0</v>
      </c>
      <c r="R31" s="110">
        <f>VLOOKUP($A31,'申込シート①-1・２'!$1:$1048576,20,FALSE)</f>
        <v>0</v>
      </c>
      <c r="S31" s="162">
        <f>VLOOKUP($A31,'申込シート①-1・２'!$1:$1048576,21,FALSE)</f>
        <v>0</v>
      </c>
      <c r="T31" s="164">
        <f>VLOOKUP($A31,'申込シート①-1・２'!$1:$1048576,22,FALSE)</f>
        <v>0</v>
      </c>
      <c r="U31" s="487">
        <f>VLOOKUP($A31,'申込シート①-1・２'!$1:$1048576,23,FALSE)</f>
        <v>0</v>
      </c>
      <c r="V31" s="487">
        <f>VLOOKUP($A31,'申込シート①-1・２'!$1:$1048576,24,FALSE)</f>
        <v>0</v>
      </c>
      <c r="W31" s="92">
        <f>VLOOKUP($A31,'申込シート①-1・２'!$1:$1048576,25,FALSE)</f>
        <v>0</v>
      </c>
      <c r="X31" s="1839"/>
      <c r="Y31" s="1840"/>
      <c r="Z31" s="1841"/>
    </row>
    <row r="32" spans="1:26">
      <c r="A32" s="90">
        <f>'申込シート①-1・２'!$F38</f>
        <v>29</v>
      </c>
      <c r="B32" s="88">
        <f>'申込シート①-1・２'!$B$3</f>
        <v>0</v>
      </c>
      <c r="C32" s="89" t="str">
        <f>'申込シート①-1・２'!$E$3</f>
        <v/>
      </c>
      <c r="D32" s="89" t="str">
        <f>'申込シート①-1・２'!$F$3</f>
        <v/>
      </c>
      <c r="E32" s="90">
        <f>'申込シート①-1・２'!$C38</f>
        <v>3</v>
      </c>
      <c r="F32" s="91" t="s">
        <v>2567</v>
      </c>
      <c r="G32" s="90">
        <f>VLOOKUP($A32,'申込シート①-1・２'!$1:$1048576,4,FALSE)</f>
        <v>0</v>
      </c>
      <c r="H32" s="90" t="str">
        <f>VLOOKUP($A32,'申込シート①-1・２'!$1:$1048576,7,FALSE)</f>
        <v>科</v>
      </c>
      <c r="I32" s="110">
        <f>VLOOKUP($A32,'申込シート①-1・２'!$1:$1048576,8,FALSE)</f>
        <v>0</v>
      </c>
      <c r="J32" s="110" t="str">
        <f>VLOOKUP($A32,'申込シート①-1・２'!$1:$1048576,10,FALSE)&amp;"  "&amp;VLOOKUP($A32,'申込シート①-1・２'!$1:$1048576,11,FALSE)</f>
        <v xml:space="preserve">  </v>
      </c>
      <c r="K32" s="110" t="str">
        <f>VLOOKUP($A32,'申込シート①-1・２'!$1:$1048576,12,FALSE)&amp;"  "&amp;VLOOKUP($A32,'申込シート①-1・２'!$1:$1048576,13,FALSE)</f>
        <v xml:space="preserve">  </v>
      </c>
      <c r="L32" s="162">
        <f>VLOOKUP($A32,'申込シート①-1・２'!$1:$1048576,14,FALSE)</f>
        <v>0</v>
      </c>
      <c r="M32" s="163">
        <f>VLOOKUP($A32,'申込シート①-1・２'!$1:$1048576,15,FALSE)</f>
        <v>0</v>
      </c>
      <c r="N32" s="342">
        <f>VLOOKUP($A32,'申込シート①-1・２'!$1:$1048576,16,FALSE)</f>
        <v>0</v>
      </c>
      <c r="O32" s="110">
        <f>VLOOKUP($A32,'申込シート①-1・２'!$1:$1048576,17,FALSE)</f>
        <v>0</v>
      </c>
      <c r="P32" s="110">
        <f>VLOOKUP($A32,'申込シート①-1・２'!$1:$1048576,18,FALSE)</f>
        <v>0</v>
      </c>
      <c r="Q32" s="107">
        <f>VLOOKUP($A32,'申込シート①-1・２'!$1:$1048576,19,FALSE)</f>
        <v>0</v>
      </c>
      <c r="R32" s="110">
        <f>VLOOKUP($A32,'申込シート①-1・２'!$1:$1048576,20,FALSE)</f>
        <v>0</v>
      </c>
      <c r="S32" s="162">
        <f>VLOOKUP($A32,'申込シート①-1・２'!$1:$1048576,21,FALSE)</f>
        <v>0</v>
      </c>
      <c r="T32" s="164">
        <f>VLOOKUP($A32,'申込シート①-1・２'!$1:$1048576,22,FALSE)</f>
        <v>0</v>
      </c>
      <c r="U32" s="487">
        <f>VLOOKUP($A32,'申込シート①-1・２'!$1:$1048576,23,FALSE)</f>
        <v>0</v>
      </c>
      <c r="V32" s="487">
        <f>VLOOKUP($A32,'申込シート①-1・２'!$1:$1048576,24,FALSE)</f>
        <v>0</v>
      </c>
      <c r="W32" s="92">
        <f>VLOOKUP($A32,'申込シート①-1・２'!$1:$1048576,25,FALSE)</f>
        <v>0</v>
      </c>
      <c r="X32" s="1839"/>
      <c r="Y32" s="1840"/>
      <c r="Z32" s="1841"/>
    </row>
    <row r="33" spans="1:26">
      <c r="A33" s="90">
        <f>'申込シート①-1・２'!$F39</f>
        <v>30</v>
      </c>
      <c r="B33" s="88">
        <f>'申込シート①-1・２'!$B$3</f>
        <v>0</v>
      </c>
      <c r="C33" s="89" t="str">
        <f>'申込シート①-1・２'!$E$3</f>
        <v/>
      </c>
      <c r="D33" s="89" t="str">
        <f>'申込シート①-1・２'!$F$3</f>
        <v/>
      </c>
      <c r="E33" s="90">
        <f>'申込シート①-1・２'!$C39</f>
        <v>4</v>
      </c>
      <c r="F33" s="91" t="s">
        <v>2567</v>
      </c>
      <c r="G33" s="90">
        <f>VLOOKUP($A33,'申込シート①-1・２'!$1:$1048576,4,FALSE)</f>
        <v>0</v>
      </c>
      <c r="H33" s="90" t="str">
        <f>VLOOKUP($A33,'申込シート①-1・２'!$1:$1048576,7,FALSE)</f>
        <v>科</v>
      </c>
      <c r="I33" s="110">
        <f>VLOOKUP($A33,'申込シート①-1・２'!$1:$1048576,8,FALSE)</f>
        <v>0</v>
      </c>
      <c r="J33" s="110" t="str">
        <f>VLOOKUP($A33,'申込シート①-1・２'!$1:$1048576,10,FALSE)&amp;"  "&amp;VLOOKUP($A33,'申込シート①-1・２'!$1:$1048576,11,FALSE)</f>
        <v xml:space="preserve">  </v>
      </c>
      <c r="K33" s="110" t="str">
        <f>VLOOKUP($A33,'申込シート①-1・２'!$1:$1048576,12,FALSE)&amp;"  "&amp;VLOOKUP($A33,'申込シート①-1・２'!$1:$1048576,13,FALSE)</f>
        <v xml:space="preserve">  </v>
      </c>
      <c r="L33" s="162">
        <f>VLOOKUP($A33,'申込シート①-1・２'!$1:$1048576,14,FALSE)</f>
        <v>0</v>
      </c>
      <c r="M33" s="163">
        <f>VLOOKUP($A33,'申込シート①-1・２'!$1:$1048576,15,FALSE)</f>
        <v>0</v>
      </c>
      <c r="N33" s="342">
        <f>VLOOKUP($A33,'申込シート①-1・２'!$1:$1048576,16,FALSE)</f>
        <v>0</v>
      </c>
      <c r="O33" s="110">
        <f>VLOOKUP($A33,'申込シート①-1・２'!$1:$1048576,17,FALSE)</f>
        <v>0</v>
      </c>
      <c r="P33" s="110">
        <f>VLOOKUP($A33,'申込シート①-1・２'!$1:$1048576,18,FALSE)</f>
        <v>0</v>
      </c>
      <c r="Q33" s="107">
        <f>VLOOKUP($A33,'申込シート①-1・２'!$1:$1048576,19,FALSE)</f>
        <v>0</v>
      </c>
      <c r="R33" s="110">
        <f>VLOOKUP($A33,'申込シート①-1・２'!$1:$1048576,20,FALSE)</f>
        <v>0</v>
      </c>
      <c r="S33" s="162">
        <f>VLOOKUP($A33,'申込シート①-1・２'!$1:$1048576,21,FALSE)</f>
        <v>0</v>
      </c>
      <c r="T33" s="164">
        <f>VLOOKUP($A33,'申込シート①-1・２'!$1:$1048576,22,FALSE)</f>
        <v>0</v>
      </c>
      <c r="U33" s="487">
        <f>VLOOKUP($A33,'申込シート①-1・２'!$1:$1048576,23,FALSE)</f>
        <v>0</v>
      </c>
      <c r="V33" s="487">
        <f>VLOOKUP($A33,'申込シート①-1・２'!$1:$1048576,24,FALSE)</f>
        <v>0</v>
      </c>
      <c r="W33" s="92">
        <f>VLOOKUP($A33,'申込シート①-1・２'!$1:$1048576,25,FALSE)</f>
        <v>0</v>
      </c>
      <c r="X33" s="1839"/>
      <c r="Y33" s="1840"/>
      <c r="Z33" s="1841"/>
    </row>
    <row r="34" spans="1:26">
      <c r="A34" s="90">
        <f>'申込シート①-1・２'!$F40</f>
        <v>31</v>
      </c>
      <c r="B34" s="88">
        <f>'申込シート①-1・２'!$B$3</f>
        <v>0</v>
      </c>
      <c r="C34" s="89" t="str">
        <f>'申込シート①-1・２'!$E$3</f>
        <v/>
      </c>
      <c r="D34" s="89" t="str">
        <f>'申込シート①-1・２'!$F$3</f>
        <v/>
      </c>
      <c r="E34" s="90">
        <f>'申込シート①-1・２'!$C40</f>
        <v>5</v>
      </c>
      <c r="F34" s="91" t="s">
        <v>2567</v>
      </c>
      <c r="G34" s="90">
        <f>VLOOKUP($A34,'申込シート①-1・２'!$1:$1048576,4,FALSE)</f>
        <v>0</v>
      </c>
      <c r="H34" s="90" t="str">
        <f>VLOOKUP($A34,'申込シート①-1・２'!$1:$1048576,7,FALSE)</f>
        <v>科</v>
      </c>
      <c r="I34" s="110">
        <f>VLOOKUP($A34,'申込シート①-1・２'!$1:$1048576,8,FALSE)</f>
        <v>0</v>
      </c>
      <c r="J34" s="110" t="str">
        <f>VLOOKUP($A34,'申込シート①-1・２'!$1:$1048576,10,FALSE)&amp;"  "&amp;VLOOKUP($A34,'申込シート①-1・２'!$1:$1048576,11,FALSE)</f>
        <v xml:space="preserve">  </v>
      </c>
      <c r="K34" s="110" t="str">
        <f>VLOOKUP($A34,'申込シート①-1・２'!$1:$1048576,12,FALSE)&amp;"  "&amp;VLOOKUP($A34,'申込シート①-1・２'!$1:$1048576,13,FALSE)</f>
        <v xml:space="preserve">  </v>
      </c>
      <c r="L34" s="162">
        <f>VLOOKUP($A34,'申込シート①-1・２'!$1:$1048576,14,FALSE)</f>
        <v>0</v>
      </c>
      <c r="M34" s="163">
        <f>VLOOKUP($A34,'申込シート①-1・２'!$1:$1048576,15,FALSE)</f>
        <v>0</v>
      </c>
      <c r="N34" s="342">
        <f>VLOOKUP($A34,'申込シート①-1・２'!$1:$1048576,16,FALSE)</f>
        <v>0</v>
      </c>
      <c r="O34" s="110">
        <f>VLOOKUP($A34,'申込シート①-1・２'!$1:$1048576,17,FALSE)</f>
        <v>0</v>
      </c>
      <c r="P34" s="110">
        <f>VLOOKUP($A34,'申込シート①-1・２'!$1:$1048576,18,FALSE)</f>
        <v>0</v>
      </c>
      <c r="Q34" s="107">
        <f>VLOOKUP($A34,'申込シート①-1・２'!$1:$1048576,19,FALSE)</f>
        <v>0</v>
      </c>
      <c r="R34" s="110">
        <f>VLOOKUP($A34,'申込シート①-1・２'!$1:$1048576,20,FALSE)</f>
        <v>0</v>
      </c>
      <c r="S34" s="162">
        <f>VLOOKUP($A34,'申込シート①-1・２'!$1:$1048576,21,FALSE)</f>
        <v>0</v>
      </c>
      <c r="T34" s="164">
        <f>VLOOKUP($A34,'申込シート①-1・２'!$1:$1048576,22,FALSE)</f>
        <v>0</v>
      </c>
      <c r="U34" s="487">
        <f>VLOOKUP($A34,'申込シート①-1・２'!$1:$1048576,23,FALSE)</f>
        <v>0</v>
      </c>
      <c r="V34" s="487">
        <f>VLOOKUP($A34,'申込シート①-1・２'!$1:$1048576,24,FALSE)</f>
        <v>0</v>
      </c>
      <c r="W34" s="92">
        <f>VLOOKUP($A34,'申込シート①-1・２'!$1:$1048576,25,FALSE)</f>
        <v>0</v>
      </c>
      <c r="X34" s="1839"/>
      <c r="Y34" s="1840"/>
      <c r="Z34" s="1841"/>
    </row>
    <row r="35" spans="1:26">
      <c r="A35" s="90">
        <f>'申込シート①-1・２'!$F41</f>
        <v>32</v>
      </c>
      <c r="B35" s="88">
        <f>'申込シート①-1・２'!$B$3</f>
        <v>0</v>
      </c>
      <c r="C35" s="89" t="str">
        <f>'申込シート①-1・２'!$E$3</f>
        <v/>
      </c>
      <c r="D35" s="89" t="str">
        <f>'申込シート①-1・２'!$F$3</f>
        <v/>
      </c>
      <c r="E35" s="90">
        <f>'申込シート①-1・２'!$C41</f>
        <v>6</v>
      </c>
      <c r="F35" s="91" t="s">
        <v>2567</v>
      </c>
      <c r="G35" s="90">
        <f>VLOOKUP($A35,'申込シート①-1・２'!$1:$1048576,4,FALSE)</f>
        <v>0</v>
      </c>
      <c r="H35" s="90" t="str">
        <f>VLOOKUP($A35,'申込シート①-1・２'!$1:$1048576,7,FALSE)</f>
        <v>科</v>
      </c>
      <c r="I35" s="110">
        <f>VLOOKUP($A35,'申込シート①-1・２'!$1:$1048576,8,FALSE)</f>
        <v>0</v>
      </c>
      <c r="J35" s="110" t="str">
        <f>VLOOKUP($A35,'申込シート①-1・２'!$1:$1048576,10,FALSE)&amp;"  "&amp;VLOOKUP($A35,'申込シート①-1・２'!$1:$1048576,11,FALSE)</f>
        <v xml:space="preserve">  </v>
      </c>
      <c r="K35" s="110" t="str">
        <f>VLOOKUP($A35,'申込シート①-1・２'!$1:$1048576,12,FALSE)&amp;"  "&amp;VLOOKUP($A35,'申込シート①-1・２'!$1:$1048576,13,FALSE)</f>
        <v xml:space="preserve">  </v>
      </c>
      <c r="L35" s="162">
        <f>VLOOKUP($A35,'申込シート①-1・２'!$1:$1048576,14,FALSE)</f>
        <v>0</v>
      </c>
      <c r="M35" s="163">
        <f>VLOOKUP($A35,'申込シート①-1・２'!$1:$1048576,15,FALSE)</f>
        <v>0</v>
      </c>
      <c r="N35" s="342">
        <f>VLOOKUP($A35,'申込シート①-1・２'!$1:$1048576,16,FALSE)</f>
        <v>0</v>
      </c>
      <c r="O35" s="110">
        <f>VLOOKUP($A35,'申込シート①-1・２'!$1:$1048576,17,FALSE)</f>
        <v>0</v>
      </c>
      <c r="P35" s="110">
        <f>VLOOKUP($A35,'申込シート①-1・２'!$1:$1048576,18,FALSE)</f>
        <v>0</v>
      </c>
      <c r="Q35" s="107">
        <f>VLOOKUP($A35,'申込シート①-1・２'!$1:$1048576,19,FALSE)</f>
        <v>0</v>
      </c>
      <c r="R35" s="110">
        <f>VLOOKUP($A35,'申込シート①-1・２'!$1:$1048576,20,FALSE)</f>
        <v>0</v>
      </c>
      <c r="S35" s="162">
        <f>VLOOKUP($A35,'申込シート①-1・２'!$1:$1048576,21,FALSE)</f>
        <v>0</v>
      </c>
      <c r="T35" s="164">
        <f>VLOOKUP($A35,'申込シート①-1・２'!$1:$1048576,22,FALSE)</f>
        <v>0</v>
      </c>
      <c r="U35" s="487">
        <f>VLOOKUP($A35,'申込シート①-1・２'!$1:$1048576,23,FALSE)</f>
        <v>0</v>
      </c>
      <c r="V35" s="487">
        <f>VLOOKUP($A35,'申込シート①-1・２'!$1:$1048576,24,FALSE)</f>
        <v>0</v>
      </c>
      <c r="W35" s="92">
        <f>VLOOKUP($A35,'申込シート①-1・２'!$1:$1048576,25,FALSE)</f>
        <v>0</v>
      </c>
      <c r="X35" s="1839"/>
      <c r="Y35" s="1840"/>
      <c r="Z35" s="1841"/>
    </row>
    <row r="36" spans="1:26">
      <c r="A36" s="90">
        <f>'申込シート①-1・２'!$F42</f>
        <v>33</v>
      </c>
      <c r="B36" s="88">
        <f>'申込シート①-1・２'!$B$3</f>
        <v>0</v>
      </c>
      <c r="C36" s="89" t="str">
        <f>'申込シート①-1・２'!$E$3</f>
        <v/>
      </c>
      <c r="D36" s="89" t="str">
        <f>'申込シート①-1・２'!$F$3</f>
        <v/>
      </c>
      <c r="E36" s="90">
        <f>'申込シート①-1・２'!$C42</f>
        <v>7</v>
      </c>
      <c r="F36" s="91" t="s">
        <v>2567</v>
      </c>
      <c r="G36" s="90">
        <f>VLOOKUP($A36,'申込シート①-1・２'!$1:$1048576,4,FALSE)</f>
        <v>0</v>
      </c>
      <c r="H36" s="90" t="str">
        <f>VLOOKUP($A36,'申込シート①-1・２'!$1:$1048576,7,FALSE)</f>
        <v>科</v>
      </c>
      <c r="I36" s="110">
        <f>VLOOKUP($A36,'申込シート①-1・２'!$1:$1048576,8,FALSE)</f>
        <v>0</v>
      </c>
      <c r="J36" s="110" t="str">
        <f>VLOOKUP($A36,'申込シート①-1・２'!$1:$1048576,10,FALSE)&amp;"  "&amp;VLOOKUP($A36,'申込シート①-1・２'!$1:$1048576,11,FALSE)</f>
        <v xml:space="preserve">  </v>
      </c>
      <c r="K36" s="110" t="str">
        <f>VLOOKUP($A36,'申込シート①-1・２'!$1:$1048576,12,FALSE)&amp;"  "&amp;VLOOKUP($A36,'申込シート①-1・２'!$1:$1048576,13,FALSE)</f>
        <v xml:space="preserve">  </v>
      </c>
      <c r="L36" s="162">
        <f>VLOOKUP($A36,'申込シート①-1・２'!$1:$1048576,14,FALSE)</f>
        <v>0</v>
      </c>
      <c r="M36" s="163">
        <f>VLOOKUP($A36,'申込シート①-1・２'!$1:$1048576,15,FALSE)</f>
        <v>0</v>
      </c>
      <c r="N36" s="342">
        <f>VLOOKUP($A36,'申込シート①-1・２'!$1:$1048576,16,FALSE)</f>
        <v>0</v>
      </c>
      <c r="O36" s="110">
        <f>VLOOKUP($A36,'申込シート①-1・２'!$1:$1048576,17,FALSE)</f>
        <v>0</v>
      </c>
      <c r="P36" s="110">
        <f>VLOOKUP($A36,'申込シート①-1・２'!$1:$1048576,18,FALSE)</f>
        <v>0</v>
      </c>
      <c r="Q36" s="107">
        <f>VLOOKUP($A36,'申込シート①-1・２'!$1:$1048576,19,FALSE)</f>
        <v>0</v>
      </c>
      <c r="R36" s="110">
        <f>VLOOKUP($A36,'申込シート①-1・２'!$1:$1048576,20,FALSE)</f>
        <v>0</v>
      </c>
      <c r="S36" s="162">
        <f>VLOOKUP($A36,'申込シート①-1・２'!$1:$1048576,21,FALSE)</f>
        <v>0</v>
      </c>
      <c r="T36" s="164">
        <f>VLOOKUP($A36,'申込シート①-1・２'!$1:$1048576,22,FALSE)</f>
        <v>0</v>
      </c>
      <c r="U36" s="487">
        <f>VLOOKUP($A36,'申込シート①-1・２'!$1:$1048576,23,FALSE)</f>
        <v>0</v>
      </c>
      <c r="V36" s="487">
        <f>VLOOKUP($A36,'申込シート①-1・２'!$1:$1048576,24,FALSE)</f>
        <v>0</v>
      </c>
      <c r="W36" s="92">
        <f>VLOOKUP($A36,'申込シート①-1・２'!$1:$1048576,25,FALSE)</f>
        <v>0</v>
      </c>
      <c r="X36" s="1839"/>
      <c r="Y36" s="1840"/>
      <c r="Z36" s="1841"/>
    </row>
    <row r="37" spans="1:26">
      <c r="A37" s="90">
        <f>'申込シート①-1・２'!$F43</f>
        <v>34</v>
      </c>
      <c r="B37" s="88">
        <f>'申込シート①-1・２'!$B$3</f>
        <v>0</v>
      </c>
      <c r="C37" s="89" t="str">
        <f>'申込シート①-1・２'!$E$3</f>
        <v/>
      </c>
      <c r="D37" s="89" t="str">
        <f>'申込シート①-1・２'!$F$3</f>
        <v/>
      </c>
      <c r="E37" s="90">
        <f>'申込シート①-1・２'!$C43</f>
        <v>8</v>
      </c>
      <c r="F37" s="91" t="s">
        <v>2567</v>
      </c>
      <c r="G37" s="90">
        <f>VLOOKUP($A37,'申込シート①-1・２'!$1:$1048576,4,FALSE)</f>
        <v>0</v>
      </c>
      <c r="H37" s="90" t="str">
        <f>VLOOKUP($A37,'申込シート①-1・２'!$1:$1048576,7,FALSE)</f>
        <v>科</v>
      </c>
      <c r="I37" s="110">
        <f>VLOOKUP($A37,'申込シート①-1・２'!$1:$1048576,8,FALSE)</f>
        <v>0</v>
      </c>
      <c r="J37" s="110" t="str">
        <f>VLOOKUP($A37,'申込シート①-1・２'!$1:$1048576,10,FALSE)&amp;"  "&amp;VLOOKUP($A37,'申込シート①-1・２'!$1:$1048576,11,FALSE)</f>
        <v xml:space="preserve">  </v>
      </c>
      <c r="K37" s="110" t="str">
        <f>VLOOKUP($A37,'申込シート①-1・２'!$1:$1048576,12,FALSE)&amp;"  "&amp;VLOOKUP($A37,'申込シート①-1・２'!$1:$1048576,13,FALSE)</f>
        <v xml:space="preserve">  </v>
      </c>
      <c r="L37" s="162">
        <f>VLOOKUP($A37,'申込シート①-1・２'!$1:$1048576,14,FALSE)</f>
        <v>0</v>
      </c>
      <c r="M37" s="163">
        <f>VLOOKUP($A37,'申込シート①-1・２'!$1:$1048576,15,FALSE)</f>
        <v>0</v>
      </c>
      <c r="N37" s="342">
        <f>VLOOKUP($A37,'申込シート①-1・２'!$1:$1048576,16,FALSE)</f>
        <v>0</v>
      </c>
      <c r="O37" s="110">
        <f>VLOOKUP($A37,'申込シート①-1・２'!$1:$1048576,17,FALSE)</f>
        <v>0</v>
      </c>
      <c r="P37" s="110">
        <f>VLOOKUP($A37,'申込シート①-1・２'!$1:$1048576,18,FALSE)</f>
        <v>0</v>
      </c>
      <c r="Q37" s="107">
        <f>VLOOKUP($A37,'申込シート①-1・２'!$1:$1048576,19,FALSE)</f>
        <v>0</v>
      </c>
      <c r="R37" s="110">
        <f>VLOOKUP($A37,'申込シート①-1・２'!$1:$1048576,20,FALSE)</f>
        <v>0</v>
      </c>
      <c r="S37" s="162">
        <f>VLOOKUP($A37,'申込シート①-1・２'!$1:$1048576,21,FALSE)</f>
        <v>0</v>
      </c>
      <c r="T37" s="164">
        <f>VLOOKUP($A37,'申込シート①-1・２'!$1:$1048576,22,FALSE)</f>
        <v>0</v>
      </c>
      <c r="U37" s="487">
        <f>VLOOKUP($A37,'申込シート①-1・２'!$1:$1048576,23,FALSE)</f>
        <v>0</v>
      </c>
      <c r="V37" s="487">
        <f>VLOOKUP($A37,'申込シート①-1・２'!$1:$1048576,24,FALSE)</f>
        <v>0</v>
      </c>
      <c r="W37" s="92">
        <f>VLOOKUP($A37,'申込シート①-1・２'!$1:$1048576,25,FALSE)</f>
        <v>0</v>
      </c>
      <c r="X37" s="1839"/>
      <c r="Y37" s="1840"/>
      <c r="Z37" s="1841"/>
    </row>
    <row r="38" spans="1:26">
      <c r="A38" s="90">
        <f>'申込シート①-1・２'!$F44</f>
        <v>35</v>
      </c>
      <c r="B38" s="88">
        <f>'申込シート①-1・２'!$B$3</f>
        <v>0</v>
      </c>
      <c r="C38" s="89" t="str">
        <f>'申込シート①-1・２'!$E$3</f>
        <v/>
      </c>
      <c r="D38" s="89" t="str">
        <f>'申込シート①-1・２'!$F$3</f>
        <v/>
      </c>
      <c r="E38" s="90">
        <f>'申込シート①-1・２'!$C44</f>
        <v>9</v>
      </c>
      <c r="F38" s="91" t="s">
        <v>2567</v>
      </c>
      <c r="G38" s="90">
        <f>VLOOKUP($A38,'申込シート①-1・２'!$1:$1048576,4,FALSE)</f>
        <v>0</v>
      </c>
      <c r="H38" s="90" t="str">
        <f>VLOOKUP($A38,'申込シート①-1・２'!$1:$1048576,7,FALSE)</f>
        <v>科</v>
      </c>
      <c r="I38" s="110">
        <f>VLOOKUP($A38,'申込シート①-1・２'!$1:$1048576,8,FALSE)</f>
        <v>0</v>
      </c>
      <c r="J38" s="110" t="str">
        <f>VLOOKUP($A38,'申込シート①-1・２'!$1:$1048576,10,FALSE)&amp;"  "&amp;VLOOKUP($A38,'申込シート①-1・２'!$1:$1048576,11,FALSE)</f>
        <v xml:space="preserve">  </v>
      </c>
      <c r="K38" s="110" t="str">
        <f>VLOOKUP($A38,'申込シート①-1・２'!$1:$1048576,12,FALSE)&amp;"  "&amp;VLOOKUP($A38,'申込シート①-1・２'!$1:$1048576,13,FALSE)</f>
        <v xml:space="preserve">  </v>
      </c>
      <c r="L38" s="162">
        <f>VLOOKUP($A38,'申込シート①-1・２'!$1:$1048576,14,FALSE)</f>
        <v>0</v>
      </c>
      <c r="M38" s="163">
        <f>VLOOKUP($A38,'申込シート①-1・２'!$1:$1048576,15,FALSE)</f>
        <v>0</v>
      </c>
      <c r="N38" s="342">
        <f>VLOOKUP($A38,'申込シート①-1・２'!$1:$1048576,16,FALSE)</f>
        <v>0</v>
      </c>
      <c r="O38" s="110">
        <f>VLOOKUP($A38,'申込シート①-1・２'!$1:$1048576,17,FALSE)</f>
        <v>0</v>
      </c>
      <c r="P38" s="110">
        <f>VLOOKUP($A38,'申込シート①-1・２'!$1:$1048576,18,FALSE)</f>
        <v>0</v>
      </c>
      <c r="Q38" s="107">
        <f>VLOOKUP($A38,'申込シート①-1・２'!$1:$1048576,19,FALSE)</f>
        <v>0</v>
      </c>
      <c r="R38" s="110">
        <f>VLOOKUP($A38,'申込シート①-1・２'!$1:$1048576,20,FALSE)</f>
        <v>0</v>
      </c>
      <c r="S38" s="162">
        <f>VLOOKUP($A38,'申込シート①-1・２'!$1:$1048576,21,FALSE)</f>
        <v>0</v>
      </c>
      <c r="T38" s="164">
        <f>VLOOKUP($A38,'申込シート①-1・２'!$1:$1048576,22,FALSE)</f>
        <v>0</v>
      </c>
      <c r="U38" s="487">
        <f>VLOOKUP($A38,'申込シート①-1・２'!$1:$1048576,23,FALSE)</f>
        <v>0</v>
      </c>
      <c r="V38" s="487">
        <f>VLOOKUP($A38,'申込シート①-1・２'!$1:$1048576,24,FALSE)</f>
        <v>0</v>
      </c>
      <c r="W38" s="92">
        <f>VLOOKUP($A38,'申込シート①-1・２'!$1:$1048576,25,FALSE)</f>
        <v>0</v>
      </c>
      <c r="X38" s="1839"/>
      <c r="Y38" s="1840"/>
      <c r="Z38" s="1841"/>
    </row>
    <row r="39" spans="1:26">
      <c r="A39" s="90">
        <f>'申込シート①-1・２'!$F45</f>
        <v>36</v>
      </c>
      <c r="B39" s="88">
        <f>'申込シート①-1・２'!$B$3</f>
        <v>0</v>
      </c>
      <c r="C39" s="89" t="str">
        <f>'申込シート①-1・２'!$E$3</f>
        <v/>
      </c>
      <c r="D39" s="89" t="str">
        <f>'申込シート①-1・２'!$F$3</f>
        <v/>
      </c>
      <c r="E39" s="90">
        <f>'申込シート①-1・２'!$C45</f>
        <v>10</v>
      </c>
      <c r="F39" s="91" t="s">
        <v>2567</v>
      </c>
      <c r="G39" s="90">
        <f>VLOOKUP($A39,'申込シート①-1・２'!$1:$1048576,4,FALSE)</f>
        <v>0</v>
      </c>
      <c r="H39" s="90" t="str">
        <f>VLOOKUP($A39,'申込シート①-1・２'!$1:$1048576,7,FALSE)</f>
        <v>科</v>
      </c>
      <c r="I39" s="110">
        <f>VLOOKUP($A39,'申込シート①-1・２'!$1:$1048576,8,FALSE)</f>
        <v>0</v>
      </c>
      <c r="J39" s="110" t="str">
        <f>VLOOKUP($A39,'申込シート①-1・２'!$1:$1048576,10,FALSE)&amp;"  "&amp;VLOOKUP($A39,'申込シート①-1・２'!$1:$1048576,11,FALSE)</f>
        <v xml:space="preserve">  </v>
      </c>
      <c r="K39" s="110" t="str">
        <f>VLOOKUP($A39,'申込シート①-1・２'!$1:$1048576,12,FALSE)&amp;"  "&amp;VLOOKUP($A39,'申込シート①-1・２'!$1:$1048576,13,FALSE)</f>
        <v xml:space="preserve">  </v>
      </c>
      <c r="L39" s="162">
        <f>VLOOKUP($A39,'申込シート①-1・２'!$1:$1048576,14,FALSE)</f>
        <v>0</v>
      </c>
      <c r="M39" s="163">
        <f>VLOOKUP($A39,'申込シート①-1・２'!$1:$1048576,15,FALSE)</f>
        <v>0</v>
      </c>
      <c r="N39" s="342">
        <f>VLOOKUP($A39,'申込シート①-1・２'!$1:$1048576,16,FALSE)</f>
        <v>0</v>
      </c>
      <c r="O39" s="110">
        <f>VLOOKUP($A39,'申込シート①-1・２'!$1:$1048576,17,FALSE)</f>
        <v>0</v>
      </c>
      <c r="P39" s="110">
        <f>VLOOKUP($A39,'申込シート①-1・２'!$1:$1048576,18,FALSE)</f>
        <v>0</v>
      </c>
      <c r="Q39" s="107">
        <f>VLOOKUP($A39,'申込シート①-1・２'!$1:$1048576,19,FALSE)</f>
        <v>0</v>
      </c>
      <c r="R39" s="110">
        <f>VLOOKUP($A39,'申込シート①-1・２'!$1:$1048576,20,FALSE)</f>
        <v>0</v>
      </c>
      <c r="S39" s="162">
        <f>VLOOKUP($A39,'申込シート①-1・２'!$1:$1048576,21,FALSE)</f>
        <v>0</v>
      </c>
      <c r="T39" s="164">
        <f>VLOOKUP($A39,'申込シート①-1・２'!$1:$1048576,22,FALSE)</f>
        <v>0</v>
      </c>
      <c r="U39" s="487">
        <f>VLOOKUP($A39,'申込シート①-1・２'!$1:$1048576,23,FALSE)</f>
        <v>0</v>
      </c>
      <c r="V39" s="487">
        <f>VLOOKUP($A39,'申込シート①-1・２'!$1:$1048576,24,FALSE)</f>
        <v>0</v>
      </c>
      <c r="W39" s="92">
        <f>VLOOKUP($A39,'申込シート①-1・２'!$1:$1048576,25,FALSE)</f>
        <v>0</v>
      </c>
      <c r="X39" s="1839"/>
      <c r="Y39" s="1840"/>
      <c r="Z39" s="1841"/>
    </row>
    <row r="40" spans="1:26">
      <c r="A40" s="90">
        <f>'申込シート①-1・２'!$F46</f>
        <v>37</v>
      </c>
      <c r="B40" s="88">
        <f>'申込シート①-1・２'!$B$3</f>
        <v>0</v>
      </c>
      <c r="C40" s="89" t="str">
        <f>'申込シート①-1・２'!$E$3</f>
        <v/>
      </c>
      <c r="D40" s="89" t="str">
        <f>'申込シート①-1・２'!$F$3</f>
        <v/>
      </c>
      <c r="E40" s="90">
        <f>'申込シート①-1・２'!$C46</f>
        <v>11</v>
      </c>
      <c r="F40" s="91" t="s">
        <v>2567</v>
      </c>
      <c r="G40" s="90" t="str">
        <f>VLOOKUP($A40,'申込シート①-1・２'!$1:$1048576,4,FALSE)</f>
        <v>引率者</v>
      </c>
      <c r="H40" s="90" t="str">
        <f>VLOOKUP($A40,'申込シート①-1・２'!$1:$1048576,7,FALSE)</f>
        <v>-</v>
      </c>
      <c r="I40" s="110" t="str">
        <f>VLOOKUP($A40,'申込シート①-1・２'!$1:$1048576,8,FALSE)</f>
        <v>-</v>
      </c>
      <c r="J40" s="110" t="str">
        <f>VLOOKUP($A40,'申込シート①-1・２'!$1:$1048576,10,FALSE)&amp;"  "&amp;VLOOKUP($A40,'申込シート①-1・２'!$1:$1048576,11,FALSE)</f>
        <v xml:space="preserve">  </v>
      </c>
      <c r="K40" s="110" t="str">
        <f>VLOOKUP($A40,'申込シート①-1・２'!$1:$1048576,12,FALSE)&amp;"  "&amp;VLOOKUP($A40,'申込シート①-1・２'!$1:$1048576,13,FALSE)</f>
        <v xml:space="preserve">  </v>
      </c>
      <c r="L40" s="162">
        <f>VLOOKUP($A40,'申込シート①-1・２'!$1:$1048576,14,FALSE)</f>
        <v>0</v>
      </c>
      <c r="M40" s="163">
        <f>VLOOKUP($A40,'申込シート①-1・２'!$1:$1048576,15,FALSE)</f>
        <v>0</v>
      </c>
      <c r="N40" s="342">
        <f>VLOOKUP($A40,'申込シート①-1・２'!$1:$1048576,16,FALSE)</f>
        <v>0</v>
      </c>
      <c r="O40" s="110">
        <f>VLOOKUP($A40,'申込シート①-1・２'!$1:$1048576,17,FALSE)</f>
        <v>0</v>
      </c>
      <c r="P40" s="110">
        <f>VLOOKUP($A40,'申込シート①-1・２'!$1:$1048576,18,FALSE)</f>
        <v>0</v>
      </c>
      <c r="Q40" s="107">
        <f>VLOOKUP($A40,'申込シート①-1・２'!$1:$1048576,19,FALSE)</f>
        <v>0</v>
      </c>
      <c r="R40" s="110">
        <f>VLOOKUP($A40,'申込シート①-1・２'!$1:$1048576,20,FALSE)</f>
        <v>0</v>
      </c>
      <c r="S40" s="162">
        <f>VLOOKUP($A40,'申込シート①-1・２'!$1:$1048576,21,FALSE)</f>
        <v>0</v>
      </c>
      <c r="T40" s="164">
        <f>VLOOKUP($A40,'申込シート①-1・２'!$1:$1048576,22,FALSE)</f>
        <v>0</v>
      </c>
      <c r="U40" s="487">
        <f>VLOOKUP($A40,'申込シート①-1・２'!$1:$1048576,23,FALSE)</f>
        <v>0</v>
      </c>
      <c r="V40" s="487">
        <f>VLOOKUP($A40,'申込シート①-1・２'!$1:$1048576,24,FALSE)</f>
        <v>0</v>
      </c>
      <c r="W40" s="92">
        <f>VLOOKUP($A40,'申込シート①-1・２'!$1:$1048576,25,FALSE)</f>
        <v>0</v>
      </c>
      <c r="X40" s="1839"/>
      <c r="Y40" s="1840"/>
      <c r="Z40" s="1841"/>
    </row>
    <row r="41" spans="1:26">
      <c r="A41" s="90">
        <f>'申込シート①-1・２'!$F47</f>
        <v>38</v>
      </c>
      <c r="B41" s="88">
        <f>'申込シート①-1・２'!$B$3</f>
        <v>0</v>
      </c>
      <c r="C41" s="89" t="str">
        <f>'申込シート①-1・２'!$E$3</f>
        <v/>
      </c>
      <c r="D41" s="89" t="str">
        <f>'申込シート①-1・２'!$F$3</f>
        <v/>
      </c>
      <c r="E41" s="90">
        <f>'申込シート①-1・２'!$C47</f>
        <v>12</v>
      </c>
      <c r="F41" s="91" t="s">
        <v>2567</v>
      </c>
      <c r="G41" s="90" t="str">
        <f>VLOOKUP($A41,'申込シート①-1・２'!$1:$1048576,4,FALSE)</f>
        <v>引率者</v>
      </c>
      <c r="H41" s="90" t="str">
        <f>VLOOKUP($A41,'申込シート①-1・２'!$1:$1048576,7,FALSE)</f>
        <v>-</v>
      </c>
      <c r="I41" s="110" t="str">
        <f>VLOOKUP($A41,'申込シート①-1・２'!$1:$1048576,8,FALSE)</f>
        <v>-</v>
      </c>
      <c r="J41" s="110" t="str">
        <f>VLOOKUP($A41,'申込シート①-1・２'!$1:$1048576,10,FALSE)&amp;"  "&amp;VLOOKUP($A41,'申込シート①-1・２'!$1:$1048576,11,FALSE)</f>
        <v xml:space="preserve">  </v>
      </c>
      <c r="K41" s="110" t="str">
        <f>VLOOKUP($A41,'申込シート①-1・２'!$1:$1048576,12,FALSE)&amp;"  "&amp;VLOOKUP($A41,'申込シート①-1・２'!$1:$1048576,13,FALSE)</f>
        <v xml:space="preserve">  </v>
      </c>
      <c r="L41" s="162">
        <f>VLOOKUP($A41,'申込シート①-1・２'!$1:$1048576,14,FALSE)</f>
        <v>0</v>
      </c>
      <c r="M41" s="163">
        <f>VLOOKUP($A41,'申込シート①-1・２'!$1:$1048576,15,FALSE)</f>
        <v>0</v>
      </c>
      <c r="N41" s="342">
        <f>VLOOKUP($A41,'申込シート①-1・２'!$1:$1048576,16,FALSE)</f>
        <v>0</v>
      </c>
      <c r="O41" s="110">
        <f>VLOOKUP($A41,'申込シート①-1・２'!$1:$1048576,17,FALSE)</f>
        <v>0</v>
      </c>
      <c r="P41" s="110">
        <f>VLOOKUP($A41,'申込シート①-1・２'!$1:$1048576,18,FALSE)</f>
        <v>0</v>
      </c>
      <c r="Q41" s="107">
        <f>VLOOKUP($A41,'申込シート①-1・２'!$1:$1048576,19,FALSE)</f>
        <v>0</v>
      </c>
      <c r="R41" s="110">
        <f>VLOOKUP($A41,'申込シート①-1・２'!$1:$1048576,20,FALSE)</f>
        <v>0</v>
      </c>
      <c r="S41" s="162">
        <f>VLOOKUP($A41,'申込シート①-1・２'!$1:$1048576,21,FALSE)</f>
        <v>0</v>
      </c>
      <c r="T41" s="164">
        <f>VLOOKUP($A41,'申込シート①-1・２'!$1:$1048576,22,FALSE)</f>
        <v>0</v>
      </c>
      <c r="U41" s="487">
        <f>VLOOKUP($A41,'申込シート①-1・２'!$1:$1048576,23,FALSE)</f>
        <v>0</v>
      </c>
      <c r="V41" s="487">
        <f>VLOOKUP($A41,'申込シート①-1・２'!$1:$1048576,24,FALSE)</f>
        <v>0</v>
      </c>
      <c r="W41" s="92">
        <f>VLOOKUP($A41,'申込シート①-1・２'!$1:$1048576,25,FALSE)</f>
        <v>0</v>
      </c>
      <c r="X41" s="1839"/>
      <c r="Y41" s="1840"/>
      <c r="Z41" s="1841"/>
    </row>
    <row r="42" spans="1:26" ht="12.75" thickBot="1">
      <c r="A42" s="96">
        <f>'申込シート①-1・２'!$F48</f>
        <v>39</v>
      </c>
      <c r="B42" s="94">
        <f>'申込シート①-1・２'!$B$3</f>
        <v>0</v>
      </c>
      <c r="C42" s="95" t="str">
        <f>'申込シート①-1・２'!$E$3</f>
        <v/>
      </c>
      <c r="D42" s="95" t="str">
        <f>'申込シート①-1・２'!$F$3</f>
        <v/>
      </c>
      <c r="E42" s="96">
        <f>'申込シート①-1・２'!$C48</f>
        <v>13</v>
      </c>
      <c r="F42" s="97" t="s">
        <v>2567</v>
      </c>
      <c r="G42" s="96" t="str">
        <f>VLOOKUP($A42,'申込シート①-1・２'!$1:$1048576,4,FALSE)</f>
        <v>引率者</v>
      </c>
      <c r="H42" s="96" t="str">
        <f>VLOOKUP($A42,'申込シート①-1・２'!$1:$1048576,7,FALSE)</f>
        <v>-</v>
      </c>
      <c r="I42" s="111" t="str">
        <f>VLOOKUP($A42,'申込シート①-1・２'!$1:$1048576,8,FALSE)</f>
        <v>-</v>
      </c>
      <c r="J42" s="111" t="str">
        <f>VLOOKUP($A42,'申込シート①-1・２'!$1:$1048576,10,FALSE)&amp;"  "&amp;VLOOKUP($A42,'申込シート①-1・２'!$1:$1048576,11,FALSE)</f>
        <v xml:space="preserve">  </v>
      </c>
      <c r="K42" s="111" t="str">
        <f>VLOOKUP($A42,'申込シート①-1・２'!$1:$1048576,12,FALSE)&amp;"  "&amp;VLOOKUP($A42,'申込シート①-1・２'!$1:$1048576,13,FALSE)</f>
        <v xml:space="preserve">  </v>
      </c>
      <c r="L42" s="166">
        <f>VLOOKUP($A42,'申込シート①-1・２'!$1:$1048576,14,FALSE)</f>
        <v>0</v>
      </c>
      <c r="M42" s="167">
        <f>VLOOKUP($A42,'申込シート①-1・２'!$1:$1048576,15,FALSE)</f>
        <v>0</v>
      </c>
      <c r="N42" s="343">
        <f>VLOOKUP($A42,'申込シート①-1・２'!$1:$1048576,16,FALSE)</f>
        <v>0</v>
      </c>
      <c r="O42" s="111">
        <f>VLOOKUP($A42,'申込シート①-1・２'!$1:$1048576,17,FALSE)</f>
        <v>0</v>
      </c>
      <c r="P42" s="111">
        <f>VLOOKUP($A42,'申込シート①-1・２'!$1:$1048576,18,FALSE)</f>
        <v>0</v>
      </c>
      <c r="Q42" s="108">
        <f>VLOOKUP($A42,'申込シート①-1・２'!$1:$1048576,19,FALSE)</f>
        <v>0</v>
      </c>
      <c r="R42" s="111">
        <f>VLOOKUP($A42,'申込シート①-1・２'!$1:$1048576,20,FALSE)</f>
        <v>0</v>
      </c>
      <c r="S42" s="166">
        <f>VLOOKUP($A42,'申込シート①-1・２'!$1:$1048576,21,FALSE)</f>
        <v>0</v>
      </c>
      <c r="T42" s="168">
        <f>VLOOKUP($A42,'申込シート①-1・２'!$1:$1048576,22,FALSE)</f>
        <v>0</v>
      </c>
      <c r="U42" s="488">
        <f>VLOOKUP($A42,'申込シート①-1・２'!$1:$1048576,23,FALSE)</f>
        <v>0</v>
      </c>
      <c r="V42" s="488">
        <f>VLOOKUP($A42,'申込シート①-1・２'!$1:$1048576,24,FALSE)</f>
        <v>0</v>
      </c>
      <c r="W42" s="98">
        <f>VLOOKUP($A42,'申込シート①-1・２'!$1:$1048576,25,FALSE)</f>
        <v>0</v>
      </c>
      <c r="X42" s="1842"/>
      <c r="Y42" s="1843"/>
      <c r="Z42" s="1844"/>
    </row>
    <row r="43" spans="1:26">
      <c r="A43" s="102">
        <f>'申込シート①-1・２'!$F49</f>
        <v>40</v>
      </c>
      <c r="B43" s="100">
        <f>'申込シート①-1・２'!$B$3</f>
        <v>0</v>
      </c>
      <c r="C43" s="101" t="str">
        <f>'申込シート①-1・２'!$E$3</f>
        <v/>
      </c>
      <c r="D43" s="101" t="str">
        <f>'申込シート①-1・２'!$F$3</f>
        <v/>
      </c>
      <c r="E43" s="102">
        <f>'申込シート①-1・２'!$C49</f>
        <v>1</v>
      </c>
      <c r="F43" s="103" t="s">
        <v>2551</v>
      </c>
      <c r="G43" s="102" t="str">
        <f>VLOOKUP($A43,'申込シート①-1・２'!$1:$1048576,4,FALSE)</f>
        <v>発表者</v>
      </c>
      <c r="H43" s="102" t="str">
        <f>VLOOKUP($A43,'申込シート①-1・２'!$1:$1048576,7,FALSE)</f>
        <v>科</v>
      </c>
      <c r="I43" s="109">
        <f>VLOOKUP($A43,'申込シート①-1・２'!$1:$1048576,8,FALSE)</f>
        <v>0</v>
      </c>
      <c r="J43" s="109" t="str">
        <f>VLOOKUP($A43,'申込シート①-1・２'!$1:$1048576,10,FALSE)&amp;"  "&amp;VLOOKUP($A43,'申込シート①-1・２'!$1:$1048576,11,FALSE)</f>
        <v xml:space="preserve">  </v>
      </c>
      <c r="K43" s="109" t="str">
        <f>VLOOKUP($A43,'申込シート①-1・２'!$1:$1048576,12,FALSE)&amp;"  "&amp;VLOOKUP($A43,'申込シート①-1・２'!$1:$1048576,13,FALSE)</f>
        <v xml:space="preserve">  </v>
      </c>
      <c r="L43" s="170">
        <f>VLOOKUP($A43,'申込シート①-1・２'!$1:$1048576,14,FALSE)</f>
        <v>0</v>
      </c>
      <c r="M43" s="171">
        <f>VLOOKUP($A43,'申込シート①-1・２'!$1:$1048576,15,FALSE)</f>
        <v>0</v>
      </c>
      <c r="N43" s="344">
        <f>VLOOKUP($A43,'申込シート①-1・２'!$1:$1048576,16,FALSE)</f>
        <v>0</v>
      </c>
      <c r="O43" s="109">
        <f>VLOOKUP($A43,'申込シート①-1・２'!$1:$1048576,17,FALSE)</f>
        <v>0</v>
      </c>
      <c r="P43" s="109">
        <f>VLOOKUP($A43,'申込シート①-1・２'!$1:$1048576,18,FALSE)</f>
        <v>0</v>
      </c>
      <c r="Q43" s="106">
        <f>VLOOKUP($A43,'申込シート①-1・２'!$1:$1048576,19,FALSE)</f>
        <v>0</v>
      </c>
      <c r="R43" s="109">
        <f>VLOOKUP($A43,'申込シート①-1・２'!$1:$1048576,20,FALSE)</f>
        <v>0</v>
      </c>
      <c r="S43" s="170">
        <f>VLOOKUP($A43,'申込シート①-1・２'!$1:$1048576,21,FALSE)</f>
        <v>0</v>
      </c>
      <c r="T43" s="399">
        <f>VLOOKUP($A43,'申込シート①-1・２'!$1:$1048576,22,FALSE)</f>
        <v>0</v>
      </c>
      <c r="U43" s="489">
        <f>VLOOKUP($A43,'申込シート①-1・２'!$1:$1048576,23,FALSE)</f>
        <v>0</v>
      </c>
      <c r="V43" s="489">
        <f>VLOOKUP($A43,'申込シート①-1・２'!$1:$1048576,24,FALSE)</f>
        <v>0</v>
      </c>
      <c r="W43" s="104">
        <f>VLOOKUP($A43,'申込シート①-1・２'!$1:$1048576,25,FALSE)</f>
        <v>0</v>
      </c>
      <c r="X43" s="1845"/>
      <c r="Y43" s="1846"/>
      <c r="Z43" s="1847"/>
    </row>
    <row r="44" spans="1:26">
      <c r="A44" s="90">
        <f>'申込シート①-1・２'!$F50</f>
        <v>41</v>
      </c>
      <c r="B44" s="88">
        <f>'申込シート①-1・２'!$B$3</f>
        <v>0</v>
      </c>
      <c r="C44" s="89" t="str">
        <f>'申込シート①-1・２'!$E$3</f>
        <v/>
      </c>
      <c r="D44" s="89" t="str">
        <f>'申込シート①-1・２'!$F$3</f>
        <v/>
      </c>
      <c r="E44" s="90">
        <f>'申込シート①-1・２'!$C50</f>
        <v>2</v>
      </c>
      <c r="F44" s="91" t="s">
        <v>2568</v>
      </c>
      <c r="G44" s="90" t="str">
        <f>VLOOKUP($A44,'申込シート①-1・２'!$1:$1048576,4,FALSE)</f>
        <v>引率者</v>
      </c>
      <c r="H44" s="90" t="str">
        <f>VLOOKUP($A44,'申込シート①-1・２'!$1:$1048576,7,FALSE)</f>
        <v>-</v>
      </c>
      <c r="I44" s="110" t="str">
        <f>VLOOKUP($A44,'申込シート①-1・２'!$1:$1048576,8,FALSE)</f>
        <v>-</v>
      </c>
      <c r="J44" s="110" t="str">
        <f>VLOOKUP($A44,'申込シート①-1・２'!$1:$1048576,10,FALSE)&amp;"  "&amp;VLOOKUP($A44,'申込シート①-1・２'!$1:$1048576,11,FALSE)</f>
        <v xml:space="preserve">  </v>
      </c>
      <c r="K44" s="110" t="str">
        <f>VLOOKUP($A44,'申込シート①-1・２'!$1:$1048576,12,FALSE)&amp;"  "&amp;VLOOKUP($A44,'申込シート①-1・２'!$1:$1048576,13,FALSE)</f>
        <v xml:space="preserve">  </v>
      </c>
      <c r="L44" s="162">
        <f>VLOOKUP($A44,'申込シート①-1・２'!$1:$1048576,14,FALSE)</f>
        <v>0</v>
      </c>
      <c r="M44" s="163">
        <f>VLOOKUP($A44,'申込シート①-1・２'!$1:$1048576,15,FALSE)</f>
        <v>0</v>
      </c>
      <c r="N44" s="342">
        <f>VLOOKUP($A44,'申込シート①-1・２'!$1:$1048576,16,FALSE)</f>
        <v>0</v>
      </c>
      <c r="O44" s="110">
        <f>VLOOKUP($A44,'申込シート①-1・２'!$1:$1048576,17,FALSE)</f>
        <v>0</v>
      </c>
      <c r="P44" s="110">
        <f>VLOOKUP($A44,'申込シート①-1・２'!$1:$1048576,18,FALSE)</f>
        <v>0</v>
      </c>
      <c r="Q44" s="107">
        <f>VLOOKUP($A44,'申込シート①-1・２'!$1:$1048576,19,FALSE)</f>
        <v>0</v>
      </c>
      <c r="R44" s="110">
        <f>VLOOKUP($A44,'申込シート①-1・２'!$1:$1048576,20,FALSE)</f>
        <v>0</v>
      </c>
      <c r="S44" s="162">
        <f>VLOOKUP($A44,'申込シート①-1・２'!$1:$1048576,21,FALSE)</f>
        <v>0</v>
      </c>
      <c r="T44" s="164">
        <f>VLOOKUP($A44,'申込シート①-1・２'!$1:$1048576,22,FALSE)</f>
        <v>0</v>
      </c>
      <c r="U44" s="487">
        <f>VLOOKUP($A44,'申込シート①-1・２'!$1:$1048576,23,FALSE)</f>
        <v>0</v>
      </c>
      <c r="V44" s="487">
        <f>VLOOKUP($A44,'申込シート①-1・２'!$1:$1048576,24,FALSE)</f>
        <v>0</v>
      </c>
      <c r="W44" s="92">
        <f>VLOOKUP($A44,'申込シート①-1・２'!$1:$1048576,25,FALSE)</f>
        <v>0</v>
      </c>
      <c r="X44" s="1839"/>
      <c r="Y44" s="1840"/>
      <c r="Z44" s="1841"/>
    </row>
    <row r="45" spans="1:26">
      <c r="A45" s="90">
        <f>'申込シート①-1・２'!$F51</f>
        <v>42</v>
      </c>
      <c r="B45" s="88">
        <f>'申込シート①-1・２'!$B$3</f>
        <v>0</v>
      </c>
      <c r="C45" s="89" t="str">
        <f>'申込シート①-1・２'!$E$3</f>
        <v/>
      </c>
      <c r="D45" s="89" t="str">
        <f>'申込シート①-1・２'!$F$3</f>
        <v/>
      </c>
      <c r="E45" s="90">
        <f>'申込シート①-1・２'!$C51</f>
        <v>3</v>
      </c>
      <c r="F45" s="91" t="s">
        <v>2568</v>
      </c>
      <c r="G45" s="90" t="str">
        <f>VLOOKUP($A45,'申込シート①-1・２'!$1:$1048576,4,FALSE)</f>
        <v>引率者</v>
      </c>
      <c r="H45" s="90" t="str">
        <f>VLOOKUP($A45,'申込シート①-1・２'!$1:$1048576,7,FALSE)</f>
        <v>-</v>
      </c>
      <c r="I45" s="110" t="str">
        <f>VLOOKUP($A45,'申込シート①-1・２'!$1:$1048576,8,FALSE)</f>
        <v>-</v>
      </c>
      <c r="J45" s="110" t="str">
        <f>VLOOKUP($A45,'申込シート①-1・２'!$1:$1048576,10,FALSE)&amp;"  "&amp;VLOOKUP($A45,'申込シート①-1・２'!$1:$1048576,11,FALSE)</f>
        <v xml:space="preserve">  </v>
      </c>
      <c r="K45" s="110" t="str">
        <f>VLOOKUP($A45,'申込シート①-1・２'!$1:$1048576,12,FALSE)&amp;"  "&amp;VLOOKUP($A45,'申込シート①-1・２'!$1:$1048576,13,FALSE)</f>
        <v xml:space="preserve">  </v>
      </c>
      <c r="L45" s="162">
        <f>VLOOKUP($A45,'申込シート①-1・２'!$1:$1048576,14,FALSE)</f>
        <v>0</v>
      </c>
      <c r="M45" s="163">
        <f>VLOOKUP($A45,'申込シート①-1・２'!$1:$1048576,15,FALSE)</f>
        <v>0</v>
      </c>
      <c r="N45" s="342">
        <f>VLOOKUP($A45,'申込シート①-1・２'!$1:$1048576,16,FALSE)</f>
        <v>0</v>
      </c>
      <c r="O45" s="110">
        <f>VLOOKUP($A45,'申込シート①-1・２'!$1:$1048576,17,FALSE)</f>
        <v>0</v>
      </c>
      <c r="P45" s="110">
        <f>VLOOKUP($A45,'申込シート①-1・２'!$1:$1048576,18,FALSE)</f>
        <v>0</v>
      </c>
      <c r="Q45" s="107">
        <f>VLOOKUP($A45,'申込シート①-1・２'!$1:$1048576,19,FALSE)</f>
        <v>0</v>
      </c>
      <c r="R45" s="110">
        <f>VLOOKUP($A45,'申込シート①-1・２'!$1:$1048576,20,FALSE)</f>
        <v>0</v>
      </c>
      <c r="S45" s="162">
        <f>VLOOKUP($A45,'申込シート①-1・２'!$1:$1048576,21,FALSE)</f>
        <v>0</v>
      </c>
      <c r="T45" s="164">
        <f>VLOOKUP($A45,'申込シート①-1・２'!$1:$1048576,22,FALSE)</f>
        <v>0</v>
      </c>
      <c r="U45" s="487">
        <f>VLOOKUP($A45,'申込シート①-1・２'!$1:$1048576,23,FALSE)</f>
        <v>0</v>
      </c>
      <c r="V45" s="487">
        <f>VLOOKUP($A45,'申込シート①-1・２'!$1:$1048576,24,FALSE)</f>
        <v>0</v>
      </c>
      <c r="W45" s="92">
        <f>VLOOKUP($A45,'申込シート①-1・２'!$1:$1048576,25,FALSE)</f>
        <v>0</v>
      </c>
      <c r="X45" s="1839"/>
      <c r="Y45" s="1840"/>
      <c r="Z45" s="1841"/>
    </row>
    <row r="46" spans="1:26" ht="12.75" thickBot="1">
      <c r="A46" s="96">
        <f>'申込シート①-1・２'!$F52</f>
        <v>43</v>
      </c>
      <c r="B46" s="94">
        <f>'申込シート①-1・２'!$B$3</f>
        <v>0</v>
      </c>
      <c r="C46" s="95" t="str">
        <f>'申込シート①-1・２'!$E$3</f>
        <v/>
      </c>
      <c r="D46" s="95" t="str">
        <f>'申込シート①-1・２'!$F$3</f>
        <v/>
      </c>
      <c r="E46" s="96">
        <f>'申込シート①-1・２'!$C52</f>
        <v>4</v>
      </c>
      <c r="F46" s="97" t="s">
        <v>2568</v>
      </c>
      <c r="G46" s="96" t="str">
        <f>VLOOKUP($A46,'申込シート①-1・２'!$1:$1048576,4,FALSE)</f>
        <v>引率者</v>
      </c>
      <c r="H46" s="96" t="str">
        <f>VLOOKUP($A46,'申込シート①-1・２'!$1:$1048576,7,FALSE)</f>
        <v>-</v>
      </c>
      <c r="I46" s="111" t="str">
        <f>VLOOKUP($A46,'申込シート①-1・２'!$1:$1048576,8,FALSE)</f>
        <v>-</v>
      </c>
      <c r="J46" s="111" t="str">
        <f>VLOOKUP($A46,'申込シート①-1・２'!$1:$1048576,10,FALSE)&amp;"  "&amp;VLOOKUP($A46,'申込シート①-1・２'!$1:$1048576,11,FALSE)</f>
        <v xml:space="preserve">  </v>
      </c>
      <c r="K46" s="111" t="str">
        <f>VLOOKUP($A46,'申込シート①-1・２'!$1:$1048576,12,FALSE)&amp;"  "&amp;VLOOKUP($A46,'申込シート①-1・２'!$1:$1048576,13,FALSE)</f>
        <v xml:space="preserve">  </v>
      </c>
      <c r="L46" s="166">
        <f>VLOOKUP($A46,'申込シート①-1・２'!$1:$1048576,14,FALSE)</f>
        <v>0</v>
      </c>
      <c r="M46" s="167">
        <f>VLOOKUP($A46,'申込シート①-1・２'!$1:$1048576,15,FALSE)</f>
        <v>0</v>
      </c>
      <c r="N46" s="343">
        <f>VLOOKUP($A46,'申込シート①-1・２'!$1:$1048576,16,FALSE)</f>
        <v>0</v>
      </c>
      <c r="O46" s="111">
        <f>VLOOKUP($A46,'申込シート①-1・２'!$1:$1048576,17,FALSE)</f>
        <v>0</v>
      </c>
      <c r="P46" s="111">
        <f>VLOOKUP($A46,'申込シート①-1・２'!$1:$1048576,18,FALSE)</f>
        <v>0</v>
      </c>
      <c r="Q46" s="108">
        <f>VLOOKUP($A46,'申込シート①-1・２'!$1:$1048576,19,FALSE)</f>
        <v>0</v>
      </c>
      <c r="R46" s="111">
        <f>VLOOKUP($A46,'申込シート①-1・２'!$1:$1048576,20,FALSE)</f>
        <v>0</v>
      </c>
      <c r="S46" s="166">
        <f>VLOOKUP($A46,'申込シート①-1・２'!$1:$1048576,21,FALSE)</f>
        <v>0</v>
      </c>
      <c r="T46" s="168">
        <f>VLOOKUP($A46,'申込シート①-1・２'!$1:$1048576,22,FALSE)</f>
        <v>0</v>
      </c>
      <c r="U46" s="488">
        <f>VLOOKUP($A46,'申込シート①-1・２'!$1:$1048576,23,FALSE)</f>
        <v>0</v>
      </c>
      <c r="V46" s="488">
        <f>VLOOKUP($A46,'申込シート①-1・２'!$1:$1048576,24,FALSE)</f>
        <v>0</v>
      </c>
      <c r="W46" s="98">
        <f>VLOOKUP($A46,'申込シート①-1・２'!$1:$1048576,25,FALSE)</f>
        <v>0</v>
      </c>
      <c r="X46" s="1842"/>
      <c r="Y46" s="1843"/>
      <c r="Z46" s="1844"/>
    </row>
    <row r="47" spans="1:26">
      <c r="A47" s="102">
        <f>'申込シート①-1・２'!$F53</f>
        <v>44</v>
      </c>
      <c r="B47" s="100">
        <f>'申込シート①-1・２'!$B$3</f>
        <v>0</v>
      </c>
      <c r="C47" s="101" t="str">
        <f>'申込シート①-1・２'!$E$3</f>
        <v/>
      </c>
      <c r="D47" s="101" t="str">
        <f>'申込シート①-1・２'!$F$3</f>
        <v/>
      </c>
      <c r="E47" s="102">
        <f>'申込シート①-1・２'!$C53</f>
        <v>1</v>
      </c>
      <c r="F47" s="103" t="s">
        <v>2569</v>
      </c>
      <c r="G47" s="102" t="str">
        <f>VLOOKUP($A47,'申込シート①-1・２'!$1:$1048576,4,FALSE)</f>
        <v>発表者</v>
      </c>
      <c r="H47" s="102" t="str">
        <f>VLOOKUP($A47,'申込シート①-1・２'!$1:$1048576,7,FALSE)</f>
        <v>科</v>
      </c>
      <c r="I47" s="109">
        <f>VLOOKUP($A47,'申込シート①-1・２'!$1:$1048576,8,FALSE)</f>
        <v>0</v>
      </c>
      <c r="J47" s="109" t="str">
        <f>VLOOKUP($A47,'申込シート①-1・２'!$1:$1048576,10,FALSE)&amp;"  "&amp;VLOOKUP($A47,'申込シート①-1・２'!$1:$1048576,11,FALSE)</f>
        <v xml:space="preserve">  </v>
      </c>
      <c r="K47" s="109" t="str">
        <f>VLOOKUP($A47,'申込シート①-1・２'!$1:$1048576,12,FALSE)&amp;"  "&amp;VLOOKUP($A47,'申込シート①-1・２'!$1:$1048576,13,FALSE)</f>
        <v xml:space="preserve">  </v>
      </c>
      <c r="L47" s="170">
        <f>VLOOKUP($A47,'申込シート①-1・２'!$1:$1048576,14,FALSE)</f>
        <v>0</v>
      </c>
      <c r="M47" s="171">
        <f>VLOOKUP($A47,'申込シート①-1・２'!$1:$1048576,15,FALSE)</f>
        <v>0</v>
      </c>
      <c r="N47" s="344">
        <f>VLOOKUP($A47,'申込シート①-1・２'!$1:$1048576,16,FALSE)</f>
        <v>0</v>
      </c>
      <c r="O47" s="109">
        <f>VLOOKUP($A47,'申込シート①-1・２'!$1:$1048576,17,FALSE)</f>
        <v>0</v>
      </c>
      <c r="P47" s="109">
        <f>VLOOKUP($A47,'申込シート①-1・２'!$1:$1048576,18,FALSE)</f>
        <v>0</v>
      </c>
      <c r="Q47" s="106">
        <f>VLOOKUP($A47,'申込シート①-1・２'!$1:$1048576,19,FALSE)</f>
        <v>0</v>
      </c>
      <c r="R47" s="109">
        <f>VLOOKUP($A47,'申込シート①-1・２'!$1:$1048576,20,FALSE)</f>
        <v>0</v>
      </c>
      <c r="S47" s="170">
        <f>VLOOKUP($A47,'申込シート①-1・２'!$1:$1048576,21,FALSE)</f>
        <v>0</v>
      </c>
      <c r="T47" s="399">
        <f>VLOOKUP($A47,'申込シート①-1・２'!$1:$1048576,22,FALSE)</f>
        <v>0</v>
      </c>
      <c r="U47" s="489">
        <f>VLOOKUP($A47,'申込シート①-1・２'!$1:$1048576,23,FALSE)</f>
        <v>0</v>
      </c>
      <c r="V47" s="489">
        <f>VLOOKUP($A47,'申込シート①-1・２'!$1:$1048576,24,FALSE)</f>
        <v>0</v>
      </c>
      <c r="W47" s="104">
        <f>VLOOKUP($A47,'申込シート①-1・２'!$1:$1048576,25,FALSE)</f>
        <v>0</v>
      </c>
      <c r="X47" s="1845"/>
      <c r="Y47" s="1846"/>
      <c r="Z47" s="1847"/>
    </row>
    <row r="48" spans="1:26">
      <c r="A48" s="90">
        <f>'申込シート①-1・２'!$F54</f>
        <v>45</v>
      </c>
      <c r="B48" s="88">
        <f>'申込シート①-1・２'!$B$3</f>
        <v>0</v>
      </c>
      <c r="C48" s="89" t="str">
        <f>'申込シート①-1・２'!$E$3</f>
        <v/>
      </c>
      <c r="D48" s="89" t="str">
        <f>'申込シート①-1・２'!$F$3</f>
        <v/>
      </c>
      <c r="E48" s="90">
        <f>'申込シート①-1・２'!$C54</f>
        <v>2</v>
      </c>
      <c r="F48" s="91" t="s">
        <v>2569</v>
      </c>
      <c r="G48" s="90" t="str">
        <f>VLOOKUP($A48,'申込シート①-1・２'!$1:$1048576,4,FALSE)</f>
        <v>引率者</v>
      </c>
      <c r="H48" s="90" t="str">
        <f>VLOOKUP($A48,'申込シート①-1・２'!$1:$1048576,7,FALSE)</f>
        <v>-</v>
      </c>
      <c r="I48" s="110" t="str">
        <f>VLOOKUP($A48,'申込シート①-1・２'!$1:$1048576,8,FALSE)</f>
        <v>-</v>
      </c>
      <c r="J48" s="110" t="str">
        <f>VLOOKUP($A48,'申込シート①-1・２'!$1:$1048576,10,FALSE)&amp;"  "&amp;VLOOKUP($A48,'申込シート①-1・２'!$1:$1048576,11,FALSE)</f>
        <v xml:space="preserve">  </v>
      </c>
      <c r="K48" s="110" t="str">
        <f>VLOOKUP($A48,'申込シート①-1・２'!$1:$1048576,12,FALSE)&amp;"  "&amp;VLOOKUP($A48,'申込シート①-1・２'!$1:$1048576,13,FALSE)</f>
        <v xml:space="preserve">  </v>
      </c>
      <c r="L48" s="162">
        <f>VLOOKUP($A48,'申込シート①-1・２'!$1:$1048576,14,FALSE)</f>
        <v>0</v>
      </c>
      <c r="M48" s="163">
        <f>VLOOKUP($A48,'申込シート①-1・２'!$1:$1048576,15,FALSE)</f>
        <v>0</v>
      </c>
      <c r="N48" s="342">
        <f>VLOOKUP($A48,'申込シート①-1・２'!$1:$1048576,16,FALSE)</f>
        <v>0</v>
      </c>
      <c r="O48" s="110">
        <f>VLOOKUP($A48,'申込シート①-1・２'!$1:$1048576,17,FALSE)</f>
        <v>0</v>
      </c>
      <c r="P48" s="110">
        <f>VLOOKUP($A48,'申込シート①-1・２'!$1:$1048576,18,FALSE)</f>
        <v>0</v>
      </c>
      <c r="Q48" s="107">
        <f>VLOOKUP($A48,'申込シート①-1・２'!$1:$1048576,19,FALSE)</f>
        <v>0</v>
      </c>
      <c r="R48" s="110">
        <f>VLOOKUP($A48,'申込シート①-1・２'!$1:$1048576,20,FALSE)</f>
        <v>0</v>
      </c>
      <c r="S48" s="162">
        <f>VLOOKUP($A48,'申込シート①-1・２'!$1:$1048576,21,FALSE)</f>
        <v>0</v>
      </c>
      <c r="T48" s="164">
        <f>VLOOKUP($A48,'申込シート①-1・２'!$1:$1048576,22,FALSE)</f>
        <v>0</v>
      </c>
      <c r="U48" s="487">
        <f>VLOOKUP($A48,'申込シート①-1・２'!$1:$1048576,23,FALSE)</f>
        <v>0</v>
      </c>
      <c r="V48" s="487">
        <f>VLOOKUP($A48,'申込シート①-1・２'!$1:$1048576,24,FALSE)</f>
        <v>0</v>
      </c>
      <c r="W48" s="92">
        <f>VLOOKUP($A48,'申込シート①-1・２'!$1:$1048576,25,FALSE)</f>
        <v>0</v>
      </c>
      <c r="X48" s="1839"/>
      <c r="Y48" s="1840"/>
      <c r="Z48" s="1841"/>
    </row>
    <row r="49" spans="1:26">
      <c r="A49" s="90">
        <f>'申込シート①-1・２'!$F55</f>
        <v>46</v>
      </c>
      <c r="B49" s="88">
        <f>'申込シート①-1・２'!$B$3</f>
        <v>0</v>
      </c>
      <c r="C49" s="89" t="str">
        <f>'申込シート①-1・２'!$E$3</f>
        <v/>
      </c>
      <c r="D49" s="89" t="str">
        <f>'申込シート①-1・２'!$F$3</f>
        <v/>
      </c>
      <c r="E49" s="90">
        <f>'申込シート①-1・２'!$C55</f>
        <v>3</v>
      </c>
      <c r="F49" s="91" t="s">
        <v>2569</v>
      </c>
      <c r="G49" s="90" t="str">
        <f>VLOOKUP($A49,'申込シート①-1・２'!$1:$1048576,4,FALSE)</f>
        <v>引率者</v>
      </c>
      <c r="H49" s="90" t="str">
        <f>VLOOKUP($A49,'申込シート①-1・２'!$1:$1048576,7,FALSE)</f>
        <v>-</v>
      </c>
      <c r="I49" s="110" t="str">
        <f>VLOOKUP($A49,'申込シート①-1・２'!$1:$1048576,8,FALSE)</f>
        <v>-</v>
      </c>
      <c r="J49" s="110" t="str">
        <f>VLOOKUP($A49,'申込シート①-1・２'!$1:$1048576,10,FALSE)&amp;"  "&amp;VLOOKUP($A49,'申込シート①-1・２'!$1:$1048576,11,FALSE)</f>
        <v xml:space="preserve">  </v>
      </c>
      <c r="K49" s="110" t="str">
        <f>VLOOKUP($A49,'申込シート①-1・２'!$1:$1048576,12,FALSE)&amp;"  "&amp;VLOOKUP($A49,'申込シート①-1・２'!$1:$1048576,13,FALSE)</f>
        <v xml:space="preserve">  </v>
      </c>
      <c r="L49" s="162">
        <f>VLOOKUP($A49,'申込シート①-1・２'!$1:$1048576,14,FALSE)</f>
        <v>0</v>
      </c>
      <c r="M49" s="163">
        <f>VLOOKUP($A49,'申込シート①-1・２'!$1:$1048576,15,FALSE)</f>
        <v>0</v>
      </c>
      <c r="N49" s="342">
        <f>VLOOKUP($A49,'申込シート①-1・２'!$1:$1048576,16,FALSE)</f>
        <v>0</v>
      </c>
      <c r="O49" s="110">
        <f>VLOOKUP($A49,'申込シート①-1・２'!$1:$1048576,17,FALSE)</f>
        <v>0</v>
      </c>
      <c r="P49" s="110">
        <f>VLOOKUP($A49,'申込シート①-1・２'!$1:$1048576,18,FALSE)</f>
        <v>0</v>
      </c>
      <c r="Q49" s="107">
        <f>VLOOKUP($A49,'申込シート①-1・２'!$1:$1048576,19,FALSE)</f>
        <v>0</v>
      </c>
      <c r="R49" s="110">
        <f>VLOOKUP($A49,'申込シート①-1・２'!$1:$1048576,20,FALSE)</f>
        <v>0</v>
      </c>
      <c r="S49" s="162">
        <f>VLOOKUP($A49,'申込シート①-1・２'!$1:$1048576,21,FALSE)</f>
        <v>0</v>
      </c>
      <c r="T49" s="164">
        <f>VLOOKUP($A49,'申込シート①-1・２'!$1:$1048576,22,FALSE)</f>
        <v>0</v>
      </c>
      <c r="U49" s="487">
        <f>VLOOKUP($A49,'申込シート①-1・２'!$1:$1048576,23,FALSE)</f>
        <v>0</v>
      </c>
      <c r="V49" s="487">
        <f>VLOOKUP($A49,'申込シート①-1・２'!$1:$1048576,24,FALSE)</f>
        <v>0</v>
      </c>
      <c r="W49" s="92">
        <f>VLOOKUP($A49,'申込シート①-1・２'!$1:$1048576,25,FALSE)</f>
        <v>0</v>
      </c>
      <c r="X49" s="1839"/>
      <c r="Y49" s="1840"/>
      <c r="Z49" s="1841"/>
    </row>
    <row r="50" spans="1:26" ht="12.75" thickBot="1">
      <c r="A50" s="96">
        <f>'申込シート①-1・２'!$F56</f>
        <v>47</v>
      </c>
      <c r="B50" s="94">
        <f>'申込シート①-1・２'!$B$3</f>
        <v>0</v>
      </c>
      <c r="C50" s="95" t="str">
        <f>'申込シート①-1・２'!$E$3</f>
        <v/>
      </c>
      <c r="D50" s="95" t="str">
        <f>'申込シート①-1・２'!$F$3</f>
        <v/>
      </c>
      <c r="E50" s="96">
        <f>'申込シート①-1・２'!$C56</f>
        <v>4</v>
      </c>
      <c r="F50" s="97" t="s">
        <v>2569</v>
      </c>
      <c r="G50" s="96" t="str">
        <f>VLOOKUP($A50,'申込シート①-1・２'!$1:$1048576,4,FALSE)</f>
        <v>引率者</v>
      </c>
      <c r="H50" s="96" t="str">
        <f>VLOOKUP($A50,'申込シート①-1・２'!$1:$1048576,7,FALSE)</f>
        <v>-</v>
      </c>
      <c r="I50" s="111" t="str">
        <f>VLOOKUP($A50,'申込シート①-1・２'!$1:$1048576,8,FALSE)</f>
        <v>-</v>
      </c>
      <c r="J50" s="111" t="str">
        <f>VLOOKUP($A50,'申込シート①-1・２'!$1:$1048576,10,FALSE)&amp;"  "&amp;VLOOKUP($A50,'申込シート①-1・２'!$1:$1048576,11,FALSE)</f>
        <v xml:space="preserve">  </v>
      </c>
      <c r="K50" s="111" t="str">
        <f>VLOOKUP($A50,'申込シート①-1・２'!$1:$1048576,12,FALSE)&amp;"  "&amp;VLOOKUP($A50,'申込シート①-1・２'!$1:$1048576,13,FALSE)</f>
        <v xml:space="preserve">  </v>
      </c>
      <c r="L50" s="166">
        <f>VLOOKUP($A50,'申込シート①-1・２'!$1:$1048576,14,FALSE)</f>
        <v>0</v>
      </c>
      <c r="M50" s="167">
        <f>VLOOKUP($A50,'申込シート①-1・２'!$1:$1048576,15,FALSE)</f>
        <v>0</v>
      </c>
      <c r="N50" s="343">
        <f>VLOOKUP($A50,'申込シート①-1・２'!$1:$1048576,16,FALSE)</f>
        <v>0</v>
      </c>
      <c r="O50" s="111">
        <f>VLOOKUP($A50,'申込シート①-1・２'!$1:$1048576,17,FALSE)</f>
        <v>0</v>
      </c>
      <c r="P50" s="111">
        <f>VLOOKUP($A50,'申込シート①-1・２'!$1:$1048576,18,FALSE)</f>
        <v>0</v>
      </c>
      <c r="Q50" s="108">
        <f>VLOOKUP($A50,'申込シート①-1・２'!$1:$1048576,19,FALSE)</f>
        <v>0</v>
      </c>
      <c r="R50" s="111">
        <f>VLOOKUP($A50,'申込シート①-1・２'!$1:$1048576,20,FALSE)</f>
        <v>0</v>
      </c>
      <c r="S50" s="166">
        <f>VLOOKUP($A50,'申込シート①-1・２'!$1:$1048576,21,FALSE)</f>
        <v>0</v>
      </c>
      <c r="T50" s="168">
        <f>VLOOKUP($A50,'申込シート①-1・２'!$1:$1048576,22,FALSE)</f>
        <v>0</v>
      </c>
      <c r="U50" s="488">
        <f>VLOOKUP($A50,'申込シート①-1・２'!$1:$1048576,23,FALSE)</f>
        <v>0</v>
      </c>
      <c r="V50" s="488">
        <f>VLOOKUP($A50,'申込シート①-1・２'!$1:$1048576,24,FALSE)</f>
        <v>0</v>
      </c>
      <c r="W50" s="98">
        <f>VLOOKUP($A50,'申込シート①-1・２'!$1:$1048576,25,FALSE)</f>
        <v>0</v>
      </c>
      <c r="X50" s="1842"/>
      <c r="Y50" s="1843"/>
      <c r="Z50" s="1844"/>
    </row>
    <row r="51" spans="1:26">
      <c r="A51" s="102">
        <f>'申込シート①-1・２'!$F57</f>
        <v>48</v>
      </c>
      <c r="B51" s="100">
        <f>'申込シート①-1・２'!$B$3</f>
        <v>0</v>
      </c>
      <c r="C51" s="101" t="str">
        <f>'申込シート①-1・２'!$E$3</f>
        <v/>
      </c>
      <c r="D51" s="101" t="str">
        <f>'申込シート①-1・２'!$F$3</f>
        <v/>
      </c>
      <c r="E51" s="102">
        <f>'申込シート①-1・２'!$C57</f>
        <v>1</v>
      </c>
      <c r="F51" s="102" t="s">
        <v>2570</v>
      </c>
      <c r="G51" s="102" t="str">
        <f>VLOOKUP($A51,'申込シート①-1・２'!$1:$1048576,4,FALSE)</f>
        <v>発表者</v>
      </c>
      <c r="H51" s="102" t="str">
        <f>VLOOKUP($A51,'申込シート①-1・２'!$1:$1048576,7,FALSE)</f>
        <v>科</v>
      </c>
      <c r="I51" s="109">
        <f>VLOOKUP($A51,'申込シート①-1・２'!$1:$1048576,8,FALSE)</f>
        <v>0</v>
      </c>
      <c r="J51" s="109" t="str">
        <f>VLOOKUP($A51,'申込シート①-1・２'!$1:$1048576,10,FALSE)&amp;"  "&amp;VLOOKUP($A51,'申込シート①-1・２'!$1:$1048576,11,FALSE)</f>
        <v xml:space="preserve">  </v>
      </c>
      <c r="K51" s="109" t="str">
        <f>VLOOKUP($A51,'申込シート①-1・２'!$1:$1048576,12,FALSE)&amp;"  "&amp;VLOOKUP($A51,'申込シート①-1・２'!$1:$1048576,13,FALSE)</f>
        <v xml:space="preserve">  </v>
      </c>
      <c r="L51" s="170">
        <f>VLOOKUP($A51,'申込シート①-1・２'!$1:$1048576,14,FALSE)</f>
        <v>0</v>
      </c>
      <c r="M51" s="171">
        <f>VLOOKUP($A51,'申込シート①-1・２'!$1:$1048576,15,FALSE)</f>
        <v>0</v>
      </c>
      <c r="N51" s="344">
        <f>VLOOKUP($A51,'申込シート①-1・２'!$1:$1048576,16,FALSE)</f>
        <v>0</v>
      </c>
      <c r="O51" s="109">
        <f>VLOOKUP($A51,'申込シート①-1・２'!$1:$1048576,17,FALSE)</f>
        <v>0</v>
      </c>
      <c r="P51" s="109">
        <f>VLOOKUP($A51,'申込シート①-1・２'!$1:$1048576,18,FALSE)</f>
        <v>0</v>
      </c>
      <c r="Q51" s="106">
        <f>VLOOKUP($A51,'申込シート①-1・２'!$1:$1048576,19,FALSE)</f>
        <v>0</v>
      </c>
      <c r="R51" s="109">
        <f>VLOOKUP($A51,'申込シート①-1・２'!$1:$1048576,20,FALSE)</f>
        <v>0</v>
      </c>
      <c r="S51" s="170">
        <f>VLOOKUP($A51,'申込シート①-1・２'!$1:$1048576,21,FALSE)</f>
        <v>0</v>
      </c>
      <c r="T51" s="399">
        <f>VLOOKUP($A51,'申込シート①-1・２'!$1:$1048576,22,FALSE)</f>
        <v>0</v>
      </c>
      <c r="U51" s="489">
        <f>VLOOKUP($A51,'申込シート①-1・２'!$1:$1048576,23,FALSE)</f>
        <v>0</v>
      </c>
      <c r="V51" s="489">
        <f>VLOOKUP($A51,'申込シート①-1・２'!$1:$1048576,24,FALSE)</f>
        <v>0</v>
      </c>
      <c r="W51" s="104">
        <f>VLOOKUP($A51,'申込シート①-1・２'!$1:$1048576,25,FALSE)</f>
        <v>0</v>
      </c>
      <c r="X51" s="1845"/>
      <c r="Y51" s="1846"/>
      <c r="Z51" s="1847"/>
    </row>
    <row r="52" spans="1:26">
      <c r="A52" s="90">
        <f>'申込シート①-1・２'!$F58</f>
        <v>49</v>
      </c>
      <c r="B52" s="88">
        <f>'申込シート①-1・２'!$B$3</f>
        <v>0</v>
      </c>
      <c r="C52" s="89" t="str">
        <f>'申込シート①-1・２'!$E$3</f>
        <v/>
      </c>
      <c r="D52" s="89" t="str">
        <f>'申込シート①-1・２'!$F$3</f>
        <v/>
      </c>
      <c r="E52" s="90">
        <f>'申込シート①-1・２'!$C58</f>
        <v>2</v>
      </c>
      <c r="F52" s="90" t="s">
        <v>2570</v>
      </c>
      <c r="G52" s="90" t="str">
        <f>VLOOKUP($A52,'申込シート①-1・２'!$1:$1048576,4,FALSE)</f>
        <v>引率者</v>
      </c>
      <c r="H52" s="90" t="str">
        <f>VLOOKUP($A52,'申込シート①-1・２'!$1:$1048576,7,FALSE)</f>
        <v>-</v>
      </c>
      <c r="I52" s="110" t="str">
        <f>VLOOKUP($A52,'申込シート①-1・２'!$1:$1048576,8,FALSE)</f>
        <v>-</v>
      </c>
      <c r="J52" s="110" t="str">
        <f>VLOOKUP($A52,'申込シート①-1・２'!$1:$1048576,10,FALSE)&amp;"  "&amp;VLOOKUP($A52,'申込シート①-1・２'!$1:$1048576,11,FALSE)</f>
        <v xml:space="preserve">  </v>
      </c>
      <c r="K52" s="110" t="str">
        <f>VLOOKUP($A52,'申込シート①-1・２'!$1:$1048576,12,FALSE)&amp;"  "&amp;VLOOKUP($A52,'申込シート①-1・２'!$1:$1048576,13,FALSE)</f>
        <v xml:space="preserve">  </v>
      </c>
      <c r="L52" s="162">
        <f>VLOOKUP($A52,'申込シート①-1・２'!$1:$1048576,14,FALSE)</f>
        <v>0</v>
      </c>
      <c r="M52" s="163">
        <f>VLOOKUP($A52,'申込シート①-1・２'!$1:$1048576,15,FALSE)</f>
        <v>0</v>
      </c>
      <c r="N52" s="342">
        <f>VLOOKUP($A52,'申込シート①-1・２'!$1:$1048576,16,FALSE)</f>
        <v>0</v>
      </c>
      <c r="O52" s="110">
        <f>VLOOKUP($A52,'申込シート①-1・２'!$1:$1048576,17,FALSE)</f>
        <v>0</v>
      </c>
      <c r="P52" s="110">
        <f>VLOOKUP($A52,'申込シート①-1・２'!$1:$1048576,18,FALSE)</f>
        <v>0</v>
      </c>
      <c r="Q52" s="107">
        <f>VLOOKUP($A52,'申込シート①-1・２'!$1:$1048576,19,FALSE)</f>
        <v>0</v>
      </c>
      <c r="R52" s="110">
        <f>VLOOKUP($A52,'申込シート①-1・２'!$1:$1048576,20,FALSE)</f>
        <v>0</v>
      </c>
      <c r="S52" s="162">
        <f>VLOOKUP($A52,'申込シート①-1・２'!$1:$1048576,21,FALSE)</f>
        <v>0</v>
      </c>
      <c r="T52" s="164">
        <f>VLOOKUP($A52,'申込シート①-1・２'!$1:$1048576,22,FALSE)</f>
        <v>0</v>
      </c>
      <c r="U52" s="487">
        <f>VLOOKUP($A52,'申込シート①-1・２'!$1:$1048576,23,FALSE)</f>
        <v>0</v>
      </c>
      <c r="V52" s="487">
        <f>VLOOKUP($A52,'申込シート①-1・２'!$1:$1048576,24,FALSE)</f>
        <v>0</v>
      </c>
      <c r="W52" s="92">
        <f>VLOOKUP($A52,'申込シート①-1・２'!$1:$1048576,25,FALSE)</f>
        <v>0</v>
      </c>
      <c r="X52" s="1839"/>
      <c r="Y52" s="1840"/>
      <c r="Z52" s="1841"/>
    </row>
    <row r="53" spans="1:26">
      <c r="A53" s="90">
        <f>'申込シート①-1・２'!$F59</f>
        <v>50</v>
      </c>
      <c r="B53" s="88">
        <f>'申込シート①-1・２'!$B$3</f>
        <v>0</v>
      </c>
      <c r="C53" s="89" t="str">
        <f>'申込シート①-1・２'!$E$3</f>
        <v/>
      </c>
      <c r="D53" s="89" t="str">
        <f>'申込シート①-1・２'!$F$3</f>
        <v/>
      </c>
      <c r="E53" s="90">
        <f>'申込シート①-1・２'!$C59</f>
        <v>3</v>
      </c>
      <c r="F53" s="90" t="s">
        <v>2570</v>
      </c>
      <c r="G53" s="90" t="str">
        <f>VLOOKUP($A53,'申込シート①-1・２'!$1:$1048576,4,FALSE)</f>
        <v>引率者</v>
      </c>
      <c r="H53" s="90" t="str">
        <f>VLOOKUP($A53,'申込シート①-1・２'!$1:$1048576,7,FALSE)</f>
        <v>-</v>
      </c>
      <c r="I53" s="110" t="str">
        <f>VLOOKUP($A53,'申込シート①-1・２'!$1:$1048576,8,FALSE)</f>
        <v>-</v>
      </c>
      <c r="J53" s="110" t="str">
        <f>VLOOKUP($A53,'申込シート①-1・２'!$1:$1048576,10,FALSE)&amp;"  "&amp;VLOOKUP($A53,'申込シート①-1・２'!$1:$1048576,11,FALSE)</f>
        <v xml:space="preserve">  </v>
      </c>
      <c r="K53" s="110" t="str">
        <f>VLOOKUP($A53,'申込シート①-1・２'!$1:$1048576,12,FALSE)&amp;"  "&amp;VLOOKUP($A53,'申込シート①-1・２'!$1:$1048576,13,FALSE)</f>
        <v xml:space="preserve">  </v>
      </c>
      <c r="L53" s="162">
        <f>VLOOKUP($A53,'申込シート①-1・２'!$1:$1048576,14,FALSE)</f>
        <v>0</v>
      </c>
      <c r="M53" s="163">
        <f>VLOOKUP($A53,'申込シート①-1・２'!$1:$1048576,15,FALSE)</f>
        <v>0</v>
      </c>
      <c r="N53" s="342">
        <f>VLOOKUP($A53,'申込シート①-1・２'!$1:$1048576,16,FALSE)</f>
        <v>0</v>
      </c>
      <c r="O53" s="110">
        <f>VLOOKUP($A53,'申込シート①-1・２'!$1:$1048576,17,FALSE)</f>
        <v>0</v>
      </c>
      <c r="P53" s="110">
        <f>VLOOKUP($A53,'申込シート①-1・２'!$1:$1048576,18,FALSE)</f>
        <v>0</v>
      </c>
      <c r="Q53" s="107">
        <f>VLOOKUP($A53,'申込シート①-1・２'!$1:$1048576,19,FALSE)</f>
        <v>0</v>
      </c>
      <c r="R53" s="110">
        <f>VLOOKUP($A53,'申込シート①-1・２'!$1:$1048576,20,FALSE)</f>
        <v>0</v>
      </c>
      <c r="S53" s="162">
        <f>VLOOKUP($A53,'申込シート①-1・２'!$1:$1048576,21,FALSE)</f>
        <v>0</v>
      </c>
      <c r="T53" s="164">
        <f>VLOOKUP($A53,'申込シート①-1・２'!$1:$1048576,22,FALSE)</f>
        <v>0</v>
      </c>
      <c r="U53" s="487">
        <f>VLOOKUP($A53,'申込シート①-1・２'!$1:$1048576,23,FALSE)</f>
        <v>0</v>
      </c>
      <c r="V53" s="487">
        <f>VLOOKUP($A53,'申込シート①-1・２'!$1:$1048576,24,FALSE)</f>
        <v>0</v>
      </c>
      <c r="W53" s="92">
        <f>VLOOKUP($A53,'申込シート①-1・２'!$1:$1048576,25,FALSE)</f>
        <v>0</v>
      </c>
      <c r="X53" s="1839"/>
      <c r="Y53" s="1840"/>
      <c r="Z53" s="1841"/>
    </row>
    <row r="54" spans="1:26" ht="12.75" thickBot="1">
      <c r="A54" s="96">
        <f>'申込シート①-1・２'!$F60</f>
        <v>51</v>
      </c>
      <c r="B54" s="94">
        <f>'申込シート①-1・２'!$B$3</f>
        <v>0</v>
      </c>
      <c r="C54" s="95" t="str">
        <f>'申込シート①-1・２'!$E$3</f>
        <v/>
      </c>
      <c r="D54" s="95" t="str">
        <f>'申込シート①-1・２'!$F$3</f>
        <v/>
      </c>
      <c r="E54" s="96">
        <f>'申込シート①-1・２'!$C60</f>
        <v>4</v>
      </c>
      <c r="F54" s="96" t="s">
        <v>2570</v>
      </c>
      <c r="G54" s="96" t="str">
        <f>VLOOKUP($A54,'申込シート①-1・２'!$1:$1048576,4,FALSE)</f>
        <v>引率者</v>
      </c>
      <c r="H54" s="96" t="str">
        <f>VLOOKUP($A54,'申込シート①-1・２'!$1:$1048576,7,FALSE)</f>
        <v>-</v>
      </c>
      <c r="I54" s="111" t="str">
        <f>VLOOKUP($A54,'申込シート①-1・２'!$1:$1048576,8,FALSE)</f>
        <v>-</v>
      </c>
      <c r="J54" s="111" t="str">
        <f>VLOOKUP($A54,'申込シート①-1・２'!$1:$1048576,10,FALSE)&amp;"  "&amp;VLOOKUP($A54,'申込シート①-1・２'!$1:$1048576,11,FALSE)</f>
        <v xml:space="preserve">  </v>
      </c>
      <c r="K54" s="111" t="str">
        <f>VLOOKUP($A54,'申込シート①-1・２'!$1:$1048576,12,FALSE)&amp;"  "&amp;VLOOKUP($A54,'申込シート①-1・２'!$1:$1048576,13,FALSE)</f>
        <v xml:space="preserve">  </v>
      </c>
      <c r="L54" s="166">
        <f>VLOOKUP($A54,'申込シート①-1・２'!$1:$1048576,14,FALSE)</f>
        <v>0</v>
      </c>
      <c r="M54" s="167">
        <f>VLOOKUP($A54,'申込シート①-1・２'!$1:$1048576,15,FALSE)</f>
        <v>0</v>
      </c>
      <c r="N54" s="343">
        <f>VLOOKUP($A54,'申込シート①-1・２'!$1:$1048576,16,FALSE)</f>
        <v>0</v>
      </c>
      <c r="O54" s="111">
        <f>VLOOKUP($A54,'申込シート①-1・２'!$1:$1048576,17,FALSE)</f>
        <v>0</v>
      </c>
      <c r="P54" s="111">
        <f>VLOOKUP($A54,'申込シート①-1・２'!$1:$1048576,18,FALSE)</f>
        <v>0</v>
      </c>
      <c r="Q54" s="108">
        <f>VLOOKUP($A54,'申込シート①-1・２'!$1:$1048576,19,FALSE)</f>
        <v>0</v>
      </c>
      <c r="R54" s="111">
        <f>VLOOKUP($A54,'申込シート①-1・２'!$1:$1048576,20,FALSE)</f>
        <v>0</v>
      </c>
      <c r="S54" s="166">
        <f>VLOOKUP($A54,'申込シート①-1・２'!$1:$1048576,21,FALSE)</f>
        <v>0</v>
      </c>
      <c r="T54" s="168">
        <f>VLOOKUP($A54,'申込シート①-1・２'!$1:$1048576,22,FALSE)</f>
        <v>0</v>
      </c>
      <c r="U54" s="488">
        <f>VLOOKUP($A54,'申込シート①-1・２'!$1:$1048576,23,FALSE)</f>
        <v>0</v>
      </c>
      <c r="V54" s="488">
        <f>VLOOKUP($A54,'申込シート①-1・２'!$1:$1048576,24,FALSE)</f>
        <v>0</v>
      </c>
      <c r="W54" s="98">
        <f>VLOOKUP($A54,'申込シート①-1・２'!$1:$1048576,25,FALSE)</f>
        <v>0</v>
      </c>
      <c r="X54" s="1842"/>
      <c r="Y54" s="1843"/>
      <c r="Z54" s="1844"/>
    </row>
    <row r="55" spans="1:26">
      <c r="A55" s="102">
        <f>'申込シート①-1・２'!$F61</f>
        <v>52</v>
      </c>
      <c r="B55" s="100">
        <f>'申込シート①-1・２'!$B$3</f>
        <v>0</v>
      </c>
      <c r="C55" s="101" t="str">
        <f>'申込シート①-1・２'!$E$3</f>
        <v/>
      </c>
      <c r="D55" s="101" t="str">
        <f>'申込シート①-1・２'!$F$3</f>
        <v/>
      </c>
      <c r="E55" s="102">
        <f>'申込シート①-1・２'!$C61</f>
        <v>1</v>
      </c>
      <c r="F55" s="102" t="s">
        <v>678</v>
      </c>
      <c r="G55" s="102" t="str">
        <f>VLOOKUP($A55,'申込シート①-1・２'!$1:$1048576,4,FALSE)</f>
        <v>選手</v>
      </c>
      <c r="H55" s="102" t="str">
        <f>VLOOKUP($A55,'申込シート①-1・２'!$1:$1048576,7,FALSE)</f>
        <v>科</v>
      </c>
      <c r="I55" s="109">
        <f>VLOOKUP($A55,'申込シート①-1・２'!$1:$1048576,8,FALSE)</f>
        <v>0</v>
      </c>
      <c r="J55" s="109" t="str">
        <f>VLOOKUP($A55,'申込シート①-1・２'!$1:$1048576,10,FALSE)&amp;"  "&amp;VLOOKUP($A55,'申込シート①-1・２'!$1:$1048576,11,FALSE)</f>
        <v xml:space="preserve">  </v>
      </c>
      <c r="K55" s="109" t="str">
        <f>VLOOKUP($A55,'申込シート①-1・２'!$1:$1048576,12,FALSE)&amp;"  "&amp;VLOOKUP($A55,'申込シート①-1・２'!$1:$1048576,13,FALSE)</f>
        <v xml:space="preserve">  </v>
      </c>
      <c r="L55" s="170">
        <f>VLOOKUP($A55,'申込シート①-1・２'!$1:$1048576,14,FALSE)</f>
        <v>0</v>
      </c>
      <c r="M55" s="171">
        <f>VLOOKUP($A55,'申込シート①-1・２'!$1:$1048576,15,FALSE)</f>
        <v>0</v>
      </c>
      <c r="N55" s="344">
        <f>VLOOKUP($A55,'申込シート①-1・２'!$1:$1048576,16,FALSE)</f>
        <v>0</v>
      </c>
      <c r="O55" s="109">
        <f>VLOOKUP($A55,'申込シート①-1・２'!$1:$1048576,17,FALSE)</f>
        <v>0</v>
      </c>
      <c r="P55" s="109">
        <f>VLOOKUP($A55,'申込シート①-1・２'!$1:$1048576,18,FALSE)</f>
        <v>0</v>
      </c>
      <c r="Q55" s="106" t="str">
        <f>VLOOKUP($A55,'申込シート①-1・２'!$1:$1048576,19,FALSE)</f>
        <v>-</v>
      </c>
      <c r="R55" s="109" t="str">
        <f>VLOOKUP($A55,'申込シート①-1・２'!$1:$1048576,20,FALSE)</f>
        <v>-</v>
      </c>
      <c r="S55" s="170">
        <f>VLOOKUP($A55,'申込シート①-1・２'!$1:$1048576,21,FALSE)</f>
        <v>0</v>
      </c>
      <c r="T55" s="399" t="str">
        <f>VLOOKUP($A55,'申込シート①-1・２'!$1:$1048576,22,FALSE)</f>
        <v>-</v>
      </c>
      <c r="U55" s="489">
        <f>VLOOKUP($A55,'申込シート①-1・２'!$1:$1048576,23,FALSE)</f>
        <v>0</v>
      </c>
      <c r="V55" s="489">
        <f>VLOOKUP($A55,'申込シート①-1・２'!$1:$1048576,24,FALSE)</f>
        <v>0</v>
      </c>
      <c r="W55" s="104">
        <f>VLOOKUP($A55,'申込シート①-1・２'!$1:$1048576,25,FALSE)</f>
        <v>0</v>
      </c>
      <c r="X55" s="1845"/>
      <c r="Y55" s="1846"/>
      <c r="Z55" s="1847"/>
    </row>
    <row r="56" spans="1:26">
      <c r="A56" s="90">
        <f>'申込シート①-1・２'!$F62</f>
        <v>53</v>
      </c>
      <c r="B56" s="88">
        <f>'申込シート①-1・２'!$B$3</f>
        <v>0</v>
      </c>
      <c r="C56" s="89" t="str">
        <f>'申込シート①-1・２'!$E$3</f>
        <v/>
      </c>
      <c r="D56" s="89" t="str">
        <f>'申込シート①-1・２'!$F$3</f>
        <v/>
      </c>
      <c r="E56" s="90">
        <f>'申込シート①-1・２'!$C62</f>
        <v>2</v>
      </c>
      <c r="F56" s="90" t="s">
        <v>678</v>
      </c>
      <c r="G56" s="90" t="str">
        <f>VLOOKUP($A56,'申込シート①-1・２'!$1:$1048576,4,FALSE)</f>
        <v>選手</v>
      </c>
      <c r="H56" s="90" t="str">
        <f>VLOOKUP($A56,'申込シート①-1・２'!$1:$1048576,7,FALSE)</f>
        <v>科</v>
      </c>
      <c r="I56" s="110">
        <f>VLOOKUP($A56,'申込シート①-1・２'!$1:$1048576,8,FALSE)</f>
        <v>0</v>
      </c>
      <c r="J56" s="110" t="str">
        <f>VLOOKUP($A56,'申込シート①-1・２'!$1:$1048576,10,FALSE)&amp;"  "&amp;VLOOKUP($A56,'申込シート①-1・２'!$1:$1048576,11,FALSE)</f>
        <v xml:space="preserve">  </v>
      </c>
      <c r="K56" s="110" t="str">
        <f>VLOOKUP($A56,'申込シート①-1・２'!$1:$1048576,12,FALSE)&amp;"  "&amp;VLOOKUP($A56,'申込シート①-1・２'!$1:$1048576,13,FALSE)</f>
        <v xml:space="preserve">  </v>
      </c>
      <c r="L56" s="162">
        <f>VLOOKUP($A56,'申込シート①-1・２'!$1:$1048576,14,FALSE)</f>
        <v>0</v>
      </c>
      <c r="M56" s="163">
        <f>VLOOKUP($A56,'申込シート①-1・２'!$1:$1048576,15,FALSE)</f>
        <v>0</v>
      </c>
      <c r="N56" s="342">
        <f>VLOOKUP($A56,'申込シート①-1・２'!$1:$1048576,16,FALSE)</f>
        <v>0</v>
      </c>
      <c r="O56" s="110">
        <f>VLOOKUP($A56,'申込シート①-1・２'!$1:$1048576,17,FALSE)</f>
        <v>0</v>
      </c>
      <c r="P56" s="110">
        <f>VLOOKUP($A56,'申込シート①-1・２'!$1:$1048576,18,FALSE)</f>
        <v>0</v>
      </c>
      <c r="Q56" s="107" t="str">
        <f>VLOOKUP($A56,'申込シート①-1・２'!$1:$1048576,19,FALSE)</f>
        <v>-</v>
      </c>
      <c r="R56" s="110" t="str">
        <f>VLOOKUP($A56,'申込シート①-1・２'!$1:$1048576,20,FALSE)</f>
        <v>-</v>
      </c>
      <c r="S56" s="162">
        <f>VLOOKUP($A56,'申込シート①-1・２'!$1:$1048576,21,FALSE)</f>
        <v>0</v>
      </c>
      <c r="T56" s="164" t="str">
        <f>VLOOKUP($A56,'申込シート①-1・２'!$1:$1048576,22,FALSE)</f>
        <v>-</v>
      </c>
      <c r="U56" s="487">
        <f>VLOOKUP($A56,'申込シート①-1・２'!$1:$1048576,23,FALSE)</f>
        <v>0</v>
      </c>
      <c r="V56" s="487">
        <f>VLOOKUP($A56,'申込シート①-1・２'!$1:$1048576,24,FALSE)</f>
        <v>0</v>
      </c>
      <c r="W56" s="92">
        <f>VLOOKUP($A56,'申込シート①-1・２'!$1:$1048576,25,FALSE)</f>
        <v>0</v>
      </c>
      <c r="X56" s="1839"/>
      <c r="Y56" s="1840"/>
      <c r="Z56" s="1841"/>
    </row>
    <row r="57" spans="1:26">
      <c r="A57" s="90">
        <f>'申込シート①-1・２'!$F63</f>
        <v>54</v>
      </c>
      <c r="B57" s="88">
        <f>'申込シート①-1・２'!$B$3</f>
        <v>0</v>
      </c>
      <c r="C57" s="89" t="str">
        <f>'申込シート①-1・２'!$E$3</f>
        <v/>
      </c>
      <c r="D57" s="89" t="str">
        <f>'申込シート①-1・２'!$F$3</f>
        <v/>
      </c>
      <c r="E57" s="90">
        <f>'申込シート①-1・２'!$C63</f>
        <v>3</v>
      </c>
      <c r="F57" s="90" t="s">
        <v>678</v>
      </c>
      <c r="G57" s="90" t="str">
        <f>VLOOKUP($A57,'申込シート①-1・２'!$1:$1048576,4,FALSE)</f>
        <v>選手</v>
      </c>
      <c r="H57" s="90" t="str">
        <f>VLOOKUP($A57,'申込シート①-1・２'!$1:$1048576,7,FALSE)</f>
        <v>科</v>
      </c>
      <c r="I57" s="110">
        <f>VLOOKUP($A57,'申込シート①-1・２'!$1:$1048576,8,FALSE)</f>
        <v>0</v>
      </c>
      <c r="J57" s="110" t="str">
        <f>VLOOKUP($A57,'申込シート①-1・２'!$1:$1048576,10,FALSE)&amp;"  "&amp;VLOOKUP($A57,'申込シート①-1・２'!$1:$1048576,11,FALSE)</f>
        <v xml:space="preserve">  </v>
      </c>
      <c r="K57" s="110" t="str">
        <f>VLOOKUP($A57,'申込シート①-1・２'!$1:$1048576,12,FALSE)&amp;"  "&amp;VLOOKUP($A57,'申込シート①-1・２'!$1:$1048576,13,FALSE)</f>
        <v xml:space="preserve">  </v>
      </c>
      <c r="L57" s="162">
        <f>VLOOKUP($A57,'申込シート①-1・２'!$1:$1048576,14,FALSE)</f>
        <v>0</v>
      </c>
      <c r="M57" s="163">
        <f>VLOOKUP($A57,'申込シート①-1・２'!$1:$1048576,15,FALSE)</f>
        <v>0</v>
      </c>
      <c r="N57" s="342">
        <f>VLOOKUP($A57,'申込シート①-1・２'!$1:$1048576,16,FALSE)</f>
        <v>0</v>
      </c>
      <c r="O57" s="110">
        <f>VLOOKUP($A57,'申込シート①-1・２'!$1:$1048576,17,FALSE)</f>
        <v>0</v>
      </c>
      <c r="P57" s="110">
        <f>VLOOKUP($A57,'申込シート①-1・２'!$1:$1048576,18,FALSE)</f>
        <v>0</v>
      </c>
      <c r="Q57" s="107" t="str">
        <f>VLOOKUP($A57,'申込シート①-1・２'!$1:$1048576,19,FALSE)</f>
        <v>-</v>
      </c>
      <c r="R57" s="110" t="str">
        <f>VLOOKUP($A57,'申込シート①-1・２'!$1:$1048576,20,FALSE)</f>
        <v>-</v>
      </c>
      <c r="S57" s="162">
        <f>VLOOKUP($A57,'申込シート①-1・２'!$1:$1048576,21,FALSE)</f>
        <v>0</v>
      </c>
      <c r="T57" s="164" t="str">
        <f>VLOOKUP($A57,'申込シート①-1・２'!$1:$1048576,22,FALSE)</f>
        <v>-</v>
      </c>
      <c r="U57" s="487">
        <f>VLOOKUP($A57,'申込シート①-1・２'!$1:$1048576,23,FALSE)</f>
        <v>0</v>
      </c>
      <c r="V57" s="487">
        <f>VLOOKUP($A57,'申込シート①-1・２'!$1:$1048576,24,FALSE)</f>
        <v>0</v>
      </c>
      <c r="W57" s="92">
        <f>VLOOKUP($A57,'申込シート①-1・２'!$1:$1048576,25,FALSE)</f>
        <v>0</v>
      </c>
      <c r="X57" s="1839"/>
      <c r="Y57" s="1840"/>
      <c r="Z57" s="1841"/>
    </row>
    <row r="58" spans="1:26">
      <c r="A58" s="90">
        <f>'申込シート①-1・２'!$F64</f>
        <v>55</v>
      </c>
      <c r="B58" s="88">
        <f>'申込シート①-1・２'!$B$3</f>
        <v>0</v>
      </c>
      <c r="C58" s="89" t="str">
        <f>'申込シート①-1・２'!$E$3</f>
        <v/>
      </c>
      <c r="D58" s="89" t="str">
        <f>'申込シート①-1・２'!$F$3</f>
        <v/>
      </c>
      <c r="E58" s="90">
        <f>'申込シート①-1・２'!$C64</f>
        <v>4</v>
      </c>
      <c r="F58" s="90" t="s">
        <v>678</v>
      </c>
      <c r="G58" s="90" t="str">
        <f>VLOOKUP($A58,'申込シート①-1・２'!$1:$1048576,4,FALSE)</f>
        <v>補欠</v>
      </c>
      <c r="H58" s="90" t="str">
        <f>VLOOKUP($A58,'申込シート①-1・２'!$1:$1048576,7,FALSE)</f>
        <v>科</v>
      </c>
      <c r="I58" s="110">
        <f>VLOOKUP($A58,'申込シート①-1・２'!$1:$1048576,8,FALSE)</f>
        <v>0</v>
      </c>
      <c r="J58" s="110" t="str">
        <f>VLOOKUP($A58,'申込シート①-1・２'!$1:$1048576,10,FALSE)&amp;"  "&amp;VLOOKUP($A58,'申込シート①-1・２'!$1:$1048576,11,FALSE)</f>
        <v xml:space="preserve">  </v>
      </c>
      <c r="K58" s="110" t="str">
        <f>VLOOKUP($A58,'申込シート①-1・２'!$1:$1048576,12,FALSE)&amp;"  "&amp;VLOOKUP($A58,'申込シート①-1・２'!$1:$1048576,13,FALSE)</f>
        <v xml:space="preserve">  </v>
      </c>
      <c r="L58" s="162">
        <f>VLOOKUP($A58,'申込シート①-1・２'!$1:$1048576,14,FALSE)</f>
        <v>0</v>
      </c>
      <c r="M58" s="163">
        <f>VLOOKUP($A58,'申込シート①-1・２'!$1:$1048576,15,FALSE)</f>
        <v>0</v>
      </c>
      <c r="N58" s="342">
        <f>VLOOKUP($A58,'申込シート①-1・２'!$1:$1048576,16,FALSE)</f>
        <v>0</v>
      </c>
      <c r="O58" s="110">
        <f>VLOOKUP($A58,'申込シート①-1・２'!$1:$1048576,17,FALSE)</f>
        <v>0</v>
      </c>
      <c r="P58" s="110">
        <f>VLOOKUP($A58,'申込シート①-1・２'!$1:$1048576,18,FALSE)</f>
        <v>0</v>
      </c>
      <c r="Q58" s="107" t="str">
        <f>VLOOKUP($A58,'申込シート①-1・２'!$1:$1048576,19,FALSE)</f>
        <v>-</v>
      </c>
      <c r="R58" s="110" t="str">
        <f>VLOOKUP($A58,'申込シート①-1・２'!$1:$1048576,20,FALSE)</f>
        <v>-</v>
      </c>
      <c r="S58" s="162">
        <f>VLOOKUP($A58,'申込シート①-1・２'!$1:$1048576,21,FALSE)</f>
        <v>0</v>
      </c>
      <c r="T58" s="164" t="str">
        <f>VLOOKUP($A58,'申込シート①-1・２'!$1:$1048576,22,FALSE)</f>
        <v>-</v>
      </c>
      <c r="U58" s="487">
        <f>VLOOKUP($A58,'申込シート①-1・２'!$1:$1048576,23,FALSE)</f>
        <v>0</v>
      </c>
      <c r="V58" s="487">
        <f>VLOOKUP($A58,'申込シート①-1・２'!$1:$1048576,24,FALSE)</f>
        <v>0</v>
      </c>
      <c r="W58" s="92">
        <f>VLOOKUP($A58,'申込シート①-1・２'!$1:$1048576,25,FALSE)</f>
        <v>0</v>
      </c>
      <c r="X58" s="1839"/>
      <c r="Y58" s="1840"/>
      <c r="Z58" s="1841"/>
    </row>
    <row r="59" spans="1:26">
      <c r="A59" s="90">
        <f>'申込シート①-1・２'!$F65</f>
        <v>56</v>
      </c>
      <c r="B59" s="88">
        <f>'申込シート①-1・２'!$B$3</f>
        <v>0</v>
      </c>
      <c r="C59" s="89" t="str">
        <f>'申込シート①-1・２'!$E$3</f>
        <v/>
      </c>
      <c r="D59" s="89" t="str">
        <f>'申込シート①-1・２'!$F$3</f>
        <v/>
      </c>
      <c r="E59" s="90">
        <f>'申込シート①-1・２'!$C65</f>
        <v>5</v>
      </c>
      <c r="F59" s="90" t="s">
        <v>678</v>
      </c>
      <c r="G59" s="90" t="str">
        <f>VLOOKUP($A59,'申込シート①-1・２'!$1:$1048576,4,FALSE)</f>
        <v>引率者</v>
      </c>
      <c r="H59" s="90" t="str">
        <f>VLOOKUP($A59,'申込シート①-1・２'!$1:$1048576,7,FALSE)</f>
        <v>-</v>
      </c>
      <c r="I59" s="110" t="str">
        <f>VLOOKUP($A59,'申込シート①-1・２'!$1:$1048576,8,FALSE)</f>
        <v>-</v>
      </c>
      <c r="J59" s="110" t="str">
        <f>VLOOKUP($A59,'申込シート①-1・２'!$1:$1048576,10,FALSE)&amp;"  "&amp;VLOOKUP($A59,'申込シート①-1・２'!$1:$1048576,11,FALSE)</f>
        <v xml:space="preserve">  </v>
      </c>
      <c r="K59" s="110" t="str">
        <f>VLOOKUP($A59,'申込シート①-1・２'!$1:$1048576,12,FALSE)&amp;"  "&amp;VLOOKUP($A59,'申込シート①-1・２'!$1:$1048576,13,FALSE)</f>
        <v xml:space="preserve">  </v>
      </c>
      <c r="L59" s="162">
        <f>VLOOKUP($A59,'申込シート①-1・２'!$1:$1048576,14,FALSE)</f>
        <v>0</v>
      </c>
      <c r="M59" s="163">
        <f>VLOOKUP($A59,'申込シート①-1・２'!$1:$1048576,15,FALSE)</f>
        <v>0</v>
      </c>
      <c r="N59" s="342">
        <f>VLOOKUP($A59,'申込シート①-1・２'!$1:$1048576,16,FALSE)</f>
        <v>0</v>
      </c>
      <c r="O59" s="110">
        <f>VLOOKUP($A59,'申込シート①-1・２'!$1:$1048576,17,FALSE)</f>
        <v>0</v>
      </c>
      <c r="P59" s="110">
        <f>VLOOKUP($A59,'申込シート①-1・２'!$1:$1048576,18,FALSE)</f>
        <v>0</v>
      </c>
      <c r="Q59" s="107" t="str">
        <f>VLOOKUP($A59,'申込シート①-1・２'!$1:$1048576,19,FALSE)</f>
        <v>-</v>
      </c>
      <c r="R59" s="110" t="str">
        <f>VLOOKUP($A59,'申込シート①-1・２'!$1:$1048576,20,FALSE)</f>
        <v>-</v>
      </c>
      <c r="S59" s="162">
        <f>VLOOKUP($A59,'申込シート①-1・２'!$1:$1048576,21,FALSE)</f>
        <v>0</v>
      </c>
      <c r="T59" s="164" t="str">
        <f>VLOOKUP($A59,'申込シート①-1・２'!$1:$1048576,22,FALSE)</f>
        <v>-</v>
      </c>
      <c r="U59" s="487">
        <f>VLOOKUP($A59,'申込シート①-1・２'!$1:$1048576,23,FALSE)</f>
        <v>0</v>
      </c>
      <c r="V59" s="487">
        <f>VLOOKUP($A59,'申込シート①-1・２'!$1:$1048576,24,FALSE)</f>
        <v>0</v>
      </c>
      <c r="W59" s="92">
        <f>VLOOKUP($A59,'申込シート①-1・２'!$1:$1048576,25,FALSE)</f>
        <v>0</v>
      </c>
      <c r="X59" s="1839"/>
      <c r="Y59" s="1840"/>
      <c r="Z59" s="1841"/>
    </row>
    <row r="60" spans="1:26">
      <c r="A60" s="90">
        <f>'申込シート①-1・２'!$F66</f>
        <v>57</v>
      </c>
      <c r="B60" s="88">
        <f>'申込シート①-1・２'!$B$3</f>
        <v>0</v>
      </c>
      <c r="C60" s="89" t="str">
        <f>'申込シート①-1・２'!$E$3</f>
        <v/>
      </c>
      <c r="D60" s="89" t="str">
        <f>'申込シート①-1・２'!$F$3</f>
        <v/>
      </c>
      <c r="E60" s="90">
        <f>'申込シート①-1・２'!$C66</f>
        <v>6</v>
      </c>
      <c r="F60" s="90" t="s">
        <v>678</v>
      </c>
      <c r="G60" s="90" t="str">
        <f>VLOOKUP($A60,'申込シート①-1・２'!$1:$1048576,4,FALSE)</f>
        <v>引率者</v>
      </c>
      <c r="H60" s="90" t="str">
        <f>VLOOKUP($A60,'申込シート①-1・２'!$1:$1048576,7,FALSE)</f>
        <v>-</v>
      </c>
      <c r="I60" s="110" t="str">
        <f>VLOOKUP($A60,'申込シート①-1・２'!$1:$1048576,8,FALSE)</f>
        <v>-</v>
      </c>
      <c r="J60" s="110" t="str">
        <f>VLOOKUP($A60,'申込シート①-1・２'!$1:$1048576,10,FALSE)&amp;"  "&amp;VLOOKUP($A60,'申込シート①-1・２'!$1:$1048576,11,FALSE)</f>
        <v xml:space="preserve">  </v>
      </c>
      <c r="K60" s="110" t="str">
        <f>VLOOKUP($A60,'申込シート①-1・２'!$1:$1048576,12,FALSE)&amp;"  "&amp;VLOOKUP($A60,'申込シート①-1・２'!$1:$1048576,13,FALSE)</f>
        <v xml:space="preserve">  </v>
      </c>
      <c r="L60" s="162">
        <f>VLOOKUP($A60,'申込シート①-1・２'!$1:$1048576,14,FALSE)</f>
        <v>0</v>
      </c>
      <c r="M60" s="163">
        <f>VLOOKUP($A60,'申込シート①-1・２'!$1:$1048576,15,FALSE)</f>
        <v>0</v>
      </c>
      <c r="N60" s="342">
        <f>VLOOKUP($A60,'申込シート①-1・２'!$1:$1048576,16,FALSE)</f>
        <v>0</v>
      </c>
      <c r="O60" s="110">
        <f>VLOOKUP($A60,'申込シート①-1・２'!$1:$1048576,17,FALSE)</f>
        <v>0</v>
      </c>
      <c r="P60" s="110">
        <f>VLOOKUP($A60,'申込シート①-1・２'!$1:$1048576,18,FALSE)</f>
        <v>0</v>
      </c>
      <c r="Q60" s="107" t="str">
        <f>VLOOKUP($A60,'申込シート①-1・２'!$1:$1048576,19,FALSE)</f>
        <v>-</v>
      </c>
      <c r="R60" s="110" t="str">
        <f>VLOOKUP($A60,'申込シート①-1・２'!$1:$1048576,20,FALSE)</f>
        <v>-</v>
      </c>
      <c r="S60" s="162">
        <f>VLOOKUP($A60,'申込シート①-1・２'!$1:$1048576,21,FALSE)</f>
        <v>0</v>
      </c>
      <c r="T60" s="164" t="str">
        <f>VLOOKUP($A60,'申込シート①-1・２'!$1:$1048576,22,FALSE)</f>
        <v>-</v>
      </c>
      <c r="U60" s="487">
        <f>VLOOKUP($A60,'申込シート①-1・２'!$1:$1048576,23,FALSE)</f>
        <v>0</v>
      </c>
      <c r="V60" s="487">
        <f>VLOOKUP($A60,'申込シート①-1・２'!$1:$1048576,24,FALSE)</f>
        <v>0</v>
      </c>
      <c r="W60" s="92">
        <f>VLOOKUP($A60,'申込シート①-1・２'!$1:$1048576,25,FALSE)</f>
        <v>0</v>
      </c>
      <c r="X60" s="1839"/>
      <c r="Y60" s="1840"/>
      <c r="Z60" s="1841"/>
    </row>
    <row r="61" spans="1:26" ht="12.75" thickBot="1">
      <c r="A61" s="96">
        <f>'申込シート①-1・２'!$F67</f>
        <v>58</v>
      </c>
      <c r="B61" s="94">
        <f>'申込シート①-1・２'!$B$3</f>
        <v>0</v>
      </c>
      <c r="C61" s="95" t="str">
        <f>'申込シート①-1・２'!$E$3</f>
        <v/>
      </c>
      <c r="D61" s="95" t="str">
        <f>'申込シート①-1・２'!$F$3</f>
        <v/>
      </c>
      <c r="E61" s="96">
        <f>'申込シート①-1・２'!$C67</f>
        <v>7</v>
      </c>
      <c r="F61" s="96" t="s">
        <v>678</v>
      </c>
      <c r="G61" s="96" t="str">
        <f>VLOOKUP($A61,'申込シート①-1・２'!$1:$1048576,4,FALSE)</f>
        <v>引率者</v>
      </c>
      <c r="H61" s="96" t="str">
        <f>VLOOKUP($A61,'申込シート①-1・２'!$1:$1048576,7,FALSE)</f>
        <v>-</v>
      </c>
      <c r="I61" s="111" t="str">
        <f>VLOOKUP($A61,'申込シート①-1・２'!$1:$1048576,8,FALSE)</f>
        <v>-</v>
      </c>
      <c r="J61" s="111" t="str">
        <f>VLOOKUP($A61,'申込シート①-1・２'!$1:$1048576,10,FALSE)&amp;"  "&amp;VLOOKUP($A61,'申込シート①-1・２'!$1:$1048576,11,FALSE)</f>
        <v xml:space="preserve">  </v>
      </c>
      <c r="K61" s="111" t="str">
        <f>VLOOKUP($A61,'申込シート①-1・２'!$1:$1048576,12,FALSE)&amp;"  "&amp;VLOOKUP($A61,'申込シート①-1・２'!$1:$1048576,13,FALSE)</f>
        <v xml:space="preserve">  </v>
      </c>
      <c r="L61" s="166">
        <f>VLOOKUP($A61,'申込シート①-1・２'!$1:$1048576,14,FALSE)</f>
        <v>0</v>
      </c>
      <c r="M61" s="167">
        <f>VLOOKUP($A61,'申込シート①-1・２'!$1:$1048576,15,FALSE)</f>
        <v>0</v>
      </c>
      <c r="N61" s="343">
        <f>VLOOKUP($A61,'申込シート①-1・２'!$1:$1048576,16,FALSE)</f>
        <v>0</v>
      </c>
      <c r="O61" s="111">
        <f>VLOOKUP($A61,'申込シート①-1・２'!$1:$1048576,17,FALSE)</f>
        <v>0</v>
      </c>
      <c r="P61" s="111">
        <f>VLOOKUP($A61,'申込シート①-1・２'!$1:$1048576,18,FALSE)</f>
        <v>0</v>
      </c>
      <c r="Q61" s="108" t="str">
        <f>VLOOKUP($A61,'申込シート①-1・２'!$1:$1048576,19,FALSE)</f>
        <v>-</v>
      </c>
      <c r="R61" s="111" t="str">
        <f>VLOOKUP($A61,'申込シート①-1・２'!$1:$1048576,20,FALSE)</f>
        <v>-</v>
      </c>
      <c r="S61" s="166">
        <f>VLOOKUP($A61,'申込シート①-1・２'!$1:$1048576,21,FALSE)</f>
        <v>0</v>
      </c>
      <c r="T61" s="168" t="str">
        <f>VLOOKUP($A61,'申込シート①-1・２'!$1:$1048576,22,FALSE)</f>
        <v>-</v>
      </c>
      <c r="U61" s="488">
        <f>VLOOKUP($A61,'申込シート①-1・２'!$1:$1048576,23,FALSE)</f>
        <v>0</v>
      </c>
      <c r="V61" s="488">
        <f>VLOOKUP($A61,'申込シート①-1・２'!$1:$1048576,24,FALSE)</f>
        <v>0</v>
      </c>
      <c r="W61" s="98">
        <f>VLOOKUP($A61,'申込シート①-1・２'!$1:$1048576,25,FALSE)</f>
        <v>0</v>
      </c>
      <c r="X61" s="1842"/>
      <c r="Y61" s="1843"/>
      <c r="Z61" s="1844"/>
    </row>
    <row r="62" spans="1:26">
      <c r="A62" s="102">
        <f>'申込シート①-1・２'!$F68</f>
        <v>59</v>
      </c>
      <c r="B62" s="100">
        <f>'申込シート①-1・２'!$B$3</f>
        <v>0</v>
      </c>
      <c r="C62" s="101" t="str">
        <f>'申込シート①-1・２'!$E$3</f>
        <v/>
      </c>
      <c r="D62" s="101" t="str">
        <f>'申込シート①-1・２'!$F$3</f>
        <v/>
      </c>
      <c r="E62" s="102">
        <f>'申込シート①-1・２'!$C68</f>
        <v>1</v>
      </c>
      <c r="F62" s="102" t="s">
        <v>681</v>
      </c>
      <c r="G62" s="102">
        <f>VLOOKUP($A62,'申込シート①-1・２'!$1:$1048576,4,FALSE)</f>
        <v>0</v>
      </c>
      <c r="H62" s="102" t="str">
        <f>VLOOKUP($A62,'申込シート①-1・２'!$1:$1048576,7,FALSE)</f>
        <v>科</v>
      </c>
      <c r="I62" s="109">
        <f>VLOOKUP($A62,'申込シート①-1・２'!$1:$1048576,8,FALSE)</f>
        <v>0</v>
      </c>
      <c r="J62" s="109" t="str">
        <f>VLOOKUP($A62,'申込シート①-1・２'!$1:$1048576,10,FALSE)&amp;"  "&amp;VLOOKUP($A62,'申込シート①-1・２'!$1:$1048576,11,FALSE)</f>
        <v xml:space="preserve">  </v>
      </c>
      <c r="K62" s="109" t="str">
        <f>VLOOKUP($A62,'申込シート①-1・２'!$1:$1048576,12,FALSE)&amp;"  "&amp;VLOOKUP($A62,'申込シート①-1・２'!$1:$1048576,13,FALSE)</f>
        <v xml:space="preserve">  </v>
      </c>
      <c r="L62" s="170">
        <f>VLOOKUP($A62,'申込シート①-1・２'!$1:$1048576,14,FALSE)</f>
        <v>0</v>
      </c>
      <c r="M62" s="171">
        <f>VLOOKUP($A62,'申込シート①-1・２'!$1:$1048576,15,FALSE)</f>
        <v>0</v>
      </c>
      <c r="N62" s="344">
        <f>VLOOKUP($A62,'申込シート①-1・２'!$1:$1048576,16,FALSE)</f>
        <v>0</v>
      </c>
      <c r="O62" s="109">
        <f>VLOOKUP($A62,'申込シート①-1・２'!$1:$1048576,17,FALSE)</f>
        <v>0</v>
      </c>
      <c r="P62" s="109">
        <f>VLOOKUP($A62,'申込シート①-1・２'!$1:$1048576,18,FALSE)</f>
        <v>0</v>
      </c>
      <c r="Q62" s="106" t="str">
        <f>VLOOKUP($A62,'申込シート①-1・２'!$1:$1048576,19,FALSE)</f>
        <v>-</v>
      </c>
      <c r="R62" s="109" t="str">
        <f>VLOOKUP($A62,'申込シート①-1・２'!$1:$1048576,20,FALSE)</f>
        <v>-</v>
      </c>
      <c r="S62" s="170" t="str">
        <f>VLOOKUP($A62,'申込シート①-1・２'!$1:$1048576,21,FALSE)</f>
        <v>-</v>
      </c>
      <c r="T62" s="399" t="str">
        <f>VLOOKUP($A62,'申込シート①-1・２'!$1:$1048576,22,FALSE)</f>
        <v>-</v>
      </c>
      <c r="U62" s="489">
        <f>VLOOKUP($A62,'申込シート①-1・２'!$1:$1048576,23,FALSE)</f>
        <v>0</v>
      </c>
      <c r="V62" s="489">
        <f>VLOOKUP($A62,'申込シート①-1・２'!$1:$1048576,24,FALSE)</f>
        <v>0</v>
      </c>
      <c r="W62" s="104">
        <f>VLOOKUP($A62,'申込シート①-1・２'!$1:$1048576,25,FALSE)</f>
        <v>0</v>
      </c>
      <c r="X62" s="1845"/>
      <c r="Y62" s="1846"/>
      <c r="Z62" s="1847"/>
    </row>
    <row r="63" spans="1:26">
      <c r="A63" s="90">
        <f>'申込シート①-1・２'!$F69</f>
        <v>60</v>
      </c>
      <c r="B63" s="88">
        <f>'申込シート①-1・２'!$B$3</f>
        <v>0</v>
      </c>
      <c r="C63" s="89" t="str">
        <f>'申込シート①-1・２'!$E$3</f>
        <v/>
      </c>
      <c r="D63" s="89" t="str">
        <f>'申込シート①-1・２'!$F$3</f>
        <v/>
      </c>
      <c r="E63" s="90">
        <f>'申込シート①-1・２'!$C69</f>
        <v>2</v>
      </c>
      <c r="F63" s="90" t="s">
        <v>681</v>
      </c>
      <c r="G63" s="90">
        <f>VLOOKUP($A63,'申込シート①-1・２'!$1:$1048576,4,FALSE)</f>
        <v>0</v>
      </c>
      <c r="H63" s="90" t="str">
        <f>VLOOKUP($A63,'申込シート①-1・２'!$1:$1048576,7,FALSE)</f>
        <v>科</v>
      </c>
      <c r="I63" s="110">
        <f>VLOOKUP($A63,'申込シート①-1・２'!$1:$1048576,8,FALSE)</f>
        <v>0</v>
      </c>
      <c r="J63" s="110" t="str">
        <f>VLOOKUP($A63,'申込シート①-1・２'!$1:$1048576,10,FALSE)&amp;"  "&amp;VLOOKUP($A63,'申込シート①-1・２'!$1:$1048576,11,FALSE)</f>
        <v xml:space="preserve">  </v>
      </c>
      <c r="K63" s="110" t="str">
        <f>VLOOKUP($A63,'申込シート①-1・２'!$1:$1048576,12,FALSE)&amp;"  "&amp;VLOOKUP($A63,'申込シート①-1・２'!$1:$1048576,13,FALSE)</f>
        <v xml:space="preserve">  </v>
      </c>
      <c r="L63" s="162">
        <f>VLOOKUP($A63,'申込シート①-1・２'!$1:$1048576,14,FALSE)</f>
        <v>0</v>
      </c>
      <c r="M63" s="163">
        <f>VLOOKUP($A63,'申込シート①-1・２'!$1:$1048576,15,FALSE)</f>
        <v>0</v>
      </c>
      <c r="N63" s="342">
        <f>VLOOKUP($A63,'申込シート①-1・２'!$1:$1048576,16,FALSE)</f>
        <v>0</v>
      </c>
      <c r="O63" s="110">
        <f>VLOOKUP($A63,'申込シート①-1・２'!$1:$1048576,17,FALSE)</f>
        <v>0</v>
      </c>
      <c r="P63" s="110">
        <f>VLOOKUP($A63,'申込シート①-1・２'!$1:$1048576,18,FALSE)</f>
        <v>0</v>
      </c>
      <c r="Q63" s="107" t="str">
        <f>VLOOKUP($A63,'申込シート①-1・２'!$1:$1048576,19,FALSE)</f>
        <v>-</v>
      </c>
      <c r="R63" s="110" t="str">
        <f>VLOOKUP($A63,'申込シート①-1・２'!$1:$1048576,20,FALSE)</f>
        <v>-</v>
      </c>
      <c r="S63" s="162" t="str">
        <f>VLOOKUP($A63,'申込シート①-1・２'!$1:$1048576,21,FALSE)</f>
        <v>-</v>
      </c>
      <c r="T63" s="164" t="str">
        <f>VLOOKUP($A63,'申込シート①-1・２'!$1:$1048576,22,FALSE)</f>
        <v>-</v>
      </c>
      <c r="U63" s="487">
        <f>VLOOKUP($A63,'申込シート①-1・２'!$1:$1048576,23,FALSE)</f>
        <v>0</v>
      </c>
      <c r="V63" s="487">
        <f>VLOOKUP($A63,'申込シート①-1・２'!$1:$1048576,24,FALSE)</f>
        <v>0</v>
      </c>
      <c r="W63" s="92">
        <f>VLOOKUP($A63,'申込シート①-1・２'!$1:$1048576,25,FALSE)</f>
        <v>0</v>
      </c>
      <c r="X63" s="1839"/>
      <c r="Y63" s="1840"/>
      <c r="Z63" s="1841"/>
    </row>
    <row r="64" spans="1:26">
      <c r="A64" s="90">
        <f>'申込シート①-1・２'!$F70</f>
        <v>61</v>
      </c>
      <c r="B64" s="88">
        <f>'申込シート①-1・２'!$B$3</f>
        <v>0</v>
      </c>
      <c r="C64" s="89" t="str">
        <f>'申込シート①-1・２'!$E$3</f>
        <v/>
      </c>
      <c r="D64" s="89" t="str">
        <f>'申込シート①-1・２'!$F$3</f>
        <v/>
      </c>
      <c r="E64" s="90">
        <f>'申込シート①-1・２'!$C70</f>
        <v>3</v>
      </c>
      <c r="F64" s="90" t="s">
        <v>681</v>
      </c>
      <c r="G64" s="90">
        <f>VLOOKUP($A64,'申込シート①-1・２'!$1:$1048576,4,FALSE)</f>
        <v>0</v>
      </c>
      <c r="H64" s="90" t="str">
        <f>VLOOKUP($A64,'申込シート①-1・２'!$1:$1048576,7,FALSE)</f>
        <v>科</v>
      </c>
      <c r="I64" s="110">
        <f>VLOOKUP($A64,'申込シート①-1・２'!$1:$1048576,8,FALSE)</f>
        <v>0</v>
      </c>
      <c r="J64" s="110" t="str">
        <f>VLOOKUP($A64,'申込シート①-1・２'!$1:$1048576,10,FALSE)&amp;"  "&amp;VLOOKUP($A64,'申込シート①-1・２'!$1:$1048576,11,FALSE)</f>
        <v xml:space="preserve">  </v>
      </c>
      <c r="K64" s="110" t="str">
        <f>VLOOKUP($A64,'申込シート①-1・２'!$1:$1048576,12,FALSE)&amp;"  "&amp;VLOOKUP($A64,'申込シート①-1・２'!$1:$1048576,13,FALSE)</f>
        <v xml:space="preserve">  </v>
      </c>
      <c r="L64" s="162">
        <f>VLOOKUP($A64,'申込シート①-1・２'!$1:$1048576,14,FALSE)</f>
        <v>0</v>
      </c>
      <c r="M64" s="163">
        <f>VLOOKUP($A64,'申込シート①-1・２'!$1:$1048576,15,FALSE)</f>
        <v>0</v>
      </c>
      <c r="N64" s="342">
        <f>VLOOKUP($A64,'申込シート①-1・２'!$1:$1048576,16,FALSE)</f>
        <v>0</v>
      </c>
      <c r="O64" s="110">
        <f>VLOOKUP($A64,'申込シート①-1・２'!$1:$1048576,17,FALSE)</f>
        <v>0</v>
      </c>
      <c r="P64" s="110">
        <f>VLOOKUP($A64,'申込シート①-1・２'!$1:$1048576,18,FALSE)</f>
        <v>0</v>
      </c>
      <c r="Q64" s="107" t="str">
        <f>VLOOKUP($A64,'申込シート①-1・２'!$1:$1048576,19,FALSE)</f>
        <v>-</v>
      </c>
      <c r="R64" s="110" t="str">
        <f>VLOOKUP($A64,'申込シート①-1・２'!$1:$1048576,20,FALSE)</f>
        <v>-</v>
      </c>
      <c r="S64" s="162" t="str">
        <f>VLOOKUP($A64,'申込シート①-1・２'!$1:$1048576,21,FALSE)</f>
        <v>-</v>
      </c>
      <c r="T64" s="164" t="str">
        <f>VLOOKUP($A64,'申込シート①-1・２'!$1:$1048576,22,FALSE)</f>
        <v>-</v>
      </c>
      <c r="U64" s="487">
        <f>VLOOKUP($A64,'申込シート①-1・２'!$1:$1048576,23,FALSE)</f>
        <v>0</v>
      </c>
      <c r="V64" s="487">
        <f>VLOOKUP($A64,'申込シート①-1・２'!$1:$1048576,24,FALSE)</f>
        <v>0</v>
      </c>
      <c r="W64" s="92">
        <f>VLOOKUP($A64,'申込シート①-1・２'!$1:$1048576,25,FALSE)</f>
        <v>0</v>
      </c>
      <c r="X64" s="1839"/>
      <c r="Y64" s="1840"/>
      <c r="Z64" s="1841"/>
    </row>
    <row r="65" spans="1:26">
      <c r="A65" s="90">
        <f>'申込シート①-1・２'!$F71</f>
        <v>62</v>
      </c>
      <c r="B65" s="88">
        <f>'申込シート①-1・２'!$B$3</f>
        <v>0</v>
      </c>
      <c r="C65" s="89" t="str">
        <f>'申込シート①-1・２'!$E$3</f>
        <v/>
      </c>
      <c r="D65" s="89" t="str">
        <f>'申込シート①-1・２'!$F$3</f>
        <v/>
      </c>
      <c r="E65" s="90">
        <f>'申込シート①-1・２'!$C71</f>
        <v>4</v>
      </c>
      <c r="F65" s="90" t="s">
        <v>681</v>
      </c>
      <c r="G65" s="90">
        <f>VLOOKUP($A65,'申込シート①-1・２'!$1:$1048576,4,FALSE)</f>
        <v>0</v>
      </c>
      <c r="H65" s="90" t="str">
        <f>VLOOKUP($A65,'申込シート①-1・２'!$1:$1048576,7,FALSE)</f>
        <v>科</v>
      </c>
      <c r="I65" s="110">
        <f>VLOOKUP($A65,'申込シート①-1・２'!$1:$1048576,8,FALSE)</f>
        <v>0</v>
      </c>
      <c r="J65" s="110" t="str">
        <f>VLOOKUP($A65,'申込シート①-1・２'!$1:$1048576,10,FALSE)&amp;"  "&amp;VLOOKUP($A65,'申込シート①-1・２'!$1:$1048576,11,FALSE)</f>
        <v xml:space="preserve">  </v>
      </c>
      <c r="K65" s="110" t="str">
        <f>VLOOKUP($A65,'申込シート①-1・２'!$1:$1048576,12,FALSE)&amp;"  "&amp;VLOOKUP($A65,'申込シート①-1・２'!$1:$1048576,13,FALSE)</f>
        <v xml:space="preserve">  </v>
      </c>
      <c r="L65" s="162">
        <f>VLOOKUP($A65,'申込シート①-1・２'!$1:$1048576,14,FALSE)</f>
        <v>0</v>
      </c>
      <c r="M65" s="163">
        <f>VLOOKUP($A65,'申込シート①-1・２'!$1:$1048576,15,FALSE)</f>
        <v>0</v>
      </c>
      <c r="N65" s="342">
        <f>VLOOKUP($A65,'申込シート①-1・２'!$1:$1048576,16,FALSE)</f>
        <v>0</v>
      </c>
      <c r="O65" s="110">
        <f>VLOOKUP($A65,'申込シート①-1・２'!$1:$1048576,17,FALSE)</f>
        <v>0</v>
      </c>
      <c r="P65" s="110">
        <f>VLOOKUP($A65,'申込シート①-1・２'!$1:$1048576,18,FALSE)</f>
        <v>0</v>
      </c>
      <c r="Q65" s="107" t="str">
        <f>VLOOKUP($A65,'申込シート①-1・２'!$1:$1048576,19,FALSE)</f>
        <v>-</v>
      </c>
      <c r="R65" s="110" t="str">
        <f>VLOOKUP($A65,'申込シート①-1・２'!$1:$1048576,20,FALSE)</f>
        <v>-</v>
      </c>
      <c r="S65" s="162" t="str">
        <f>VLOOKUP($A65,'申込シート①-1・２'!$1:$1048576,21,FALSE)</f>
        <v>-</v>
      </c>
      <c r="T65" s="164" t="str">
        <f>VLOOKUP($A65,'申込シート①-1・２'!$1:$1048576,22,FALSE)</f>
        <v>-</v>
      </c>
      <c r="U65" s="487">
        <f>VLOOKUP($A65,'申込シート①-1・２'!$1:$1048576,23,FALSE)</f>
        <v>0</v>
      </c>
      <c r="V65" s="487">
        <f>VLOOKUP($A65,'申込シート①-1・２'!$1:$1048576,24,FALSE)</f>
        <v>0</v>
      </c>
      <c r="W65" s="92">
        <f>VLOOKUP($A65,'申込シート①-1・２'!$1:$1048576,25,FALSE)</f>
        <v>0</v>
      </c>
      <c r="X65" s="1839"/>
      <c r="Y65" s="1840"/>
      <c r="Z65" s="1841"/>
    </row>
    <row r="66" spans="1:26">
      <c r="A66" s="90">
        <f>'申込シート①-1・２'!$F72</f>
        <v>63</v>
      </c>
      <c r="B66" s="88">
        <f>'申込シート①-1・２'!$B$3</f>
        <v>0</v>
      </c>
      <c r="C66" s="89" t="str">
        <f>'申込シート①-1・２'!$E$3</f>
        <v/>
      </c>
      <c r="D66" s="89" t="str">
        <f>'申込シート①-1・２'!$F$3</f>
        <v/>
      </c>
      <c r="E66" s="90">
        <f>'申込シート①-1・２'!$C72</f>
        <v>5</v>
      </c>
      <c r="F66" s="90" t="s">
        <v>681</v>
      </c>
      <c r="G66" s="90">
        <f>VLOOKUP($A66,'申込シート①-1・２'!$1:$1048576,4,FALSE)</f>
        <v>0</v>
      </c>
      <c r="H66" s="90" t="str">
        <f>VLOOKUP($A66,'申込シート①-1・２'!$1:$1048576,7,FALSE)</f>
        <v>科</v>
      </c>
      <c r="I66" s="110">
        <f>VLOOKUP($A66,'申込シート①-1・２'!$1:$1048576,8,FALSE)</f>
        <v>0</v>
      </c>
      <c r="J66" s="110" t="str">
        <f>VLOOKUP($A66,'申込シート①-1・２'!$1:$1048576,10,FALSE)&amp;"  "&amp;VLOOKUP($A66,'申込シート①-1・２'!$1:$1048576,11,FALSE)</f>
        <v xml:space="preserve">  </v>
      </c>
      <c r="K66" s="110" t="str">
        <f>VLOOKUP($A66,'申込シート①-1・２'!$1:$1048576,12,FALSE)&amp;"  "&amp;VLOOKUP($A66,'申込シート①-1・２'!$1:$1048576,13,FALSE)</f>
        <v xml:space="preserve">  </v>
      </c>
      <c r="L66" s="162">
        <f>VLOOKUP($A66,'申込シート①-1・２'!$1:$1048576,14,FALSE)</f>
        <v>0</v>
      </c>
      <c r="M66" s="163">
        <f>VLOOKUP($A66,'申込シート①-1・２'!$1:$1048576,15,FALSE)</f>
        <v>0</v>
      </c>
      <c r="N66" s="342">
        <f>VLOOKUP($A66,'申込シート①-1・２'!$1:$1048576,16,FALSE)</f>
        <v>0</v>
      </c>
      <c r="O66" s="110">
        <f>VLOOKUP($A66,'申込シート①-1・２'!$1:$1048576,17,FALSE)</f>
        <v>0</v>
      </c>
      <c r="P66" s="110">
        <f>VLOOKUP($A66,'申込シート①-1・２'!$1:$1048576,18,FALSE)</f>
        <v>0</v>
      </c>
      <c r="Q66" s="107" t="str">
        <f>VLOOKUP($A66,'申込シート①-1・２'!$1:$1048576,19,FALSE)</f>
        <v>-</v>
      </c>
      <c r="R66" s="110" t="str">
        <f>VLOOKUP($A66,'申込シート①-1・２'!$1:$1048576,20,FALSE)</f>
        <v>-</v>
      </c>
      <c r="S66" s="162" t="str">
        <f>VLOOKUP($A66,'申込シート①-1・２'!$1:$1048576,21,FALSE)</f>
        <v>-</v>
      </c>
      <c r="T66" s="164" t="str">
        <f>VLOOKUP($A66,'申込シート①-1・２'!$1:$1048576,22,FALSE)</f>
        <v>-</v>
      </c>
      <c r="U66" s="487">
        <f>VLOOKUP($A66,'申込シート①-1・２'!$1:$1048576,23,FALSE)</f>
        <v>0</v>
      </c>
      <c r="V66" s="487">
        <f>VLOOKUP($A66,'申込シート①-1・２'!$1:$1048576,24,FALSE)</f>
        <v>0</v>
      </c>
      <c r="W66" s="92">
        <f>VLOOKUP($A66,'申込シート①-1・２'!$1:$1048576,25,FALSE)</f>
        <v>0</v>
      </c>
      <c r="X66" s="1839"/>
      <c r="Y66" s="1840"/>
      <c r="Z66" s="1841"/>
    </row>
    <row r="67" spans="1:26">
      <c r="A67" s="90">
        <f>'申込シート①-1・２'!$F73</f>
        <v>64</v>
      </c>
      <c r="B67" s="88">
        <f>'申込シート①-1・２'!$B$3</f>
        <v>0</v>
      </c>
      <c r="C67" s="89" t="str">
        <f>'申込シート①-1・２'!$E$3</f>
        <v/>
      </c>
      <c r="D67" s="89" t="str">
        <f>'申込シート①-1・２'!$F$3</f>
        <v/>
      </c>
      <c r="E67" s="90">
        <f>'申込シート①-1・２'!$C73</f>
        <v>6</v>
      </c>
      <c r="F67" s="90" t="s">
        <v>681</v>
      </c>
      <c r="G67" s="90">
        <f>VLOOKUP($A67,'申込シート①-1・２'!$1:$1048576,4,FALSE)</f>
        <v>0</v>
      </c>
      <c r="H67" s="90" t="str">
        <f>VLOOKUP($A67,'申込シート①-1・２'!$1:$1048576,7,FALSE)</f>
        <v>科</v>
      </c>
      <c r="I67" s="110">
        <f>VLOOKUP($A67,'申込シート①-1・２'!$1:$1048576,8,FALSE)</f>
        <v>0</v>
      </c>
      <c r="J67" s="110" t="str">
        <f>VLOOKUP($A67,'申込シート①-1・２'!$1:$1048576,10,FALSE)&amp;"  "&amp;VLOOKUP($A67,'申込シート①-1・２'!$1:$1048576,11,FALSE)</f>
        <v xml:space="preserve">  </v>
      </c>
      <c r="K67" s="110" t="str">
        <f>VLOOKUP($A67,'申込シート①-1・２'!$1:$1048576,12,FALSE)&amp;"  "&amp;VLOOKUP($A67,'申込シート①-1・２'!$1:$1048576,13,FALSE)</f>
        <v xml:space="preserve">  </v>
      </c>
      <c r="L67" s="162">
        <f>VLOOKUP($A67,'申込シート①-1・２'!$1:$1048576,14,FALSE)</f>
        <v>0</v>
      </c>
      <c r="M67" s="163">
        <f>VLOOKUP($A67,'申込シート①-1・２'!$1:$1048576,15,FALSE)</f>
        <v>0</v>
      </c>
      <c r="N67" s="342">
        <f>VLOOKUP($A67,'申込シート①-1・２'!$1:$1048576,16,FALSE)</f>
        <v>0</v>
      </c>
      <c r="O67" s="110">
        <f>VLOOKUP($A67,'申込シート①-1・２'!$1:$1048576,17,FALSE)</f>
        <v>0</v>
      </c>
      <c r="P67" s="110">
        <f>VLOOKUP($A67,'申込シート①-1・２'!$1:$1048576,18,FALSE)</f>
        <v>0</v>
      </c>
      <c r="Q67" s="107" t="str">
        <f>VLOOKUP($A67,'申込シート①-1・２'!$1:$1048576,19,FALSE)</f>
        <v>-</v>
      </c>
      <c r="R67" s="110" t="str">
        <f>VLOOKUP($A67,'申込シート①-1・２'!$1:$1048576,20,FALSE)</f>
        <v>-</v>
      </c>
      <c r="S67" s="162" t="str">
        <f>VLOOKUP($A67,'申込シート①-1・２'!$1:$1048576,21,FALSE)</f>
        <v>-</v>
      </c>
      <c r="T67" s="164" t="str">
        <f>VLOOKUP($A67,'申込シート①-1・２'!$1:$1048576,22,FALSE)</f>
        <v>-</v>
      </c>
      <c r="U67" s="487">
        <f>VLOOKUP($A67,'申込シート①-1・２'!$1:$1048576,23,FALSE)</f>
        <v>0</v>
      </c>
      <c r="V67" s="487">
        <f>VLOOKUP($A67,'申込シート①-1・２'!$1:$1048576,24,FALSE)</f>
        <v>0</v>
      </c>
      <c r="W67" s="92">
        <f>VLOOKUP($A67,'申込シート①-1・２'!$1:$1048576,25,FALSE)</f>
        <v>0</v>
      </c>
      <c r="X67" s="1839"/>
      <c r="Y67" s="1840"/>
      <c r="Z67" s="1841"/>
    </row>
    <row r="68" spans="1:26">
      <c r="A68" s="90">
        <f>'申込シート①-1・２'!$F74</f>
        <v>65</v>
      </c>
      <c r="B68" s="88">
        <f>'申込シート①-1・２'!$B$3</f>
        <v>0</v>
      </c>
      <c r="C68" s="89" t="str">
        <f>'申込シート①-1・２'!$E$3</f>
        <v/>
      </c>
      <c r="D68" s="89" t="str">
        <f>'申込シート①-1・２'!$F$3</f>
        <v/>
      </c>
      <c r="E68" s="90">
        <f>'申込シート①-1・２'!$C74</f>
        <v>7</v>
      </c>
      <c r="F68" s="90" t="s">
        <v>681</v>
      </c>
      <c r="G68" s="90">
        <f>VLOOKUP($A68,'申込シート①-1・２'!$1:$1048576,4,FALSE)</f>
        <v>0</v>
      </c>
      <c r="H68" s="90" t="str">
        <f>VLOOKUP($A68,'申込シート①-1・２'!$1:$1048576,7,FALSE)</f>
        <v>科</v>
      </c>
      <c r="I68" s="110">
        <f>VLOOKUP($A68,'申込シート①-1・２'!$1:$1048576,8,FALSE)</f>
        <v>0</v>
      </c>
      <c r="J68" s="110" t="str">
        <f>VLOOKUP($A68,'申込シート①-1・２'!$1:$1048576,10,FALSE)&amp;"  "&amp;VLOOKUP($A68,'申込シート①-1・２'!$1:$1048576,11,FALSE)</f>
        <v xml:space="preserve">  </v>
      </c>
      <c r="K68" s="110" t="str">
        <f>VLOOKUP($A68,'申込シート①-1・２'!$1:$1048576,12,FALSE)&amp;"  "&amp;VLOOKUP($A68,'申込シート①-1・２'!$1:$1048576,13,FALSE)</f>
        <v xml:space="preserve">  </v>
      </c>
      <c r="L68" s="162">
        <f>VLOOKUP($A68,'申込シート①-1・２'!$1:$1048576,14,FALSE)</f>
        <v>0</v>
      </c>
      <c r="M68" s="163">
        <f>VLOOKUP($A68,'申込シート①-1・２'!$1:$1048576,15,FALSE)</f>
        <v>0</v>
      </c>
      <c r="N68" s="342">
        <f>VLOOKUP($A68,'申込シート①-1・２'!$1:$1048576,16,FALSE)</f>
        <v>0</v>
      </c>
      <c r="O68" s="110">
        <f>VLOOKUP($A68,'申込シート①-1・２'!$1:$1048576,17,FALSE)</f>
        <v>0</v>
      </c>
      <c r="P68" s="110">
        <f>VLOOKUP($A68,'申込シート①-1・２'!$1:$1048576,18,FALSE)</f>
        <v>0</v>
      </c>
      <c r="Q68" s="107" t="str">
        <f>VLOOKUP($A68,'申込シート①-1・２'!$1:$1048576,19,FALSE)</f>
        <v>-</v>
      </c>
      <c r="R68" s="110" t="str">
        <f>VLOOKUP($A68,'申込シート①-1・２'!$1:$1048576,20,FALSE)</f>
        <v>-</v>
      </c>
      <c r="S68" s="162" t="str">
        <f>VLOOKUP($A68,'申込シート①-1・２'!$1:$1048576,21,FALSE)</f>
        <v>-</v>
      </c>
      <c r="T68" s="164" t="str">
        <f>VLOOKUP($A68,'申込シート①-1・２'!$1:$1048576,22,FALSE)</f>
        <v>-</v>
      </c>
      <c r="U68" s="487">
        <f>VLOOKUP($A68,'申込シート①-1・２'!$1:$1048576,23,FALSE)</f>
        <v>0</v>
      </c>
      <c r="V68" s="487">
        <f>VLOOKUP($A68,'申込シート①-1・２'!$1:$1048576,24,FALSE)</f>
        <v>0</v>
      </c>
      <c r="W68" s="92">
        <f>VLOOKUP($A68,'申込シート①-1・２'!$1:$1048576,25,FALSE)</f>
        <v>0</v>
      </c>
      <c r="X68" s="1839"/>
      <c r="Y68" s="1840"/>
      <c r="Z68" s="1841"/>
    </row>
    <row r="69" spans="1:26">
      <c r="A69" s="90">
        <f>'申込シート①-1・２'!$F75</f>
        <v>66</v>
      </c>
      <c r="B69" s="88">
        <f>'申込シート①-1・２'!$B$3</f>
        <v>0</v>
      </c>
      <c r="C69" s="89" t="str">
        <f>'申込シート①-1・２'!$E$3</f>
        <v/>
      </c>
      <c r="D69" s="89" t="str">
        <f>'申込シート①-1・２'!$F$3</f>
        <v/>
      </c>
      <c r="E69" s="90">
        <f>'申込シート①-1・２'!$C75</f>
        <v>8</v>
      </c>
      <c r="F69" s="90" t="s">
        <v>681</v>
      </c>
      <c r="G69" s="90">
        <f>VLOOKUP($A69,'申込シート①-1・２'!$1:$1048576,4,FALSE)</f>
        <v>0</v>
      </c>
      <c r="H69" s="90" t="str">
        <f>VLOOKUP($A69,'申込シート①-1・２'!$1:$1048576,7,FALSE)</f>
        <v>科</v>
      </c>
      <c r="I69" s="110">
        <f>VLOOKUP($A69,'申込シート①-1・２'!$1:$1048576,8,FALSE)</f>
        <v>0</v>
      </c>
      <c r="J69" s="110" t="str">
        <f>VLOOKUP($A69,'申込シート①-1・２'!$1:$1048576,10,FALSE)&amp;"  "&amp;VLOOKUP($A69,'申込シート①-1・２'!$1:$1048576,11,FALSE)</f>
        <v xml:space="preserve">  </v>
      </c>
      <c r="K69" s="110" t="str">
        <f>VLOOKUP($A69,'申込シート①-1・２'!$1:$1048576,12,FALSE)&amp;"  "&amp;VLOOKUP($A69,'申込シート①-1・２'!$1:$1048576,13,FALSE)</f>
        <v xml:space="preserve">  </v>
      </c>
      <c r="L69" s="162">
        <f>VLOOKUP($A69,'申込シート①-1・２'!$1:$1048576,14,FALSE)</f>
        <v>0</v>
      </c>
      <c r="M69" s="163">
        <f>VLOOKUP($A69,'申込シート①-1・２'!$1:$1048576,15,FALSE)</f>
        <v>0</v>
      </c>
      <c r="N69" s="342">
        <f>VLOOKUP($A69,'申込シート①-1・２'!$1:$1048576,16,FALSE)</f>
        <v>0</v>
      </c>
      <c r="O69" s="110">
        <f>VLOOKUP($A69,'申込シート①-1・２'!$1:$1048576,17,FALSE)</f>
        <v>0</v>
      </c>
      <c r="P69" s="110">
        <f>VLOOKUP($A69,'申込シート①-1・２'!$1:$1048576,18,FALSE)</f>
        <v>0</v>
      </c>
      <c r="Q69" s="107" t="str">
        <f>VLOOKUP($A69,'申込シート①-1・２'!$1:$1048576,19,FALSE)</f>
        <v>-</v>
      </c>
      <c r="R69" s="110" t="str">
        <f>VLOOKUP($A69,'申込シート①-1・２'!$1:$1048576,20,FALSE)</f>
        <v>-</v>
      </c>
      <c r="S69" s="162" t="str">
        <f>VLOOKUP($A69,'申込シート①-1・２'!$1:$1048576,21,FALSE)</f>
        <v>-</v>
      </c>
      <c r="T69" s="164" t="str">
        <f>VLOOKUP($A69,'申込シート①-1・２'!$1:$1048576,22,FALSE)</f>
        <v>-</v>
      </c>
      <c r="U69" s="487">
        <f>VLOOKUP($A69,'申込シート①-1・２'!$1:$1048576,23,FALSE)</f>
        <v>0</v>
      </c>
      <c r="V69" s="487">
        <f>VLOOKUP($A69,'申込シート①-1・２'!$1:$1048576,24,FALSE)</f>
        <v>0</v>
      </c>
      <c r="W69" s="92">
        <f>VLOOKUP($A69,'申込シート①-1・２'!$1:$1048576,25,FALSE)</f>
        <v>0</v>
      </c>
      <c r="X69" s="1839"/>
      <c r="Y69" s="1840"/>
      <c r="Z69" s="1841"/>
    </row>
    <row r="70" spans="1:26">
      <c r="A70" s="90">
        <f>'申込シート①-1・２'!$F76</f>
        <v>67</v>
      </c>
      <c r="B70" s="88">
        <f>'申込シート①-1・２'!$B$3</f>
        <v>0</v>
      </c>
      <c r="C70" s="89" t="str">
        <f>'申込シート①-1・２'!$E$3</f>
        <v/>
      </c>
      <c r="D70" s="89" t="str">
        <f>'申込シート①-1・２'!$F$3</f>
        <v/>
      </c>
      <c r="E70" s="90">
        <f>'申込シート①-1・２'!$C76</f>
        <v>9</v>
      </c>
      <c r="F70" s="90" t="s">
        <v>681</v>
      </c>
      <c r="G70" s="90">
        <f>VLOOKUP($A70,'申込シート①-1・２'!$1:$1048576,4,FALSE)</f>
        <v>0</v>
      </c>
      <c r="H70" s="90" t="str">
        <f>VLOOKUP($A70,'申込シート①-1・２'!$1:$1048576,7,FALSE)</f>
        <v>科</v>
      </c>
      <c r="I70" s="110">
        <f>VLOOKUP($A70,'申込シート①-1・２'!$1:$1048576,8,FALSE)</f>
        <v>0</v>
      </c>
      <c r="J70" s="110" t="str">
        <f>VLOOKUP($A70,'申込シート①-1・２'!$1:$1048576,10,FALSE)&amp;"  "&amp;VLOOKUP($A70,'申込シート①-1・２'!$1:$1048576,11,FALSE)</f>
        <v xml:space="preserve">  </v>
      </c>
      <c r="K70" s="110" t="str">
        <f>VLOOKUP($A70,'申込シート①-1・２'!$1:$1048576,12,FALSE)&amp;"  "&amp;VLOOKUP($A70,'申込シート①-1・２'!$1:$1048576,13,FALSE)</f>
        <v xml:space="preserve">  </v>
      </c>
      <c r="L70" s="162">
        <f>VLOOKUP($A70,'申込シート①-1・２'!$1:$1048576,14,FALSE)</f>
        <v>0</v>
      </c>
      <c r="M70" s="163">
        <f>VLOOKUP($A70,'申込シート①-1・２'!$1:$1048576,15,FALSE)</f>
        <v>0</v>
      </c>
      <c r="N70" s="342">
        <f>VLOOKUP($A70,'申込シート①-1・２'!$1:$1048576,16,FALSE)</f>
        <v>0</v>
      </c>
      <c r="O70" s="110">
        <f>VLOOKUP($A70,'申込シート①-1・２'!$1:$1048576,17,FALSE)</f>
        <v>0</v>
      </c>
      <c r="P70" s="110">
        <f>VLOOKUP($A70,'申込シート①-1・２'!$1:$1048576,18,FALSE)</f>
        <v>0</v>
      </c>
      <c r="Q70" s="107" t="str">
        <f>VLOOKUP($A70,'申込シート①-1・２'!$1:$1048576,19,FALSE)</f>
        <v>-</v>
      </c>
      <c r="R70" s="110" t="str">
        <f>VLOOKUP($A70,'申込シート①-1・２'!$1:$1048576,20,FALSE)</f>
        <v>-</v>
      </c>
      <c r="S70" s="162" t="str">
        <f>VLOOKUP($A70,'申込シート①-1・２'!$1:$1048576,21,FALSE)</f>
        <v>-</v>
      </c>
      <c r="T70" s="164" t="str">
        <f>VLOOKUP($A70,'申込シート①-1・２'!$1:$1048576,22,FALSE)</f>
        <v>-</v>
      </c>
      <c r="U70" s="487">
        <f>VLOOKUP($A70,'申込シート①-1・２'!$1:$1048576,23,FALSE)</f>
        <v>0</v>
      </c>
      <c r="V70" s="487">
        <f>VLOOKUP($A70,'申込シート①-1・２'!$1:$1048576,24,FALSE)</f>
        <v>0</v>
      </c>
      <c r="W70" s="92">
        <f>VLOOKUP($A70,'申込シート①-1・２'!$1:$1048576,25,FALSE)</f>
        <v>0</v>
      </c>
      <c r="X70" s="1839"/>
      <c r="Y70" s="1840"/>
      <c r="Z70" s="1841"/>
    </row>
    <row r="71" spans="1:26">
      <c r="A71" s="90">
        <f>'申込シート①-1・２'!$F77</f>
        <v>68</v>
      </c>
      <c r="B71" s="88">
        <f>'申込シート①-1・２'!$B$3</f>
        <v>0</v>
      </c>
      <c r="C71" s="89" t="str">
        <f>'申込シート①-1・２'!$E$3</f>
        <v/>
      </c>
      <c r="D71" s="89" t="str">
        <f>'申込シート①-1・２'!$F$3</f>
        <v/>
      </c>
      <c r="E71" s="90">
        <f>'申込シート①-1・２'!$C77</f>
        <v>10</v>
      </c>
      <c r="F71" s="90" t="s">
        <v>681</v>
      </c>
      <c r="G71" s="90">
        <f>VLOOKUP($A71,'申込シート①-1・２'!$1:$1048576,4,FALSE)</f>
        <v>0</v>
      </c>
      <c r="H71" s="90" t="str">
        <f>VLOOKUP($A71,'申込シート①-1・２'!$1:$1048576,7,FALSE)</f>
        <v>科</v>
      </c>
      <c r="I71" s="110">
        <f>VLOOKUP($A71,'申込シート①-1・２'!$1:$1048576,8,FALSE)</f>
        <v>0</v>
      </c>
      <c r="J71" s="110" t="str">
        <f>VLOOKUP($A71,'申込シート①-1・２'!$1:$1048576,10,FALSE)&amp;"  "&amp;VLOOKUP($A71,'申込シート①-1・２'!$1:$1048576,11,FALSE)</f>
        <v xml:space="preserve">  </v>
      </c>
      <c r="K71" s="110" t="str">
        <f>VLOOKUP($A71,'申込シート①-1・２'!$1:$1048576,12,FALSE)&amp;"  "&amp;VLOOKUP($A71,'申込シート①-1・２'!$1:$1048576,13,FALSE)</f>
        <v xml:space="preserve">  </v>
      </c>
      <c r="L71" s="162">
        <f>VLOOKUP($A71,'申込シート①-1・２'!$1:$1048576,14,FALSE)</f>
        <v>0</v>
      </c>
      <c r="M71" s="163">
        <f>VLOOKUP($A71,'申込シート①-1・２'!$1:$1048576,15,FALSE)</f>
        <v>0</v>
      </c>
      <c r="N71" s="342">
        <f>VLOOKUP($A71,'申込シート①-1・２'!$1:$1048576,16,FALSE)</f>
        <v>0</v>
      </c>
      <c r="O71" s="110">
        <f>VLOOKUP($A71,'申込シート①-1・２'!$1:$1048576,17,FALSE)</f>
        <v>0</v>
      </c>
      <c r="P71" s="110">
        <f>VLOOKUP($A71,'申込シート①-1・２'!$1:$1048576,18,FALSE)</f>
        <v>0</v>
      </c>
      <c r="Q71" s="107" t="str">
        <f>VLOOKUP($A71,'申込シート①-1・２'!$1:$1048576,19,FALSE)</f>
        <v>-</v>
      </c>
      <c r="R71" s="110" t="str">
        <f>VLOOKUP($A71,'申込シート①-1・２'!$1:$1048576,20,FALSE)</f>
        <v>-</v>
      </c>
      <c r="S71" s="162" t="str">
        <f>VLOOKUP($A71,'申込シート①-1・２'!$1:$1048576,21,FALSE)</f>
        <v>-</v>
      </c>
      <c r="T71" s="164" t="str">
        <f>VLOOKUP($A71,'申込シート①-1・２'!$1:$1048576,22,FALSE)</f>
        <v>-</v>
      </c>
      <c r="U71" s="487">
        <f>VLOOKUP($A71,'申込シート①-1・２'!$1:$1048576,23,FALSE)</f>
        <v>0</v>
      </c>
      <c r="V71" s="487">
        <f>VLOOKUP($A71,'申込シート①-1・２'!$1:$1048576,24,FALSE)</f>
        <v>0</v>
      </c>
      <c r="W71" s="92">
        <f>VLOOKUP($A71,'申込シート①-1・２'!$1:$1048576,25,FALSE)</f>
        <v>0</v>
      </c>
      <c r="X71" s="1839"/>
      <c r="Y71" s="1840"/>
      <c r="Z71" s="1841"/>
    </row>
    <row r="72" spans="1:26">
      <c r="A72" s="90">
        <f>'申込シート①-1・２'!$F78</f>
        <v>69</v>
      </c>
      <c r="B72" s="88">
        <f>'申込シート①-1・２'!$B$3</f>
        <v>0</v>
      </c>
      <c r="C72" s="89" t="str">
        <f>'申込シート①-1・２'!$E$3</f>
        <v/>
      </c>
      <c r="D72" s="89" t="str">
        <f>'申込シート①-1・２'!$F$3</f>
        <v/>
      </c>
      <c r="E72" s="90">
        <f>'申込シート①-1・２'!$C78</f>
        <v>11</v>
      </c>
      <c r="F72" s="90" t="s">
        <v>681</v>
      </c>
      <c r="G72" s="90">
        <f>VLOOKUP($A72,'申込シート①-1・２'!$1:$1048576,4,FALSE)</f>
        <v>0</v>
      </c>
      <c r="H72" s="90" t="str">
        <f>VLOOKUP($A72,'申込シート①-1・２'!$1:$1048576,7,FALSE)</f>
        <v>科</v>
      </c>
      <c r="I72" s="110">
        <f>VLOOKUP($A72,'申込シート①-1・２'!$1:$1048576,8,FALSE)</f>
        <v>0</v>
      </c>
      <c r="J72" s="110" t="str">
        <f>VLOOKUP($A72,'申込シート①-1・２'!$1:$1048576,10,FALSE)&amp;"  "&amp;VLOOKUP($A72,'申込シート①-1・２'!$1:$1048576,11,FALSE)</f>
        <v xml:space="preserve">  </v>
      </c>
      <c r="K72" s="110" t="str">
        <f>VLOOKUP($A72,'申込シート①-1・２'!$1:$1048576,12,FALSE)&amp;"  "&amp;VLOOKUP($A72,'申込シート①-1・２'!$1:$1048576,13,FALSE)</f>
        <v xml:space="preserve">  </v>
      </c>
      <c r="L72" s="162">
        <f>VLOOKUP($A72,'申込シート①-1・２'!$1:$1048576,14,FALSE)</f>
        <v>0</v>
      </c>
      <c r="M72" s="163">
        <f>VLOOKUP($A72,'申込シート①-1・２'!$1:$1048576,15,FALSE)</f>
        <v>0</v>
      </c>
      <c r="N72" s="342">
        <f>VLOOKUP($A72,'申込シート①-1・２'!$1:$1048576,16,FALSE)</f>
        <v>0</v>
      </c>
      <c r="O72" s="110">
        <f>VLOOKUP($A72,'申込シート①-1・２'!$1:$1048576,17,FALSE)</f>
        <v>0</v>
      </c>
      <c r="P72" s="110">
        <f>VLOOKUP($A72,'申込シート①-1・２'!$1:$1048576,18,FALSE)</f>
        <v>0</v>
      </c>
      <c r="Q72" s="107" t="str">
        <f>VLOOKUP($A72,'申込シート①-1・２'!$1:$1048576,19,FALSE)</f>
        <v>-</v>
      </c>
      <c r="R72" s="110" t="str">
        <f>VLOOKUP($A72,'申込シート①-1・２'!$1:$1048576,20,FALSE)</f>
        <v>-</v>
      </c>
      <c r="S72" s="162" t="str">
        <f>VLOOKUP($A72,'申込シート①-1・２'!$1:$1048576,21,FALSE)</f>
        <v>-</v>
      </c>
      <c r="T72" s="164" t="str">
        <f>VLOOKUP($A72,'申込シート①-1・２'!$1:$1048576,22,FALSE)</f>
        <v>-</v>
      </c>
      <c r="U72" s="487">
        <f>VLOOKUP($A72,'申込シート①-1・２'!$1:$1048576,23,FALSE)</f>
        <v>0</v>
      </c>
      <c r="V72" s="487">
        <f>VLOOKUP($A72,'申込シート①-1・２'!$1:$1048576,24,FALSE)</f>
        <v>0</v>
      </c>
      <c r="W72" s="92">
        <f>VLOOKUP($A72,'申込シート①-1・２'!$1:$1048576,25,FALSE)</f>
        <v>0</v>
      </c>
      <c r="X72" s="1839"/>
      <c r="Y72" s="1840"/>
      <c r="Z72" s="1841"/>
    </row>
    <row r="73" spans="1:26">
      <c r="A73" s="90">
        <f>'申込シート①-1・２'!$F79</f>
        <v>70</v>
      </c>
      <c r="B73" s="88">
        <f>'申込シート①-1・２'!$B$3</f>
        <v>0</v>
      </c>
      <c r="C73" s="89" t="str">
        <f>'申込シート①-1・２'!$E$3</f>
        <v/>
      </c>
      <c r="D73" s="89" t="str">
        <f>'申込シート①-1・２'!$F$3</f>
        <v/>
      </c>
      <c r="E73" s="90">
        <f>'申込シート①-1・２'!$C79</f>
        <v>12</v>
      </c>
      <c r="F73" s="90" t="s">
        <v>681</v>
      </c>
      <c r="G73" s="90">
        <f>VLOOKUP($A73,'申込シート①-1・２'!$1:$1048576,4,FALSE)</f>
        <v>0</v>
      </c>
      <c r="H73" s="90" t="str">
        <f>VLOOKUP($A73,'申込シート①-1・２'!$1:$1048576,7,FALSE)</f>
        <v>科</v>
      </c>
      <c r="I73" s="110">
        <f>VLOOKUP($A73,'申込シート①-1・２'!$1:$1048576,8,FALSE)</f>
        <v>0</v>
      </c>
      <c r="J73" s="110" t="str">
        <f>VLOOKUP($A73,'申込シート①-1・２'!$1:$1048576,10,FALSE)&amp;"  "&amp;VLOOKUP($A73,'申込シート①-1・２'!$1:$1048576,11,FALSE)</f>
        <v xml:space="preserve">  </v>
      </c>
      <c r="K73" s="110" t="str">
        <f>VLOOKUP($A73,'申込シート①-1・２'!$1:$1048576,12,FALSE)&amp;"  "&amp;VLOOKUP($A73,'申込シート①-1・２'!$1:$1048576,13,FALSE)</f>
        <v xml:space="preserve">  </v>
      </c>
      <c r="L73" s="162">
        <f>VLOOKUP($A73,'申込シート①-1・２'!$1:$1048576,14,FALSE)</f>
        <v>0</v>
      </c>
      <c r="M73" s="163">
        <f>VLOOKUP($A73,'申込シート①-1・２'!$1:$1048576,15,FALSE)</f>
        <v>0</v>
      </c>
      <c r="N73" s="342">
        <f>VLOOKUP($A73,'申込シート①-1・２'!$1:$1048576,16,FALSE)</f>
        <v>0</v>
      </c>
      <c r="O73" s="110">
        <f>VLOOKUP($A73,'申込シート①-1・２'!$1:$1048576,17,FALSE)</f>
        <v>0</v>
      </c>
      <c r="P73" s="110">
        <f>VLOOKUP($A73,'申込シート①-1・２'!$1:$1048576,18,FALSE)</f>
        <v>0</v>
      </c>
      <c r="Q73" s="107" t="str">
        <f>VLOOKUP($A73,'申込シート①-1・２'!$1:$1048576,19,FALSE)</f>
        <v>-</v>
      </c>
      <c r="R73" s="110" t="str">
        <f>VLOOKUP($A73,'申込シート①-1・２'!$1:$1048576,20,FALSE)</f>
        <v>-</v>
      </c>
      <c r="S73" s="162" t="str">
        <f>VLOOKUP($A73,'申込シート①-1・２'!$1:$1048576,21,FALSE)</f>
        <v>-</v>
      </c>
      <c r="T73" s="164" t="str">
        <f>VLOOKUP($A73,'申込シート①-1・２'!$1:$1048576,22,FALSE)</f>
        <v>-</v>
      </c>
      <c r="U73" s="487">
        <f>VLOOKUP($A73,'申込シート①-1・２'!$1:$1048576,23,FALSE)</f>
        <v>0</v>
      </c>
      <c r="V73" s="487">
        <f>VLOOKUP($A73,'申込シート①-1・２'!$1:$1048576,24,FALSE)</f>
        <v>0</v>
      </c>
      <c r="W73" s="92">
        <f>VLOOKUP($A73,'申込シート①-1・２'!$1:$1048576,25,FALSE)</f>
        <v>0</v>
      </c>
      <c r="X73" s="1839"/>
      <c r="Y73" s="1840"/>
      <c r="Z73" s="1841"/>
    </row>
    <row r="74" spans="1:26">
      <c r="A74" s="90">
        <f>'申込シート①-1・２'!$F80</f>
        <v>71</v>
      </c>
      <c r="B74" s="88">
        <f>'申込シート①-1・２'!$B$3</f>
        <v>0</v>
      </c>
      <c r="C74" s="89" t="str">
        <f>'申込シート①-1・２'!$E$3</f>
        <v/>
      </c>
      <c r="D74" s="89" t="str">
        <f>'申込シート①-1・２'!$F$3</f>
        <v/>
      </c>
      <c r="E74" s="90">
        <f>'申込シート①-1・２'!$C80</f>
        <v>13</v>
      </c>
      <c r="F74" s="90" t="s">
        <v>681</v>
      </c>
      <c r="G74" s="90">
        <f>VLOOKUP($A74,'申込シート①-1・２'!$1:$1048576,4,FALSE)</f>
        <v>0</v>
      </c>
      <c r="H74" s="90" t="str">
        <f>VLOOKUP($A74,'申込シート①-1・２'!$1:$1048576,7,FALSE)</f>
        <v>科</v>
      </c>
      <c r="I74" s="110">
        <f>VLOOKUP($A74,'申込シート①-1・２'!$1:$1048576,8,FALSE)</f>
        <v>0</v>
      </c>
      <c r="J74" s="110" t="str">
        <f>VLOOKUP($A74,'申込シート①-1・２'!$1:$1048576,10,FALSE)&amp;"  "&amp;VLOOKUP($A74,'申込シート①-1・２'!$1:$1048576,11,FALSE)</f>
        <v xml:space="preserve">  </v>
      </c>
      <c r="K74" s="110" t="str">
        <f>VLOOKUP($A74,'申込シート①-1・２'!$1:$1048576,12,FALSE)&amp;"  "&amp;VLOOKUP($A74,'申込シート①-1・２'!$1:$1048576,13,FALSE)</f>
        <v xml:space="preserve">  </v>
      </c>
      <c r="L74" s="162">
        <f>VLOOKUP($A74,'申込シート①-1・２'!$1:$1048576,14,FALSE)</f>
        <v>0</v>
      </c>
      <c r="M74" s="163">
        <f>VLOOKUP($A74,'申込シート①-1・２'!$1:$1048576,15,FALSE)</f>
        <v>0</v>
      </c>
      <c r="N74" s="342">
        <f>VLOOKUP($A74,'申込シート①-1・２'!$1:$1048576,16,FALSE)</f>
        <v>0</v>
      </c>
      <c r="O74" s="110">
        <f>VLOOKUP($A74,'申込シート①-1・２'!$1:$1048576,17,FALSE)</f>
        <v>0</v>
      </c>
      <c r="P74" s="110">
        <f>VLOOKUP($A74,'申込シート①-1・２'!$1:$1048576,18,FALSE)</f>
        <v>0</v>
      </c>
      <c r="Q74" s="107" t="str">
        <f>VLOOKUP($A74,'申込シート①-1・２'!$1:$1048576,19,FALSE)</f>
        <v>-</v>
      </c>
      <c r="R74" s="110" t="str">
        <f>VLOOKUP($A74,'申込シート①-1・２'!$1:$1048576,20,FALSE)</f>
        <v>-</v>
      </c>
      <c r="S74" s="162" t="str">
        <f>VLOOKUP($A74,'申込シート①-1・２'!$1:$1048576,21,FALSE)</f>
        <v>-</v>
      </c>
      <c r="T74" s="164" t="str">
        <f>VLOOKUP($A74,'申込シート①-1・２'!$1:$1048576,22,FALSE)</f>
        <v>-</v>
      </c>
      <c r="U74" s="487">
        <f>VLOOKUP($A74,'申込シート①-1・２'!$1:$1048576,23,FALSE)</f>
        <v>0</v>
      </c>
      <c r="V74" s="487">
        <f>VLOOKUP($A74,'申込シート①-1・２'!$1:$1048576,24,FALSE)</f>
        <v>0</v>
      </c>
      <c r="W74" s="92">
        <f>VLOOKUP($A74,'申込シート①-1・２'!$1:$1048576,25,FALSE)</f>
        <v>0</v>
      </c>
      <c r="X74" s="1839"/>
      <c r="Y74" s="1840"/>
      <c r="Z74" s="1841"/>
    </row>
    <row r="75" spans="1:26">
      <c r="A75" s="90">
        <f>'申込シート①-1・２'!$F81</f>
        <v>72</v>
      </c>
      <c r="B75" s="88">
        <f>'申込シート①-1・２'!$B$3</f>
        <v>0</v>
      </c>
      <c r="C75" s="89" t="str">
        <f>'申込シート①-1・２'!$E$3</f>
        <v/>
      </c>
      <c r="D75" s="89" t="str">
        <f>'申込シート①-1・２'!$F$3</f>
        <v/>
      </c>
      <c r="E75" s="90">
        <f>'申込シート①-1・２'!$C81</f>
        <v>14</v>
      </c>
      <c r="F75" s="90" t="s">
        <v>681</v>
      </c>
      <c r="G75" s="90">
        <f>VLOOKUP($A75,'申込シート①-1・２'!$1:$1048576,4,FALSE)</f>
        <v>0</v>
      </c>
      <c r="H75" s="90" t="str">
        <f>VLOOKUP($A75,'申込シート①-1・２'!$1:$1048576,7,FALSE)</f>
        <v>科</v>
      </c>
      <c r="I75" s="110">
        <f>VLOOKUP($A75,'申込シート①-1・２'!$1:$1048576,8,FALSE)</f>
        <v>0</v>
      </c>
      <c r="J75" s="110" t="str">
        <f>VLOOKUP($A75,'申込シート①-1・２'!$1:$1048576,10,FALSE)&amp;"  "&amp;VLOOKUP($A75,'申込シート①-1・２'!$1:$1048576,11,FALSE)</f>
        <v xml:space="preserve">  </v>
      </c>
      <c r="K75" s="110" t="str">
        <f>VLOOKUP($A75,'申込シート①-1・２'!$1:$1048576,12,FALSE)&amp;"  "&amp;VLOOKUP($A75,'申込シート①-1・２'!$1:$1048576,13,FALSE)</f>
        <v xml:space="preserve">  </v>
      </c>
      <c r="L75" s="162">
        <f>VLOOKUP($A75,'申込シート①-1・２'!$1:$1048576,14,FALSE)</f>
        <v>0</v>
      </c>
      <c r="M75" s="163">
        <f>VLOOKUP($A75,'申込シート①-1・２'!$1:$1048576,15,FALSE)</f>
        <v>0</v>
      </c>
      <c r="N75" s="342">
        <f>VLOOKUP($A75,'申込シート①-1・２'!$1:$1048576,16,FALSE)</f>
        <v>0</v>
      </c>
      <c r="O75" s="110">
        <f>VLOOKUP($A75,'申込シート①-1・２'!$1:$1048576,17,FALSE)</f>
        <v>0</v>
      </c>
      <c r="P75" s="110">
        <f>VLOOKUP($A75,'申込シート①-1・２'!$1:$1048576,18,FALSE)</f>
        <v>0</v>
      </c>
      <c r="Q75" s="107" t="str">
        <f>VLOOKUP($A75,'申込シート①-1・２'!$1:$1048576,19,FALSE)</f>
        <v>-</v>
      </c>
      <c r="R75" s="110" t="str">
        <f>VLOOKUP($A75,'申込シート①-1・２'!$1:$1048576,20,FALSE)</f>
        <v>-</v>
      </c>
      <c r="S75" s="162" t="str">
        <f>VLOOKUP($A75,'申込シート①-1・２'!$1:$1048576,21,FALSE)</f>
        <v>-</v>
      </c>
      <c r="T75" s="164" t="str">
        <f>VLOOKUP($A75,'申込シート①-1・２'!$1:$1048576,22,FALSE)</f>
        <v>-</v>
      </c>
      <c r="U75" s="487">
        <f>VLOOKUP($A75,'申込シート①-1・２'!$1:$1048576,23,FALSE)</f>
        <v>0</v>
      </c>
      <c r="V75" s="487">
        <f>VLOOKUP($A75,'申込シート①-1・２'!$1:$1048576,24,FALSE)</f>
        <v>0</v>
      </c>
      <c r="W75" s="92">
        <f>VLOOKUP($A75,'申込シート①-1・２'!$1:$1048576,25,FALSE)</f>
        <v>0</v>
      </c>
      <c r="X75" s="1839"/>
      <c r="Y75" s="1840"/>
      <c r="Z75" s="1841"/>
    </row>
    <row r="76" spans="1:26">
      <c r="A76" s="90">
        <f>'申込シート①-1・２'!$F82</f>
        <v>73</v>
      </c>
      <c r="B76" s="88">
        <f>'申込シート①-1・２'!$B$3</f>
        <v>0</v>
      </c>
      <c r="C76" s="89" t="str">
        <f>'申込シート①-1・２'!$E$3</f>
        <v/>
      </c>
      <c r="D76" s="89" t="str">
        <f>'申込シート①-1・２'!$F$3</f>
        <v/>
      </c>
      <c r="E76" s="90">
        <f>'申込シート①-1・２'!$C82</f>
        <v>15</v>
      </c>
      <c r="F76" s="90" t="s">
        <v>681</v>
      </c>
      <c r="G76" s="90">
        <f>VLOOKUP($A76,'申込シート①-1・２'!$1:$1048576,4,FALSE)</f>
        <v>0</v>
      </c>
      <c r="H76" s="90" t="str">
        <f>VLOOKUP($A76,'申込シート①-1・２'!$1:$1048576,7,FALSE)</f>
        <v>科</v>
      </c>
      <c r="I76" s="110">
        <f>VLOOKUP($A76,'申込シート①-1・２'!$1:$1048576,8,FALSE)</f>
        <v>0</v>
      </c>
      <c r="J76" s="110" t="str">
        <f>VLOOKUP($A76,'申込シート①-1・２'!$1:$1048576,10,FALSE)&amp;"  "&amp;VLOOKUP($A76,'申込シート①-1・２'!$1:$1048576,11,FALSE)</f>
        <v xml:space="preserve">  </v>
      </c>
      <c r="K76" s="110" t="str">
        <f>VLOOKUP($A76,'申込シート①-1・２'!$1:$1048576,12,FALSE)&amp;"  "&amp;VLOOKUP($A76,'申込シート①-1・２'!$1:$1048576,13,FALSE)</f>
        <v xml:space="preserve">  </v>
      </c>
      <c r="L76" s="162">
        <f>VLOOKUP($A76,'申込シート①-1・２'!$1:$1048576,14,FALSE)</f>
        <v>0</v>
      </c>
      <c r="M76" s="163">
        <f>VLOOKUP($A76,'申込シート①-1・２'!$1:$1048576,15,FALSE)</f>
        <v>0</v>
      </c>
      <c r="N76" s="342">
        <f>VLOOKUP($A76,'申込シート①-1・２'!$1:$1048576,16,FALSE)</f>
        <v>0</v>
      </c>
      <c r="O76" s="110">
        <f>VLOOKUP($A76,'申込シート①-1・２'!$1:$1048576,17,FALSE)</f>
        <v>0</v>
      </c>
      <c r="P76" s="110">
        <f>VLOOKUP($A76,'申込シート①-1・２'!$1:$1048576,18,FALSE)</f>
        <v>0</v>
      </c>
      <c r="Q76" s="107" t="str">
        <f>VLOOKUP($A76,'申込シート①-1・２'!$1:$1048576,19,FALSE)</f>
        <v>-</v>
      </c>
      <c r="R76" s="110" t="str">
        <f>VLOOKUP($A76,'申込シート①-1・２'!$1:$1048576,20,FALSE)</f>
        <v>-</v>
      </c>
      <c r="S76" s="162" t="str">
        <f>VLOOKUP($A76,'申込シート①-1・２'!$1:$1048576,21,FALSE)</f>
        <v>-</v>
      </c>
      <c r="T76" s="164" t="str">
        <f>VLOOKUP($A76,'申込シート①-1・２'!$1:$1048576,22,FALSE)</f>
        <v>-</v>
      </c>
      <c r="U76" s="487">
        <f>VLOOKUP($A76,'申込シート①-1・２'!$1:$1048576,23,FALSE)</f>
        <v>0</v>
      </c>
      <c r="V76" s="487">
        <f>VLOOKUP($A76,'申込シート①-1・２'!$1:$1048576,24,FALSE)</f>
        <v>0</v>
      </c>
      <c r="W76" s="92">
        <f>VLOOKUP($A76,'申込シート①-1・２'!$1:$1048576,25,FALSE)</f>
        <v>0</v>
      </c>
      <c r="X76" s="1839"/>
      <c r="Y76" s="1840"/>
      <c r="Z76" s="1841"/>
    </row>
    <row r="77" spans="1:26">
      <c r="A77" s="90">
        <f>'申込シート①-1・２'!$F83</f>
        <v>74</v>
      </c>
      <c r="B77" s="88">
        <f>'申込シート①-1・２'!$B$3</f>
        <v>0</v>
      </c>
      <c r="C77" s="89" t="str">
        <f>'申込シート①-1・２'!$E$3</f>
        <v/>
      </c>
      <c r="D77" s="89" t="str">
        <f>'申込シート①-1・２'!$F$3</f>
        <v/>
      </c>
      <c r="E77" s="90">
        <f>'申込シート①-1・２'!$C83</f>
        <v>16</v>
      </c>
      <c r="F77" s="90" t="s">
        <v>681</v>
      </c>
      <c r="G77" s="90">
        <f>VLOOKUP($A77,'申込シート①-1・２'!$1:$1048576,4,FALSE)</f>
        <v>0</v>
      </c>
      <c r="H77" s="90" t="str">
        <f>VLOOKUP($A77,'申込シート①-1・２'!$1:$1048576,7,FALSE)</f>
        <v>科</v>
      </c>
      <c r="I77" s="110">
        <f>VLOOKUP($A77,'申込シート①-1・２'!$1:$1048576,8,FALSE)</f>
        <v>0</v>
      </c>
      <c r="J77" s="110" t="str">
        <f>VLOOKUP($A77,'申込シート①-1・２'!$1:$1048576,10,FALSE)&amp;"  "&amp;VLOOKUP($A77,'申込シート①-1・２'!$1:$1048576,11,FALSE)</f>
        <v xml:space="preserve">  </v>
      </c>
      <c r="K77" s="110" t="str">
        <f>VLOOKUP($A77,'申込シート①-1・２'!$1:$1048576,12,FALSE)&amp;"  "&amp;VLOOKUP($A77,'申込シート①-1・２'!$1:$1048576,13,FALSE)</f>
        <v xml:space="preserve">  </v>
      </c>
      <c r="L77" s="162">
        <f>VLOOKUP($A77,'申込シート①-1・２'!$1:$1048576,14,FALSE)</f>
        <v>0</v>
      </c>
      <c r="M77" s="163">
        <f>VLOOKUP($A77,'申込シート①-1・２'!$1:$1048576,15,FALSE)</f>
        <v>0</v>
      </c>
      <c r="N77" s="342">
        <f>VLOOKUP($A77,'申込シート①-1・２'!$1:$1048576,16,FALSE)</f>
        <v>0</v>
      </c>
      <c r="O77" s="110">
        <f>VLOOKUP($A77,'申込シート①-1・２'!$1:$1048576,17,FALSE)</f>
        <v>0</v>
      </c>
      <c r="P77" s="110">
        <f>VLOOKUP($A77,'申込シート①-1・２'!$1:$1048576,18,FALSE)</f>
        <v>0</v>
      </c>
      <c r="Q77" s="107" t="str">
        <f>VLOOKUP($A77,'申込シート①-1・２'!$1:$1048576,19,FALSE)</f>
        <v>-</v>
      </c>
      <c r="R77" s="110" t="str">
        <f>VLOOKUP($A77,'申込シート①-1・２'!$1:$1048576,20,FALSE)</f>
        <v>-</v>
      </c>
      <c r="S77" s="162" t="str">
        <f>VLOOKUP($A77,'申込シート①-1・２'!$1:$1048576,21,FALSE)</f>
        <v>-</v>
      </c>
      <c r="T77" s="164" t="str">
        <f>VLOOKUP($A77,'申込シート①-1・２'!$1:$1048576,22,FALSE)</f>
        <v>-</v>
      </c>
      <c r="U77" s="487">
        <f>VLOOKUP($A77,'申込シート①-1・２'!$1:$1048576,23,FALSE)</f>
        <v>0</v>
      </c>
      <c r="V77" s="487">
        <f>VLOOKUP($A77,'申込シート①-1・２'!$1:$1048576,24,FALSE)</f>
        <v>0</v>
      </c>
      <c r="W77" s="92">
        <f>VLOOKUP($A77,'申込シート①-1・２'!$1:$1048576,25,FALSE)</f>
        <v>0</v>
      </c>
      <c r="X77" s="1839"/>
      <c r="Y77" s="1840"/>
      <c r="Z77" s="1841"/>
    </row>
    <row r="78" spans="1:26">
      <c r="A78" s="90">
        <f>'申込シート①-1・２'!$F84</f>
        <v>75</v>
      </c>
      <c r="B78" s="88">
        <f>'申込シート①-1・２'!$B$3</f>
        <v>0</v>
      </c>
      <c r="C78" s="89" t="str">
        <f>'申込シート①-1・２'!$E$3</f>
        <v/>
      </c>
      <c r="D78" s="89" t="str">
        <f>'申込シート①-1・２'!$F$3</f>
        <v/>
      </c>
      <c r="E78" s="90">
        <f>'申込シート①-1・２'!$C84</f>
        <v>17</v>
      </c>
      <c r="F78" s="90" t="s">
        <v>681</v>
      </c>
      <c r="G78" s="90" t="str">
        <f>VLOOKUP($A78,'申込シート①-1・２'!$1:$1048576,4,FALSE)</f>
        <v>引率者</v>
      </c>
      <c r="H78" s="90" t="str">
        <f>VLOOKUP($A78,'申込シート①-1・２'!$1:$1048576,7,FALSE)</f>
        <v>-</v>
      </c>
      <c r="I78" s="110" t="str">
        <f>VLOOKUP($A78,'申込シート①-1・２'!$1:$1048576,8,FALSE)</f>
        <v>-</v>
      </c>
      <c r="J78" s="110" t="str">
        <f>VLOOKUP($A78,'申込シート①-1・２'!$1:$1048576,10,FALSE)&amp;"  "&amp;VLOOKUP($A78,'申込シート①-1・２'!$1:$1048576,11,FALSE)</f>
        <v xml:space="preserve">  </v>
      </c>
      <c r="K78" s="110" t="str">
        <f>VLOOKUP($A78,'申込シート①-1・２'!$1:$1048576,12,FALSE)&amp;"  "&amp;VLOOKUP($A78,'申込シート①-1・２'!$1:$1048576,13,FALSE)</f>
        <v xml:space="preserve">  </v>
      </c>
      <c r="L78" s="162">
        <f>VLOOKUP($A78,'申込シート①-1・２'!$1:$1048576,14,FALSE)</f>
        <v>0</v>
      </c>
      <c r="M78" s="163">
        <f>VLOOKUP($A78,'申込シート①-1・２'!$1:$1048576,15,FALSE)</f>
        <v>0</v>
      </c>
      <c r="N78" s="342">
        <f>VLOOKUP($A78,'申込シート①-1・２'!$1:$1048576,16,FALSE)</f>
        <v>0</v>
      </c>
      <c r="O78" s="110">
        <f>VLOOKUP($A78,'申込シート①-1・２'!$1:$1048576,17,FALSE)</f>
        <v>0</v>
      </c>
      <c r="P78" s="110">
        <f>VLOOKUP($A78,'申込シート①-1・２'!$1:$1048576,18,FALSE)</f>
        <v>0</v>
      </c>
      <c r="Q78" s="107" t="str">
        <f>VLOOKUP($A78,'申込シート①-1・２'!$1:$1048576,19,FALSE)</f>
        <v>-</v>
      </c>
      <c r="R78" s="110" t="str">
        <f>VLOOKUP($A78,'申込シート①-1・２'!$1:$1048576,20,FALSE)</f>
        <v>-</v>
      </c>
      <c r="S78" s="162" t="str">
        <f>VLOOKUP($A78,'申込シート①-1・２'!$1:$1048576,21,FALSE)</f>
        <v>-</v>
      </c>
      <c r="T78" s="164" t="str">
        <f>VLOOKUP($A78,'申込シート①-1・２'!$1:$1048576,22,FALSE)</f>
        <v>-</v>
      </c>
      <c r="U78" s="487">
        <f>VLOOKUP($A78,'申込シート①-1・２'!$1:$1048576,23,FALSE)</f>
        <v>0</v>
      </c>
      <c r="V78" s="487">
        <f>VLOOKUP($A78,'申込シート①-1・２'!$1:$1048576,24,FALSE)</f>
        <v>0</v>
      </c>
      <c r="W78" s="92">
        <f>VLOOKUP($A78,'申込シート①-1・２'!$1:$1048576,25,FALSE)</f>
        <v>0</v>
      </c>
      <c r="X78" s="1839"/>
      <c r="Y78" s="1840"/>
      <c r="Z78" s="1841"/>
    </row>
    <row r="79" spans="1:26">
      <c r="A79" s="90">
        <f>'申込シート①-1・２'!$F85</f>
        <v>76</v>
      </c>
      <c r="B79" s="88">
        <f>'申込シート①-1・２'!$B$3</f>
        <v>0</v>
      </c>
      <c r="C79" s="89" t="str">
        <f>'申込シート①-1・２'!$E$3</f>
        <v/>
      </c>
      <c r="D79" s="89" t="str">
        <f>'申込シート①-1・２'!$F$3</f>
        <v/>
      </c>
      <c r="E79" s="90">
        <f>'申込シート①-1・２'!$C85</f>
        <v>18</v>
      </c>
      <c r="F79" s="90" t="s">
        <v>681</v>
      </c>
      <c r="G79" s="90" t="str">
        <f>VLOOKUP($A79,'申込シート①-1・２'!$1:$1048576,4,FALSE)</f>
        <v>引率者</v>
      </c>
      <c r="H79" s="90" t="str">
        <f>VLOOKUP($A79,'申込シート①-1・２'!$1:$1048576,7,FALSE)</f>
        <v>-</v>
      </c>
      <c r="I79" s="110" t="str">
        <f>VLOOKUP($A79,'申込シート①-1・２'!$1:$1048576,8,FALSE)</f>
        <v>-</v>
      </c>
      <c r="J79" s="110" t="str">
        <f>VLOOKUP($A79,'申込シート①-1・２'!$1:$1048576,10,FALSE)&amp;"  "&amp;VLOOKUP($A79,'申込シート①-1・２'!$1:$1048576,11,FALSE)</f>
        <v xml:space="preserve">  </v>
      </c>
      <c r="K79" s="110" t="str">
        <f>VLOOKUP($A79,'申込シート①-1・２'!$1:$1048576,12,FALSE)&amp;"  "&amp;VLOOKUP($A79,'申込シート①-1・２'!$1:$1048576,13,FALSE)</f>
        <v xml:space="preserve">  </v>
      </c>
      <c r="L79" s="162">
        <f>VLOOKUP($A79,'申込シート①-1・２'!$1:$1048576,14,FALSE)</f>
        <v>0</v>
      </c>
      <c r="M79" s="163">
        <f>VLOOKUP($A79,'申込シート①-1・２'!$1:$1048576,15,FALSE)</f>
        <v>0</v>
      </c>
      <c r="N79" s="342">
        <f>VLOOKUP($A79,'申込シート①-1・２'!$1:$1048576,16,FALSE)</f>
        <v>0</v>
      </c>
      <c r="O79" s="110">
        <f>VLOOKUP($A79,'申込シート①-1・２'!$1:$1048576,17,FALSE)</f>
        <v>0</v>
      </c>
      <c r="P79" s="110">
        <f>VLOOKUP($A79,'申込シート①-1・２'!$1:$1048576,18,FALSE)</f>
        <v>0</v>
      </c>
      <c r="Q79" s="107" t="str">
        <f>VLOOKUP($A79,'申込シート①-1・２'!$1:$1048576,19,FALSE)</f>
        <v>-</v>
      </c>
      <c r="R79" s="110" t="str">
        <f>VLOOKUP($A79,'申込シート①-1・２'!$1:$1048576,20,FALSE)</f>
        <v>-</v>
      </c>
      <c r="S79" s="162" t="str">
        <f>VLOOKUP($A79,'申込シート①-1・２'!$1:$1048576,21,FALSE)</f>
        <v>-</v>
      </c>
      <c r="T79" s="164" t="str">
        <f>VLOOKUP($A79,'申込シート①-1・２'!$1:$1048576,22,FALSE)</f>
        <v>-</v>
      </c>
      <c r="U79" s="487">
        <f>VLOOKUP($A79,'申込シート①-1・２'!$1:$1048576,23,FALSE)</f>
        <v>0</v>
      </c>
      <c r="V79" s="487">
        <f>VLOOKUP($A79,'申込シート①-1・２'!$1:$1048576,24,FALSE)</f>
        <v>0</v>
      </c>
      <c r="W79" s="92">
        <f>VLOOKUP($A79,'申込シート①-1・２'!$1:$1048576,25,FALSE)</f>
        <v>0</v>
      </c>
      <c r="X79" s="1839"/>
      <c r="Y79" s="1840"/>
      <c r="Z79" s="1841"/>
    </row>
    <row r="80" spans="1:26" ht="12.75" thickBot="1">
      <c r="A80" s="96">
        <f>'申込シート①-1・２'!$F86</f>
        <v>77</v>
      </c>
      <c r="B80" s="94">
        <f>'申込シート①-1・２'!$B$3</f>
        <v>0</v>
      </c>
      <c r="C80" s="95" t="str">
        <f>'申込シート①-1・２'!$E$3</f>
        <v/>
      </c>
      <c r="D80" s="95" t="str">
        <f>'申込シート①-1・２'!$F$3</f>
        <v/>
      </c>
      <c r="E80" s="96">
        <f>'申込シート①-1・２'!$C86</f>
        <v>19</v>
      </c>
      <c r="F80" s="96" t="s">
        <v>681</v>
      </c>
      <c r="G80" s="96" t="str">
        <f>VLOOKUP($A80,'申込シート①-1・２'!$1:$1048576,4,FALSE)</f>
        <v>引率者</v>
      </c>
      <c r="H80" s="96" t="str">
        <f>VLOOKUP($A80,'申込シート①-1・２'!$1:$1048576,7,FALSE)</f>
        <v>-</v>
      </c>
      <c r="I80" s="111" t="str">
        <f>VLOOKUP($A80,'申込シート①-1・２'!$1:$1048576,8,FALSE)</f>
        <v>-</v>
      </c>
      <c r="J80" s="111" t="str">
        <f>VLOOKUP($A80,'申込シート①-1・２'!$1:$1048576,10,FALSE)&amp;"  "&amp;VLOOKUP($A80,'申込シート①-1・２'!$1:$1048576,11,FALSE)</f>
        <v xml:space="preserve">  </v>
      </c>
      <c r="K80" s="111" t="str">
        <f>VLOOKUP($A80,'申込シート①-1・２'!$1:$1048576,12,FALSE)&amp;"  "&amp;VLOOKUP($A80,'申込シート①-1・２'!$1:$1048576,13,FALSE)</f>
        <v xml:space="preserve">  </v>
      </c>
      <c r="L80" s="166">
        <f>VLOOKUP($A80,'申込シート①-1・２'!$1:$1048576,14,FALSE)</f>
        <v>0</v>
      </c>
      <c r="M80" s="167">
        <f>VLOOKUP($A80,'申込シート①-1・２'!$1:$1048576,15,FALSE)</f>
        <v>0</v>
      </c>
      <c r="N80" s="343">
        <f>VLOOKUP($A80,'申込シート①-1・２'!$1:$1048576,16,FALSE)</f>
        <v>0</v>
      </c>
      <c r="O80" s="111">
        <f>VLOOKUP($A80,'申込シート①-1・２'!$1:$1048576,17,FALSE)</f>
        <v>0</v>
      </c>
      <c r="P80" s="111">
        <f>VLOOKUP($A80,'申込シート①-1・２'!$1:$1048576,18,FALSE)</f>
        <v>0</v>
      </c>
      <c r="Q80" s="108" t="str">
        <f>VLOOKUP($A80,'申込シート①-1・２'!$1:$1048576,19,FALSE)</f>
        <v>-</v>
      </c>
      <c r="R80" s="111" t="str">
        <f>VLOOKUP($A80,'申込シート①-1・２'!$1:$1048576,20,FALSE)</f>
        <v>-</v>
      </c>
      <c r="S80" s="166" t="str">
        <f>VLOOKUP($A80,'申込シート①-1・２'!$1:$1048576,21,FALSE)</f>
        <v>-</v>
      </c>
      <c r="T80" s="168" t="str">
        <f>VLOOKUP($A80,'申込シート①-1・２'!$1:$1048576,22,FALSE)</f>
        <v>-</v>
      </c>
      <c r="U80" s="488">
        <f>VLOOKUP($A80,'申込シート①-1・２'!$1:$1048576,23,FALSE)</f>
        <v>0</v>
      </c>
      <c r="V80" s="488">
        <f>VLOOKUP($A80,'申込シート①-1・２'!$1:$1048576,24,FALSE)</f>
        <v>0</v>
      </c>
      <c r="W80" s="98">
        <f>VLOOKUP($A80,'申込シート①-1・２'!$1:$1048576,25,FALSE)</f>
        <v>0</v>
      </c>
      <c r="X80" s="1842"/>
      <c r="Y80" s="1843"/>
      <c r="Z80" s="1844"/>
    </row>
    <row r="81" spans="1:26" s="35" customFormat="1" ht="13.5" customHeight="1">
      <c r="A81" s="102">
        <f>'申込シート①-1・２'!$F87</f>
        <v>78</v>
      </c>
      <c r="B81" s="100">
        <f>'申込シート①-1・２'!$B$3</f>
        <v>0</v>
      </c>
      <c r="C81" s="102" t="str">
        <f>'申込シート①-1・２'!$E$3</f>
        <v/>
      </c>
      <c r="D81" s="102" t="str">
        <f>'申込シート①-1・２'!$F$3</f>
        <v/>
      </c>
      <c r="E81" s="102">
        <f>'申込シート①-1・２'!$C87</f>
        <v>1</v>
      </c>
      <c r="F81" s="102" t="s">
        <v>690</v>
      </c>
      <c r="G81" s="102" t="str">
        <f>VLOOKUP($A81,'申込シート①-1・２'!$1:$1048576,4,FALSE)</f>
        <v>参加者</v>
      </c>
      <c r="H81" s="102" t="str">
        <f>VLOOKUP($A81,'申込シート①-1・２'!$1:$1048576,7,FALSE)</f>
        <v>科</v>
      </c>
      <c r="I81" s="109">
        <f>VLOOKUP($A81,'申込シート①-1・２'!$1:$1048576,8,FALSE)</f>
        <v>0</v>
      </c>
      <c r="J81" s="109" t="str">
        <f>VLOOKUP($A81,'申込シート①-1・２'!$1:$1048576,10,FALSE)&amp;"  "&amp;VLOOKUP($A81,'申込シート①-1・２'!$1:$1048576,11,FALSE)</f>
        <v xml:space="preserve">  </v>
      </c>
      <c r="K81" s="109" t="str">
        <f>VLOOKUP($A81,'申込シート①-1・２'!$1:$1048576,12,FALSE)&amp;"  "&amp;VLOOKUP($A81,'申込シート①-1・２'!$1:$1048576,13,FALSE)</f>
        <v xml:space="preserve">  </v>
      </c>
      <c r="L81" s="170">
        <f>VLOOKUP($A81,'申込シート①-1・２'!$1:$1048576,14,FALSE)</f>
        <v>0</v>
      </c>
      <c r="M81" s="171">
        <f>VLOOKUP($A81,'申込シート①-1・２'!$1:$1048576,15,FALSE)</f>
        <v>0</v>
      </c>
      <c r="N81" s="344">
        <f>VLOOKUP($A81,'申込シート①-1・２'!$1:$1048576,16,FALSE)</f>
        <v>0</v>
      </c>
      <c r="O81" s="109">
        <f>VLOOKUP($A81,'申込シート①-1・２'!$1:$1048576,17,FALSE)</f>
        <v>0</v>
      </c>
      <c r="P81" s="109">
        <f>VLOOKUP($A81,'申込シート①-1・２'!$1:$1048576,18,FALSE)</f>
        <v>0</v>
      </c>
      <c r="Q81" s="106">
        <f>VLOOKUP($A81,'申込シート①-1・２'!$1:$1048576,19,FALSE)</f>
        <v>0</v>
      </c>
      <c r="R81" s="109">
        <f>VLOOKUP($A81,'申込シート①-1・２'!$1:$1048576,20,FALSE)</f>
        <v>0</v>
      </c>
      <c r="S81" s="170">
        <f>VLOOKUP($A81,'申込シート①-1・２'!$1:$1048576,21,FALSE)</f>
        <v>0</v>
      </c>
      <c r="T81" s="399">
        <f>VLOOKUP($A81,'申込シート①-1・２'!$1:$1048576,22,FALSE)</f>
        <v>0</v>
      </c>
      <c r="U81" s="489">
        <f>VLOOKUP($A81,'申込シート①-1・２'!$1:$1048576,23,FALSE)</f>
        <v>0</v>
      </c>
      <c r="V81" s="489">
        <f>VLOOKUP($A81,'申込シート①-1・２'!$1:$1048576,24,FALSE)</f>
        <v>0</v>
      </c>
      <c r="W81" s="104">
        <f>VLOOKUP($A81,'申込シート①-1・２'!$1:$1048576,25,FALSE)</f>
        <v>0</v>
      </c>
      <c r="X81" s="333">
        <f>クラ代⑩!AG19</f>
        <v>0</v>
      </c>
      <c r="Y81" s="334">
        <f>クラ代⑩!AK19</f>
        <v>0</v>
      </c>
      <c r="Z81" s="335">
        <f>クラ代⑩!AO19</f>
        <v>0</v>
      </c>
    </row>
    <row r="82" spans="1:26" s="35" customFormat="1" ht="13.5" customHeight="1">
      <c r="A82" s="90">
        <f>'申込シート①-1・２'!$F88</f>
        <v>79</v>
      </c>
      <c r="B82" s="88">
        <f>'申込シート①-1・２'!$B$3</f>
        <v>0</v>
      </c>
      <c r="C82" s="90" t="str">
        <f>'申込シート①-1・２'!$E$3</f>
        <v/>
      </c>
      <c r="D82" s="90" t="str">
        <f>'申込シート①-1・２'!$F$3</f>
        <v/>
      </c>
      <c r="E82" s="90">
        <f>'申込シート①-1・２'!$C88</f>
        <v>2</v>
      </c>
      <c r="F82" s="90" t="s">
        <v>690</v>
      </c>
      <c r="G82" s="90" t="str">
        <f>VLOOKUP($A82,'申込シート①-1・２'!$1:$1048576,4,FALSE)</f>
        <v>参加者</v>
      </c>
      <c r="H82" s="90" t="str">
        <f>VLOOKUP($A82,'申込シート①-1・２'!$1:$1048576,7,FALSE)</f>
        <v>科</v>
      </c>
      <c r="I82" s="110">
        <f>VLOOKUP($A82,'申込シート①-1・２'!$1:$1048576,8,FALSE)</f>
        <v>0</v>
      </c>
      <c r="J82" s="110" t="str">
        <f>VLOOKUP($A82,'申込シート①-1・２'!$1:$1048576,10,FALSE)&amp;"  "&amp;VLOOKUP($A82,'申込シート①-1・２'!$1:$1048576,11,FALSE)</f>
        <v xml:space="preserve">  </v>
      </c>
      <c r="K82" s="110" t="str">
        <f>VLOOKUP($A82,'申込シート①-1・２'!$1:$1048576,12,FALSE)&amp;"  "&amp;VLOOKUP($A82,'申込シート①-1・２'!$1:$1048576,13,FALSE)</f>
        <v xml:space="preserve">  </v>
      </c>
      <c r="L82" s="162">
        <f>VLOOKUP($A82,'申込シート①-1・２'!$1:$1048576,14,FALSE)</f>
        <v>0</v>
      </c>
      <c r="M82" s="163">
        <f>VLOOKUP($A82,'申込シート①-1・２'!$1:$1048576,15,FALSE)</f>
        <v>0</v>
      </c>
      <c r="N82" s="342">
        <f>VLOOKUP($A82,'申込シート①-1・２'!$1:$1048576,16,FALSE)</f>
        <v>0</v>
      </c>
      <c r="O82" s="110">
        <f>VLOOKUP($A82,'申込シート①-1・２'!$1:$1048576,17,FALSE)</f>
        <v>0</v>
      </c>
      <c r="P82" s="110">
        <f>VLOOKUP($A82,'申込シート①-1・２'!$1:$1048576,18,FALSE)</f>
        <v>0</v>
      </c>
      <c r="Q82" s="107">
        <f>VLOOKUP($A82,'申込シート①-1・２'!$1:$1048576,19,FALSE)</f>
        <v>0</v>
      </c>
      <c r="R82" s="110">
        <f>VLOOKUP($A82,'申込シート①-1・２'!$1:$1048576,20,FALSE)</f>
        <v>0</v>
      </c>
      <c r="S82" s="162">
        <f>VLOOKUP($A82,'申込シート①-1・２'!$1:$1048576,21,FALSE)</f>
        <v>0</v>
      </c>
      <c r="T82" s="164">
        <f>VLOOKUP($A82,'申込シート①-1・２'!$1:$1048576,22,FALSE)</f>
        <v>0</v>
      </c>
      <c r="U82" s="487">
        <f>VLOOKUP($A82,'申込シート①-1・２'!$1:$1048576,23,FALSE)</f>
        <v>0</v>
      </c>
      <c r="V82" s="487">
        <f>VLOOKUP($A82,'申込シート①-1・２'!$1:$1048576,24,FALSE)</f>
        <v>0</v>
      </c>
      <c r="W82" s="92">
        <f>VLOOKUP($A82,'申込シート①-1・２'!$1:$1048576,25,FALSE)</f>
        <v>0</v>
      </c>
      <c r="X82" s="336">
        <f>クラ代⑩!AG22</f>
        <v>0</v>
      </c>
      <c r="Y82" s="337">
        <f>クラ代⑩!AK22</f>
        <v>0</v>
      </c>
      <c r="Z82" s="338">
        <f>クラ代⑩!AO22</f>
        <v>0</v>
      </c>
    </row>
    <row r="83" spans="1:26" s="35" customFormat="1" ht="13.5" customHeight="1">
      <c r="A83" s="90">
        <f>'申込シート①-1・２'!$F89</f>
        <v>80</v>
      </c>
      <c r="B83" s="88">
        <f>'申込シート①-1・２'!$B$3</f>
        <v>0</v>
      </c>
      <c r="C83" s="90" t="str">
        <f>'申込シート①-1・２'!$E$3</f>
        <v/>
      </c>
      <c r="D83" s="90" t="str">
        <f>'申込シート①-1・２'!$F$3</f>
        <v/>
      </c>
      <c r="E83" s="90">
        <f>'申込シート①-1・２'!$C89</f>
        <v>3</v>
      </c>
      <c r="F83" s="90" t="s">
        <v>690</v>
      </c>
      <c r="G83" s="90" t="str">
        <f>VLOOKUP($A83,'申込シート①-1・２'!$1:$1048576,4,FALSE)</f>
        <v>引率者</v>
      </c>
      <c r="H83" s="90" t="str">
        <f>VLOOKUP($A83,'申込シート①-1・２'!$1:$1048576,7,FALSE)</f>
        <v>-</v>
      </c>
      <c r="I83" s="110" t="str">
        <f>VLOOKUP($A83,'申込シート①-1・２'!$1:$1048576,8,FALSE)</f>
        <v>-</v>
      </c>
      <c r="J83" s="110" t="str">
        <f>VLOOKUP($A83,'申込シート①-1・２'!$1:$1048576,10,FALSE)&amp;"  "&amp;VLOOKUP($A83,'申込シート①-1・２'!$1:$1048576,11,FALSE)</f>
        <v xml:space="preserve">  </v>
      </c>
      <c r="K83" s="110" t="str">
        <f>VLOOKUP($A83,'申込シート①-1・２'!$1:$1048576,12,FALSE)&amp;"  "&amp;VLOOKUP($A83,'申込シート①-1・２'!$1:$1048576,13,FALSE)</f>
        <v xml:space="preserve">  </v>
      </c>
      <c r="L83" s="162">
        <f>VLOOKUP($A83,'申込シート①-1・２'!$1:$1048576,14,FALSE)</f>
        <v>0</v>
      </c>
      <c r="M83" s="163">
        <f>VLOOKUP($A83,'申込シート①-1・２'!$1:$1048576,15,FALSE)</f>
        <v>0</v>
      </c>
      <c r="N83" s="342">
        <f>VLOOKUP($A83,'申込シート①-1・２'!$1:$1048576,16,FALSE)</f>
        <v>0</v>
      </c>
      <c r="O83" s="110">
        <f>VLOOKUP($A83,'申込シート①-1・２'!$1:$1048576,17,FALSE)</f>
        <v>0</v>
      </c>
      <c r="P83" s="110">
        <f>VLOOKUP($A83,'申込シート①-1・２'!$1:$1048576,18,FALSE)</f>
        <v>0</v>
      </c>
      <c r="Q83" s="107">
        <f>VLOOKUP($A83,'申込シート①-1・２'!$1:$1048576,19,FALSE)</f>
        <v>0</v>
      </c>
      <c r="R83" s="110">
        <f>VLOOKUP($A83,'申込シート①-1・２'!$1:$1048576,20,FALSE)</f>
        <v>0</v>
      </c>
      <c r="S83" s="162">
        <f>VLOOKUP($A83,'申込シート①-1・２'!$1:$1048576,21,FALSE)</f>
        <v>0</v>
      </c>
      <c r="T83" s="164">
        <f>VLOOKUP($A83,'申込シート①-1・２'!$1:$1048576,22,FALSE)</f>
        <v>0</v>
      </c>
      <c r="U83" s="487">
        <f>VLOOKUP($A83,'申込シート①-1・２'!$1:$1048576,23,FALSE)</f>
        <v>0</v>
      </c>
      <c r="V83" s="487">
        <f>VLOOKUP($A83,'申込シート①-1・２'!$1:$1048576,24,FALSE)</f>
        <v>0</v>
      </c>
      <c r="W83" s="92">
        <f>VLOOKUP($A83,'申込シート①-1・２'!$1:$1048576,25,FALSE)</f>
        <v>0</v>
      </c>
      <c r="X83" s="460"/>
      <c r="Y83" s="461"/>
      <c r="Z83" s="462"/>
    </row>
    <row r="84" spans="1:26" s="35" customFormat="1" ht="12.75" thickBot="1">
      <c r="A84" s="330">
        <f>'申込シート①-1・２'!$F90</f>
        <v>81</v>
      </c>
      <c r="B84" s="94">
        <f>'申込シート①-1・２'!$B$3</f>
        <v>0</v>
      </c>
      <c r="C84" s="96" t="str">
        <f>'申込シート①-1・２'!$E$3</f>
        <v/>
      </c>
      <c r="D84" s="96" t="str">
        <f>'申込シート①-1・２'!$F$3</f>
        <v/>
      </c>
      <c r="E84" s="96">
        <f>'申込シート①-1・２'!$C90</f>
        <v>4</v>
      </c>
      <c r="F84" s="96" t="s">
        <v>690</v>
      </c>
      <c r="G84" s="96" t="str">
        <f>VLOOKUP($A84,'申込シート①-1・２'!$1:$1048576,4,FALSE)</f>
        <v>引率者</v>
      </c>
      <c r="H84" s="96" t="str">
        <f>VLOOKUP($A84,'申込シート①-1・２'!$1:$1048576,7,FALSE)</f>
        <v>-</v>
      </c>
      <c r="I84" s="111" t="str">
        <f>VLOOKUP($A84,'申込シート①-1・２'!$1:$1048576,8,FALSE)</f>
        <v>-</v>
      </c>
      <c r="J84" s="111" t="str">
        <f>VLOOKUP($A84,'申込シート①-1・２'!$1:$1048576,10,FALSE)&amp;"  "&amp;VLOOKUP($A84,'申込シート①-1・２'!$1:$1048576,11,FALSE)</f>
        <v xml:space="preserve">  </v>
      </c>
      <c r="K84" s="111" t="str">
        <f>VLOOKUP($A84,'申込シート①-1・２'!$1:$1048576,12,FALSE)&amp;"  "&amp;VLOOKUP($A84,'申込シート①-1・２'!$1:$1048576,13,FALSE)</f>
        <v xml:space="preserve">  </v>
      </c>
      <c r="L84" s="166">
        <f>VLOOKUP($A84,'申込シート①-1・２'!$1:$1048576,14,FALSE)</f>
        <v>0</v>
      </c>
      <c r="M84" s="167">
        <f>VLOOKUP($A84,'申込シート①-1・２'!$1:$1048576,15,FALSE)</f>
        <v>0</v>
      </c>
      <c r="N84" s="343">
        <f>VLOOKUP($A84,'申込シート①-1・２'!$1:$1048576,16,FALSE)</f>
        <v>0</v>
      </c>
      <c r="O84" s="111">
        <f>VLOOKUP($A84,'申込シート①-1・２'!$1:$1048576,17,FALSE)</f>
        <v>0</v>
      </c>
      <c r="P84" s="111">
        <f>VLOOKUP($A84,'申込シート①-1・２'!$1:$1048576,18,FALSE)</f>
        <v>0</v>
      </c>
      <c r="Q84" s="108">
        <f>VLOOKUP($A84,'申込シート①-1・２'!$1:$1048576,19,FALSE)</f>
        <v>0</v>
      </c>
      <c r="R84" s="111">
        <f>VLOOKUP($A84,'申込シート①-1・２'!$1:$1048576,20,FALSE)</f>
        <v>0</v>
      </c>
      <c r="S84" s="166">
        <f>VLOOKUP($A84,'申込シート①-1・２'!$1:$1048576,21,FALSE)</f>
        <v>0</v>
      </c>
      <c r="T84" s="168">
        <f>VLOOKUP($A84,'申込シート①-1・２'!$1:$1048576,22,FALSE)</f>
        <v>0</v>
      </c>
      <c r="U84" s="488">
        <f>VLOOKUP($A84,'申込シート①-1・２'!$1:$1048576,23,FALSE)</f>
        <v>0</v>
      </c>
      <c r="V84" s="488">
        <f>VLOOKUP($A84,'申込シート①-1・２'!$1:$1048576,24,FALSE)</f>
        <v>0</v>
      </c>
      <c r="W84" s="98">
        <f>VLOOKUP($A84,'申込シート①-1・２'!$1:$1048576,25,FALSE)</f>
        <v>0</v>
      </c>
      <c r="X84" s="463"/>
      <c r="Y84" s="464"/>
      <c r="Z84" s="465"/>
    </row>
    <row r="85" spans="1:26" s="35" customFormat="1">
      <c r="A85" s="105">
        <f>'申込シート①-1・２'!$F91</f>
        <v>82</v>
      </c>
      <c r="B85" s="100">
        <f>'申込シート①-1・２'!$B$3</f>
        <v>0</v>
      </c>
      <c r="C85" s="102" t="str">
        <f>'申込シート①-1・２'!$E$3</f>
        <v/>
      </c>
      <c r="D85" s="102" t="str">
        <f>'申込シート①-1・２'!$F$3</f>
        <v/>
      </c>
      <c r="E85" s="102">
        <f>'申込シート①-1・２'!$C91</f>
        <v>1</v>
      </c>
      <c r="F85" s="102" t="s">
        <v>1352</v>
      </c>
      <c r="G85" s="102" t="str">
        <f>VLOOKUP($A85,'申込シート①-1・２'!$1:$1048576,4,FALSE)</f>
        <v>事例発表者</v>
      </c>
      <c r="H85" s="102" t="str">
        <f>VLOOKUP($A85,'申込シート①-1・２'!$1:$1048576,7,FALSE)</f>
        <v>科</v>
      </c>
      <c r="I85" s="109">
        <f>VLOOKUP($A85,'申込シート①-1・２'!$1:$1048576,8,FALSE)</f>
        <v>0</v>
      </c>
      <c r="J85" s="109" t="str">
        <f>VLOOKUP($A85,'申込シート①-1・２'!$1:$1048576,10,FALSE)&amp;"  "&amp;VLOOKUP($A85,'申込シート①-1・２'!$1:$1048576,11,FALSE)</f>
        <v xml:space="preserve">  </v>
      </c>
      <c r="K85" s="109" t="str">
        <f>VLOOKUP($A85,'申込シート①-1・２'!$1:$1048576,12,FALSE)&amp;"  "&amp;VLOOKUP($A85,'申込シート①-1・２'!$1:$1048576,13,FALSE)</f>
        <v xml:space="preserve">  </v>
      </c>
      <c r="L85" s="170">
        <f>VLOOKUP($A85,'申込シート①-1・２'!$1:$1048576,14,FALSE)</f>
        <v>0</v>
      </c>
      <c r="M85" s="171">
        <f>VLOOKUP($A85,'申込シート①-1・２'!$1:$1048576,15,FALSE)</f>
        <v>0</v>
      </c>
      <c r="N85" s="344">
        <f>VLOOKUP($A85,'申込シート①-1・２'!$1:$1048576,16,FALSE)</f>
        <v>0</v>
      </c>
      <c r="O85" s="109">
        <f>VLOOKUP($A85,'申込シート①-1・２'!$1:$1048576,17,FALSE)</f>
        <v>0</v>
      </c>
      <c r="P85" s="109">
        <f>VLOOKUP($A85,'申込シート①-1・２'!$1:$1048576,18,FALSE)</f>
        <v>0</v>
      </c>
      <c r="Q85" s="106">
        <f>VLOOKUP($A85,'申込シート①-1・２'!$1:$1048576,19,FALSE)</f>
        <v>0</v>
      </c>
      <c r="R85" s="109">
        <f>VLOOKUP($A85,'申込シート①-1・２'!$1:$1048576,20,FALSE)</f>
        <v>0</v>
      </c>
      <c r="S85" s="170">
        <f>VLOOKUP($A85,'申込シート①-1・２'!$1:$1048576,21,FALSE)</f>
        <v>0</v>
      </c>
      <c r="T85" s="399">
        <f>VLOOKUP($A85,'申込シート①-1・２'!$1:$1048576,22,FALSE)</f>
        <v>0</v>
      </c>
      <c r="U85" s="489">
        <f>VLOOKUP($A85,'申込シート①-1・２'!$1:$1048576,23,FALSE)</f>
        <v>0</v>
      </c>
      <c r="V85" s="489">
        <f>VLOOKUP($A85,'申込シート①-1・２'!$1:$1048576,24,FALSE)</f>
        <v>0</v>
      </c>
      <c r="W85" s="104">
        <f>VLOOKUP($A85,'申込シート①-1・２'!$1:$1048576,25,FALSE)</f>
        <v>0</v>
      </c>
      <c r="X85" s="1845"/>
      <c r="Y85" s="1846"/>
      <c r="Z85" s="1847"/>
    </row>
    <row r="86" spans="1:26" s="35" customFormat="1">
      <c r="A86" s="93">
        <f>'申込シート①-1・２'!$F92</f>
        <v>83</v>
      </c>
      <c r="B86" s="340">
        <f>'申込シート①-1・２'!$B$3</f>
        <v>0</v>
      </c>
      <c r="C86" s="87" t="str">
        <f>'申込シート①-1・２'!$E$3</f>
        <v/>
      </c>
      <c r="D86" s="87" t="str">
        <f>'申込シート①-1・２'!$F$3</f>
        <v/>
      </c>
      <c r="E86" s="87">
        <f>'申込シート①-1・２'!$C92</f>
        <v>2</v>
      </c>
      <c r="F86" s="87" t="s">
        <v>1352</v>
      </c>
      <c r="G86" s="87" t="str">
        <f>VLOOKUP($A86,'申込シート①-1・２'!$1:$1048576,4,FALSE)</f>
        <v>事例発表者</v>
      </c>
      <c r="H86" s="87" t="str">
        <f>VLOOKUP($A86,'申込シート①-1・２'!$1:$1048576,7,FALSE)</f>
        <v>科</v>
      </c>
      <c r="I86" s="161">
        <f>VLOOKUP($A86,'申込シート①-1・２'!$1:$1048576,8,FALSE)</f>
        <v>0</v>
      </c>
      <c r="J86" s="161" t="str">
        <f>VLOOKUP($A86,'申込シート①-1・２'!$1:$1048576,10,FALSE)&amp;"  "&amp;VLOOKUP($A86,'申込シート①-1・２'!$1:$1048576,11,FALSE)</f>
        <v xml:space="preserve">  </v>
      </c>
      <c r="K86" s="161" t="str">
        <f>VLOOKUP($A86,'申込シート①-1・２'!$1:$1048576,12,FALSE)&amp;"  "&amp;VLOOKUP($A86,'申込シート①-1・２'!$1:$1048576,13,FALSE)</f>
        <v xml:space="preserve">  </v>
      </c>
      <c r="L86" s="349">
        <f>VLOOKUP($A86,'申込シート①-1・２'!$1:$1048576,14,FALSE)</f>
        <v>0</v>
      </c>
      <c r="M86" s="350">
        <f>VLOOKUP($A86,'申込シート①-1・２'!$1:$1048576,15,FALSE)</f>
        <v>0</v>
      </c>
      <c r="N86" s="351">
        <f>VLOOKUP($A86,'申込シート①-1・２'!$1:$1048576,16,FALSE)</f>
        <v>0</v>
      </c>
      <c r="O86" s="161">
        <f>VLOOKUP($A86,'申込シート①-1・２'!$1:$1048576,17,FALSE)</f>
        <v>0</v>
      </c>
      <c r="P86" s="161">
        <f>VLOOKUP($A86,'申込シート①-1・２'!$1:$1048576,18,FALSE)</f>
        <v>0</v>
      </c>
      <c r="Q86" s="352">
        <f>VLOOKUP($A86,'申込シート①-1・２'!$1:$1048576,19,FALSE)</f>
        <v>0</v>
      </c>
      <c r="R86" s="161">
        <f>VLOOKUP($A86,'申込シート①-1・２'!$1:$1048576,20,FALSE)</f>
        <v>0</v>
      </c>
      <c r="S86" s="349">
        <f>VLOOKUP($A86,'申込シート①-1・２'!$1:$1048576,21,FALSE)</f>
        <v>0</v>
      </c>
      <c r="T86" s="160">
        <f>VLOOKUP($A86,'申込シート①-1・２'!$1:$1048576,22,FALSE)</f>
        <v>0</v>
      </c>
      <c r="U86" s="486">
        <f>VLOOKUP($A86,'申込シート①-1・２'!$1:$1048576,23,FALSE)</f>
        <v>0</v>
      </c>
      <c r="V86" s="486">
        <f>VLOOKUP($A86,'申込シート①-1・２'!$1:$1048576,24,FALSE)</f>
        <v>0</v>
      </c>
      <c r="W86" s="341">
        <f>VLOOKUP($A86,'申込シート①-1・２'!$1:$1048576,25,FALSE)</f>
        <v>0</v>
      </c>
      <c r="X86" s="1857"/>
      <c r="Y86" s="1858"/>
      <c r="Z86" s="1859"/>
    </row>
    <row r="87" spans="1:26" s="35" customFormat="1">
      <c r="A87" s="93">
        <f>'申込シート①-1・２'!$F93</f>
        <v>84</v>
      </c>
      <c r="B87" s="340">
        <f>'申込シート①-1・２'!$B$3</f>
        <v>0</v>
      </c>
      <c r="C87" s="87" t="str">
        <f>'申込シート①-1・２'!$E$3</f>
        <v/>
      </c>
      <c r="D87" s="87" t="str">
        <f>'申込シート①-1・２'!$F$3</f>
        <v/>
      </c>
      <c r="E87" s="87">
        <f>'申込シート①-1・２'!$C93</f>
        <v>3</v>
      </c>
      <c r="F87" s="87" t="s">
        <v>1352</v>
      </c>
      <c r="G87" s="87" t="str">
        <f>VLOOKUP($A87,'申込シート①-1・２'!$1:$1048576,4,FALSE)</f>
        <v>事例発表者</v>
      </c>
      <c r="H87" s="87" t="str">
        <f>VLOOKUP($A87,'申込シート①-1・２'!$1:$1048576,7,FALSE)</f>
        <v>科</v>
      </c>
      <c r="I87" s="161">
        <f>VLOOKUP($A87,'申込シート①-1・２'!$1:$1048576,8,FALSE)</f>
        <v>0</v>
      </c>
      <c r="J87" s="161" t="str">
        <f>VLOOKUP($A87,'申込シート①-1・２'!$1:$1048576,10,FALSE)&amp;"  "&amp;VLOOKUP($A87,'申込シート①-1・２'!$1:$1048576,11,FALSE)</f>
        <v xml:space="preserve">  </v>
      </c>
      <c r="K87" s="161" t="str">
        <f>VLOOKUP($A87,'申込シート①-1・２'!$1:$1048576,12,FALSE)&amp;"  "&amp;VLOOKUP($A87,'申込シート①-1・２'!$1:$1048576,13,FALSE)</f>
        <v xml:space="preserve">  </v>
      </c>
      <c r="L87" s="349">
        <f>VLOOKUP($A87,'申込シート①-1・２'!$1:$1048576,14,FALSE)</f>
        <v>0</v>
      </c>
      <c r="M87" s="350">
        <f>VLOOKUP($A87,'申込シート①-1・２'!$1:$1048576,15,FALSE)</f>
        <v>0</v>
      </c>
      <c r="N87" s="351">
        <f>VLOOKUP($A87,'申込シート①-1・２'!$1:$1048576,16,FALSE)</f>
        <v>0</v>
      </c>
      <c r="O87" s="161">
        <f>VLOOKUP($A87,'申込シート①-1・２'!$1:$1048576,17,FALSE)</f>
        <v>0</v>
      </c>
      <c r="P87" s="161">
        <f>VLOOKUP($A87,'申込シート①-1・２'!$1:$1048576,18,FALSE)</f>
        <v>0</v>
      </c>
      <c r="Q87" s="352">
        <f>VLOOKUP($A87,'申込シート①-1・２'!$1:$1048576,19,FALSE)</f>
        <v>0</v>
      </c>
      <c r="R87" s="161">
        <f>VLOOKUP($A87,'申込シート①-1・２'!$1:$1048576,20,FALSE)</f>
        <v>0</v>
      </c>
      <c r="S87" s="349">
        <f>VLOOKUP($A87,'申込シート①-1・２'!$1:$1048576,21,FALSE)</f>
        <v>0</v>
      </c>
      <c r="T87" s="160">
        <f>VLOOKUP($A87,'申込シート①-1・２'!$1:$1048576,22,FALSE)</f>
        <v>0</v>
      </c>
      <c r="U87" s="486">
        <f>VLOOKUP($A87,'申込シート①-1・２'!$1:$1048576,23,FALSE)</f>
        <v>0</v>
      </c>
      <c r="V87" s="486">
        <f>VLOOKUP($A87,'申込シート①-1・２'!$1:$1048576,24,FALSE)</f>
        <v>0</v>
      </c>
      <c r="W87" s="341">
        <f>VLOOKUP($A87,'申込シート①-1・２'!$1:$1048576,25,FALSE)</f>
        <v>0</v>
      </c>
      <c r="X87" s="1857"/>
      <c r="Y87" s="1858"/>
      <c r="Z87" s="1859"/>
    </row>
    <row r="88" spans="1:26" s="35" customFormat="1">
      <c r="A88" s="93">
        <f>'申込シート①-1・２'!$F94</f>
        <v>85</v>
      </c>
      <c r="B88" s="340">
        <f>'申込シート①-1・２'!$B$3</f>
        <v>0</v>
      </c>
      <c r="C88" s="87" t="str">
        <f>'申込シート①-1・２'!$E$3</f>
        <v/>
      </c>
      <c r="D88" s="87" t="str">
        <f>'申込シート①-1・２'!$F$3</f>
        <v/>
      </c>
      <c r="E88" s="87">
        <f>'申込シート①-1・２'!$C94</f>
        <v>4</v>
      </c>
      <c r="F88" s="87" t="s">
        <v>1352</v>
      </c>
      <c r="G88" s="87" t="str">
        <f>VLOOKUP($A88,'申込シート①-1・２'!$1:$1048576,4,FALSE)</f>
        <v>事例発表者</v>
      </c>
      <c r="H88" s="87" t="str">
        <f>VLOOKUP($A88,'申込シート①-1・２'!$1:$1048576,7,FALSE)</f>
        <v>科</v>
      </c>
      <c r="I88" s="161">
        <f>VLOOKUP($A88,'申込シート①-1・２'!$1:$1048576,8,FALSE)</f>
        <v>0</v>
      </c>
      <c r="J88" s="161" t="str">
        <f>VLOOKUP($A88,'申込シート①-1・２'!$1:$1048576,10,FALSE)&amp;"  "&amp;VLOOKUP($A88,'申込シート①-1・２'!$1:$1048576,11,FALSE)</f>
        <v xml:space="preserve">  </v>
      </c>
      <c r="K88" s="161" t="str">
        <f>VLOOKUP($A88,'申込シート①-1・２'!$1:$1048576,12,FALSE)&amp;"  "&amp;VLOOKUP($A88,'申込シート①-1・２'!$1:$1048576,13,FALSE)</f>
        <v xml:space="preserve">  </v>
      </c>
      <c r="L88" s="349">
        <f>VLOOKUP($A88,'申込シート①-1・２'!$1:$1048576,14,FALSE)</f>
        <v>0</v>
      </c>
      <c r="M88" s="350">
        <f>VLOOKUP($A88,'申込シート①-1・２'!$1:$1048576,15,FALSE)</f>
        <v>0</v>
      </c>
      <c r="N88" s="351">
        <f>VLOOKUP($A88,'申込シート①-1・２'!$1:$1048576,16,FALSE)</f>
        <v>0</v>
      </c>
      <c r="O88" s="161">
        <f>VLOOKUP($A88,'申込シート①-1・２'!$1:$1048576,17,FALSE)</f>
        <v>0</v>
      </c>
      <c r="P88" s="161">
        <f>VLOOKUP($A88,'申込シート①-1・２'!$1:$1048576,18,FALSE)</f>
        <v>0</v>
      </c>
      <c r="Q88" s="352">
        <f>VLOOKUP($A88,'申込シート①-1・２'!$1:$1048576,19,FALSE)</f>
        <v>0</v>
      </c>
      <c r="R88" s="161">
        <f>VLOOKUP($A88,'申込シート①-1・２'!$1:$1048576,20,FALSE)</f>
        <v>0</v>
      </c>
      <c r="S88" s="349">
        <f>VLOOKUP($A88,'申込シート①-1・２'!$1:$1048576,21,FALSE)</f>
        <v>0</v>
      </c>
      <c r="T88" s="160">
        <f>VLOOKUP($A88,'申込シート①-1・２'!$1:$1048576,22,FALSE)</f>
        <v>0</v>
      </c>
      <c r="U88" s="486">
        <f>VLOOKUP($A88,'申込シート①-1・２'!$1:$1048576,23,FALSE)</f>
        <v>0</v>
      </c>
      <c r="V88" s="486">
        <f>VLOOKUP($A88,'申込シート①-1・２'!$1:$1048576,24,FALSE)</f>
        <v>0</v>
      </c>
      <c r="W88" s="341">
        <f>VLOOKUP($A88,'申込シート①-1・２'!$1:$1048576,25,FALSE)</f>
        <v>0</v>
      </c>
      <c r="X88" s="1857"/>
      <c r="Y88" s="1858"/>
      <c r="Z88" s="1859"/>
    </row>
    <row r="89" spans="1:26" s="35" customFormat="1">
      <c r="A89" s="93">
        <f>'申込シート①-1・２'!$F95</f>
        <v>86</v>
      </c>
      <c r="B89" s="340">
        <f>'申込シート①-1・２'!$B$3</f>
        <v>0</v>
      </c>
      <c r="C89" s="87" t="str">
        <f>'申込シート①-1・２'!$E$3</f>
        <v/>
      </c>
      <c r="D89" s="87" t="str">
        <f>'申込シート①-1・２'!$F$3</f>
        <v/>
      </c>
      <c r="E89" s="87">
        <f>'申込シート①-1・２'!$C95</f>
        <v>5</v>
      </c>
      <c r="F89" s="87" t="s">
        <v>1352</v>
      </c>
      <c r="G89" s="87" t="str">
        <f>VLOOKUP($A89,'申込シート①-1・２'!$1:$1048576,4,FALSE)</f>
        <v>事例発表者</v>
      </c>
      <c r="H89" s="87" t="str">
        <f>VLOOKUP($A89,'申込シート①-1・２'!$1:$1048576,7,FALSE)</f>
        <v>科</v>
      </c>
      <c r="I89" s="161">
        <f>VLOOKUP($A89,'申込シート①-1・２'!$1:$1048576,8,FALSE)</f>
        <v>0</v>
      </c>
      <c r="J89" s="161" t="str">
        <f>VLOOKUP($A89,'申込シート①-1・２'!$1:$1048576,10,FALSE)&amp;"  "&amp;VLOOKUP($A89,'申込シート①-1・２'!$1:$1048576,11,FALSE)</f>
        <v xml:space="preserve">  </v>
      </c>
      <c r="K89" s="161" t="str">
        <f>VLOOKUP($A89,'申込シート①-1・２'!$1:$1048576,12,FALSE)&amp;"  "&amp;VLOOKUP($A89,'申込シート①-1・２'!$1:$1048576,13,FALSE)</f>
        <v xml:space="preserve">  </v>
      </c>
      <c r="L89" s="349">
        <f>VLOOKUP($A89,'申込シート①-1・２'!$1:$1048576,14,FALSE)</f>
        <v>0</v>
      </c>
      <c r="M89" s="350">
        <f>VLOOKUP($A89,'申込シート①-1・２'!$1:$1048576,15,FALSE)</f>
        <v>0</v>
      </c>
      <c r="N89" s="351">
        <f>VLOOKUP($A89,'申込シート①-1・２'!$1:$1048576,16,FALSE)</f>
        <v>0</v>
      </c>
      <c r="O89" s="161">
        <f>VLOOKUP($A89,'申込シート①-1・２'!$1:$1048576,17,FALSE)</f>
        <v>0</v>
      </c>
      <c r="P89" s="161">
        <f>VLOOKUP($A89,'申込シート①-1・２'!$1:$1048576,18,FALSE)</f>
        <v>0</v>
      </c>
      <c r="Q89" s="352">
        <f>VLOOKUP($A89,'申込シート①-1・２'!$1:$1048576,19,FALSE)</f>
        <v>0</v>
      </c>
      <c r="R89" s="161">
        <f>VLOOKUP($A89,'申込シート①-1・２'!$1:$1048576,20,FALSE)</f>
        <v>0</v>
      </c>
      <c r="S89" s="349">
        <f>VLOOKUP($A89,'申込シート①-1・２'!$1:$1048576,21,FALSE)</f>
        <v>0</v>
      </c>
      <c r="T89" s="160">
        <f>VLOOKUP($A89,'申込シート①-1・２'!$1:$1048576,22,FALSE)</f>
        <v>0</v>
      </c>
      <c r="U89" s="486">
        <f>VLOOKUP($A89,'申込シート①-1・２'!$1:$1048576,23,FALSE)</f>
        <v>0</v>
      </c>
      <c r="V89" s="486">
        <f>VLOOKUP($A89,'申込シート①-1・２'!$1:$1048576,24,FALSE)</f>
        <v>0</v>
      </c>
      <c r="W89" s="341">
        <f>VLOOKUP($A89,'申込シート①-1・２'!$1:$1048576,25,FALSE)</f>
        <v>0</v>
      </c>
      <c r="X89" s="1857"/>
      <c r="Y89" s="1858"/>
      <c r="Z89" s="1859"/>
    </row>
    <row r="90" spans="1:26" s="35" customFormat="1">
      <c r="A90" s="93">
        <f>'申込シート①-1・２'!$F96</f>
        <v>87</v>
      </c>
      <c r="B90" s="340">
        <f>'申込シート①-1・２'!$B$3</f>
        <v>0</v>
      </c>
      <c r="C90" s="87" t="str">
        <f>'申込シート①-1・２'!$E$3</f>
        <v/>
      </c>
      <c r="D90" s="87" t="str">
        <f>'申込シート①-1・２'!$F$3</f>
        <v/>
      </c>
      <c r="E90" s="87">
        <f>'申込シート①-1・２'!$C96</f>
        <v>6</v>
      </c>
      <c r="F90" s="87" t="s">
        <v>1352</v>
      </c>
      <c r="G90" s="87" t="str">
        <f>VLOOKUP($A90,'申込シート①-1・２'!$1:$1048576,4,FALSE)</f>
        <v>事例発表者</v>
      </c>
      <c r="H90" s="87" t="str">
        <f>VLOOKUP($A90,'申込シート①-1・２'!$1:$1048576,7,FALSE)</f>
        <v>科</v>
      </c>
      <c r="I90" s="161">
        <f>VLOOKUP($A90,'申込シート①-1・２'!$1:$1048576,8,FALSE)</f>
        <v>0</v>
      </c>
      <c r="J90" s="161" t="str">
        <f>VLOOKUP($A90,'申込シート①-1・２'!$1:$1048576,10,FALSE)&amp;"  "&amp;VLOOKUP($A90,'申込シート①-1・２'!$1:$1048576,11,FALSE)</f>
        <v xml:space="preserve">  </v>
      </c>
      <c r="K90" s="161" t="str">
        <f>VLOOKUP($A90,'申込シート①-1・２'!$1:$1048576,12,FALSE)&amp;"  "&amp;VLOOKUP($A90,'申込シート①-1・２'!$1:$1048576,13,FALSE)</f>
        <v xml:space="preserve">  </v>
      </c>
      <c r="L90" s="349">
        <f>VLOOKUP($A90,'申込シート①-1・２'!$1:$1048576,14,FALSE)</f>
        <v>0</v>
      </c>
      <c r="M90" s="350">
        <f>VLOOKUP($A90,'申込シート①-1・２'!$1:$1048576,15,FALSE)</f>
        <v>0</v>
      </c>
      <c r="N90" s="351">
        <f>VLOOKUP($A90,'申込シート①-1・２'!$1:$1048576,16,FALSE)</f>
        <v>0</v>
      </c>
      <c r="O90" s="161">
        <f>VLOOKUP($A90,'申込シート①-1・２'!$1:$1048576,17,FALSE)</f>
        <v>0</v>
      </c>
      <c r="P90" s="161">
        <f>VLOOKUP($A90,'申込シート①-1・２'!$1:$1048576,18,FALSE)</f>
        <v>0</v>
      </c>
      <c r="Q90" s="352">
        <f>VLOOKUP($A90,'申込シート①-1・２'!$1:$1048576,19,FALSE)</f>
        <v>0</v>
      </c>
      <c r="R90" s="161">
        <f>VLOOKUP($A90,'申込シート①-1・２'!$1:$1048576,20,FALSE)</f>
        <v>0</v>
      </c>
      <c r="S90" s="349">
        <f>VLOOKUP($A90,'申込シート①-1・２'!$1:$1048576,21,FALSE)</f>
        <v>0</v>
      </c>
      <c r="T90" s="160">
        <f>VLOOKUP($A90,'申込シート①-1・２'!$1:$1048576,22,FALSE)</f>
        <v>0</v>
      </c>
      <c r="U90" s="486">
        <f>VLOOKUP($A90,'申込シート①-1・２'!$1:$1048576,23,FALSE)</f>
        <v>0</v>
      </c>
      <c r="V90" s="486">
        <f>VLOOKUP($A90,'申込シート①-1・２'!$1:$1048576,24,FALSE)</f>
        <v>0</v>
      </c>
      <c r="W90" s="341">
        <f>VLOOKUP($A90,'申込シート①-1・２'!$1:$1048576,25,FALSE)</f>
        <v>0</v>
      </c>
      <c r="X90" s="1857"/>
      <c r="Y90" s="1858"/>
      <c r="Z90" s="1859"/>
    </row>
    <row r="91" spans="1:26" s="35" customFormat="1">
      <c r="A91" s="93">
        <f>'申込シート①-1・２'!$F97</f>
        <v>88</v>
      </c>
      <c r="B91" s="340">
        <f>'申込シート①-1・２'!$B$3</f>
        <v>0</v>
      </c>
      <c r="C91" s="87" t="str">
        <f>'申込シート①-1・２'!$E$3</f>
        <v/>
      </c>
      <c r="D91" s="87" t="str">
        <f>'申込シート①-1・２'!$F$3</f>
        <v/>
      </c>
      <c r="E91" s="87">
        <f>'申込シート①-1・２'!$C97</f>
        <v>7</v>
      </c>
      <c r="F91" s="87" t="s">
        <v>1352</v>
      </c>
      <c r="G91" s="87" t="str">
        <f>VLOOKUP($A91,'申込シート①-1・２'!$1:$1048576,4,FALSE)</f>
        <v>事例発表者</v>
      </c>
      <c r="H91" s="87" t="str">
        <f>VLOOKUP($A91,'申込シート①-1・２'!$1:$1048576,7,FALSE)</f>
        <v>科</v>
      </c>
      <c r="I91" s="161">
        <f>VLOOKUP($A91,'申込シート①-1・２'!$1:$1048576,8,FALSE)</f>
        <v>0</v>
      </c>
      <c r="J91" s="161" t="str">
        <f>VLOOKUP($A91,'申込シート①-1・２'!$1:$1048576,10,FALSE)&amp;"  "&amp;VLOOKUP($A91,'申込シート①-1・２'!$1:$1048576,11,FALSE)</f>
        <v xml:space="preserve">  </v>
      </c>
      <c r="K91" s="161" t="str">
        <f>VLOOKUP($A91,'申込シート①-1・２'!$1:$1048576,12,FALSE)&amp;"  "&amp;VLOOKUP($A91,'申込シート①-1・２'!$1:$1048576,13,FALSE)</f>
        <v xml:space="preserve">  </v>
      </c>
      <c r="L91" s="349">
        <f>VLOOKUP($A91,'申込シート①-1・２'!$1:$1048576,14,FALSE)</f>
        <v>0</v>
      </c>
      <c r="M91" s="350">
        <f>VLOOKUP($A91,'申込シート①-1・２'!$1:$1048576,15,FALSE)</f>
        <v>0</v>
      </c>
      <c r="N91" s="351">
        <f>VLOOKUP($A91,'申込シート①-1・２'!$1:$1048576,16,FALSE)</f>
        <v>0</v>
      </c>
      <c r="O91" s="161">
        <f>VLOOKUP($A91,'申込シート①-1・２'!$1:$1048576,17,FALSE)</f>
        <v>0</v>
      </c>
      <c r="P91" s="161">
        <f>VLOOKUP($A91,'申込シート①-1・２'!$1:$1048576,18,FALSE)</f>
        <v>0</v>
      </c>
      <c r="Q91" s="352">
        <f>VLOOKUP($A91,'申込シート①-1・２'!$1:$1048576,19,FALSE)</f>
        <v>0</v>
      </c>
      <c r="R91" s="161">
        <f>VLOOKUP($A91,'申込シート①-1・２'!$1:$1048576,20,FALSE)</f>
        <v>0</v>
      </c>
      <c r="S91" s="349">
        <f>VLOOKUP($A91,'申込シート①-1・２'!$1:$1048576,21,FALSE)</f>
        <v>0</v>
      </c>
      <c r="T91" s="160">
        <f>VLOOKUP($A91,'申込シート①-1・２'!$1:$1048576,22,FALSE)</f>
        <v>0</v>
      </c>
      <c r="U91" s="486">
        <f>VLOOKUP($A91,'申込シート①-1・２'!$1:$1048576,23,FALSE)</f>
        <v>0</v>
      </c>
      <c r="V91" s="486">
        <f>VLOOKUP($A91,'申込シート①-1・２'!$1:$1048576,24,FALSE)</f>
        <v>0</v>
      </c>
      <c r="W91" s="341">
        <f>VLOOKUP($A91,'申込シート①-1・２'!$1:$1048576,25,FALSE)</f>
        <v>0</v>
      </c>
      <c r="X91" s="1857"/>
      <c r="Y91" s="1858"/>
      <c r="Z91" s="1859"/>
    </row>
    <row r="92" spans="1:26" s="35" customFormat="1" ht="12.75" thickBot="1">
      <c r="A92" s="93">
        <f>'申込シート①-1・２'!$F98</f>
        <v>89</v>
      </c>
      <c r="B92" s="340">
        <f>'申込シート①-1・２'!$B$3</f>
        <v>0</v>
      </c>
      <c r="C92" s="87" t="str">
        <f>'申込シート①-1・２'!$E$3</f>
        <v/>
      </c>
      <c r="D92" s="87" t="str">
        <f>'申込シート①-1・２'!$F$3</f>
        <v/>
      </c>
      <c r="E92" s="87">
        <f>'申込シート①-1・２'!$C98</f>
        <v>8</v>
      </c>
      <c r="F92" s="87" t="s">
        <v>1352</v>
      </c>
      <c r="G92" s="87" t="str">
        <f>VLOOKUP($A92,'申込シート①-1・２'!$1:$1048576,4,FALSE)</f>
        <v>引率者</v>
      </c>
      <c r="H92" s="87" t="str">
        <f>VLOOKUP($A92,'申込シート①-1・２'!$1:$1048576,7,FALSE)</f>
        <v>-</v>
      </c>
      <c r="I92" s="161" t="str">
        <f>VLOOKUP($A92,'申込シート①-1・２'!$1:$1048576,8,FALSE)</f>
        <v>-</v>
      </c>
      <c r="J92" s="161" t="str">
        <f>VLOOKUP($A92,'申込シート①-1・２'!$1:$1048576,10,FALSE)&amp;"  "&amp;VLOOKUP($A92,'申込シート①-1・２'!$1:$1048576,11,FALSE)</f>
        <v xml:space="preserve">  </v>
      </c>
      <c r="K92" s="161" t="str">
        <f>VLOOKUP($A92,'申込シート①-1・２'!$1:$1048576,12,FALSE)&amp;"  "&amp;VLOOKUP($A92,'申込シート①-1・２'!$1:$1048576,13,FALSE)</f>
        <v xml:space="preserve">  </v>
      </c>
      <c r="L92" s="349">
        <f>VLOOKUP($A92,'申込シート①-1・２'!$1:$1048576,14,FALSE)</f>
        <v>0</v>
      </c>
      <c r="M92" s="350">
        <f>VLOOKUP($A92,'申込シート①-1・２'!$1:$1048576,15,FALSE)</f>
        <v>0</v>
      </c>
      <c r="N92" s="351">
        <f>VLOOKUP($A92,'申込シート①-1・２'!$1:$1048576,16,FALSE)</f>
        <v>0</v>
      </c>
      <c r="O92" s="161">
        <f>VLOOKUP($A92,'申込シート①-1・２'!$1:$1048576,17,FALSE)</f>
        <v>0</v>
      </c>
      <c r="P92" s="161">
        <f>VLOOKUP($A92,'申込シート①-1・２'!$1:$1048576,18,FALSE)</f>
        <v>0</v>
      </c>
      <c r="Q92" s="352">
        <f>VLOOKUP($A92,'申込シート①-1・２'!$1:$1048576,19,FALSE)</f>
        <v>0</v>
      </c>
      <c r="R92" s="161">
        <f>VLOOKUP($A92,'申込シート①-1・２'!$1:$1048576,20,FALSE)</f>
        <v>0</v>
      </c>
      <c r="S92" s="349">
        <f>VLOOKUP($A92,'申込シート①-1・２'!$1:$1048576,21,FALSE)</f>
        <v>0</v>
      </c>
      <c r="T92" s="160">
        <f>VLOOKUP($A92,'申込シート①-1・２'!$1:$1048576,22,FALSE)</f>
        <v>0</v>
      </c>
      <c r="U92" s="486">
        <f>VLOOKUP($A92,'申込シート①-1・２'!$1:$1048576,23,FALSE)</f>
        <v>0</v>
      </c>
      <c r="V92" s="486">
        <f>VLOOKUP($A92,'申込シート①-1・２'!$1:$1048576,24,FALSE)</f>
        <v>0</v>
      </c>
      <c r="W92" s="341">
        <f>VLOOKUP($A92,'申込シート①-1・２'!$1:$1048576,25,FALSE)</f>
        <v>0</v>
      </c>
      <c r="X92" s="1857"/>
      <c r="Y92" s="1858"/>
      <c r="Z92" s="1859"/>
    </row>
    <row r="93" spans="1:26" s="35" customFormat="1">
      <c r="A93" s="87">
        <f>'申込シート①-1・２'!$F99</f>
        <v>90</v>
      </c>
      <c r="B93" s="100">
        <f>'申込シート①-1・２'!$B$3</f>
        <v>0</v>
      </c>
      <c r="C93" s="102" t="str">
        <f>'申込シート①-1・２'!$E$3</f>
        <v/>
      </c>
      <c r="D93" s="102" t="str">
        <f>'申込シート①-1・２'!$F$3</f>
        <v/>
      </c>
      <c r="E93" s="102">
        <f>'申込シート①-1・２'!$C99</f>
        <v>1</v>
      </c>
      <c r="F93" s="102" t="s">
        <v>125</v>
      </c>
      <c r="G93" s="102" t="str">
        <f>VLOOKUP($A93,'申込シート①-1・２'!$1:$1048576,4,FALSE)</f>
        <v>司会者</v>
      </c>
      <c r="H93" s="102" t="str">
        <f>VLOOKUP($A93,'申込シート①-1・２'!$1:$1048576,7,FALSE)</f>
        <v>科</v>
      </c>
      <c r="I93" s="109">
        <f>VLOOKUP($A93,'申込シート①-1・２'!$1:$1048576,8,FALSE)</f>
        <v>0</v>
      </c>
      <c r="J93" s="109" t="str">
        <f>VLOOKUP($A93,'申込シート①-1・２'!$1:$1048576,10,FALSE)&amp;"  "&amp;VLOOKUP($A93,'申込シート①-1・２'!$1:$1048576,11,FALSE)</f>
        <v xml:space="preserve">  </v>
      </c>
      <c r="K93" s="109" t="str">
        <f>VLOOKUP($A93,'申込シート①-1・２'!$1:$1048576,12,FALSE)&amp;"  "&amp;VLOOKUP($A93,'申込シート①-1・２'!$1:$1048576,13,FALSE)</f>
        <v xml:space="preserve">  </v>
      </c>
      <c r="L93" s="170">
        <f>VLOOKUP($A93,'申込シート①-1・２'!$1:$1048576,14,FALSE)</f>
        <v>0</v>
      </c>
      <c r="M93" s="171">
        <f>VLOOKUP($A93,'申込シート①-1・２'!$1:$1048576,15,FALSE)</f>
        <v>0</v>
      </c>
      <c r="N93" s="344">
        <f>VLOOKUP($A93,'申込シート①-1・２'!$1:$1048576,16,FALSE)</f>
        <v>0</v>
      </c>
      <c r="O93" s="109">
        <f>VLOOKUP($A93,'申込シート①-1・２'!$1:$1048576,17,FALSE)</f>
        <v>0</v>
      </c>
      <c r="P93" s="109">
        <f>VLOOKUP($A93,'申込シート①-1・２'!$1:$1048576,18,FALSE)</f>
        <v>0</v>
      </c>
      <c r="Q93" s="106">
        <f>VLOOKUP($A93,'申込シート①-1・２'!$1:$1048576,19,FALSE)</f>
        <v>0</v>
      </c>
      <c r="R93" s="109">
        <f>VLOOKUP($A93,'申込シート①-1・２'!$1:$1048576,20,FALSE)</f>
        <v>0</v>
      </c>
      <c r="S93" s="170">
        <f>VLOOKUP($A93,'申込シート①-1・２'!$1:$1048576,21,FALSE)</f>
        <v>0</v>
      </c>
      <c r="T93" s="399">
        <f>VLOOKUP($A93,'申込シート①-1・２'!$1:$1048576,22,FALSE)</f>
        <v>0</v>
      </c>
      <c r="U93" s="489">
        <f>VLOOKUP($A93,'申込シート①-1・２'!$1:$1048576,23,FALSE)</f>
        <v>0</v>
      </c>
      <c r="V93" s="489">
        <f>VLOOKUP($A93,'申込シート①-1・２'!$1:$1048576,24,FALSE)</f>
        <v>0</v>
      </c>
      <c r="W93" s="104">
        <f>VLOOKUP($A93,'申込シート①-1・２'!$1:$1048576,25,FALSE)</f>
        <v>0</v>
      </c>
      <c r="X93" s="1845"/>
      <c r="Y93" s="1846"/>
      <c r="Z93" s="1847"/>
    </row>
    <row r="94" spans="1:26" s="35" customFormat="1">
      <c r="A94" s="90">
        <f>'申込シート①-1・２'!$F100</f>
        <v>91</v>
      </c>
      <c r="B94" s="340">
        <f>'申込シート①-1・２'!$B$3</f>
        <v>0</v>
      </c>
      <c r="C94" s="87" t="str">
        <f>'申込シート①-1・２'!$E$3</f>
        <v/>
      </c>
      <c r="D94" s="87" t="str">
        <f>'申込シート①-1・２'!$F$3</f>
        <v/>
      </c>
      <c r="E94" s="87">
        <f>'申込シート①-1・２'!$C100</f>
        <v>2</v>
      </c>
      <c r="F94" s="87" t="s">
        <v>681</v>
      </c>
      <c r="G94" s="87" t="str">
        <f>VLOOKUP($A94,'申込シート①-1・２'!$1:$1048576,4,FALSE)</f>
        <v>司会者</v>
      </c>
      <c r="H94" s="87" t="str">
        <f>VLOOKUP($A94,'申込シート①-1・２'!$1:$1048576,7,FALSE)</f>
        <v>科</v>
      </c>
      <c r="I94" s="161">
        <f>VLOOKUP($A94,'申込シート①-1・２'!$1:$1048576,8,FALSE)</f>
        <v>0</v>
      </c>
      <c r="J94" s="161" t="str">
        <f>VLOOKUP($A94,'申込シート①-1・２'!$1:$1048576,10,FALSE)&amp;"  "&amp;VLOOKUP($A94,'申込シート①-1・２'!$1:$1048576,11,FALSE)</f>
        <v xml:space="preserve">  </v>
      </c>
      <c r="K94" s="161" t="str">
        <f>VLOOKUP($A94,'申込シート①-1・２'!$1:$1048576,12,FALSE)&amp;"  "&amp;VLOOKUP($A94,'申込シート①-1・２'!$1:$1048576,13,FALSE)</f>
        <v xml:space="preserve">  </v>
      </c>
      <c r="L94" s="349">
        <f>VLOOKUP($A94,'申込シート①-1・２'!$1:$1048576,14,FALSE)</f>
        <v>0</v>
      </c>
      <c r="M94" s="350">
        <f>VLOOKUP($A94,'申込シート①-1・２'!$1:$1048576,15,FALSE)</f>
        <v>0</v>
      </c>
      <c r="N94" s="351">
        <f>VLOOKUP($A94,'申込シート①-1・２'!$1:$1048576,16,FALSE)</f>
        <v>0</v>
      </c>
      <c r="O94" s="161">
        <f>VLOOKUP($A94,'申込シート①-1・２'!$1:$1048576,17,FALSE)</f>
        <v>0</v>
      </c>
      <c r="P94" s="161">
        <f>VLOOKUP($A94,'申込シート①-1・２'!$1:$1048576,18,FALSE)</f>
        <v>0</v>
      </c>
      <c r="Q94" s="352">
        <f>VLOOKUP($A94,'申込シート①-1・２'!$1:$1048576,19,FALSE)</f>
        <v>0</v>
      </c>
      <c r="R94" s="161">
        <f>VLOOKUP($A94,'申込シート①-1・２'!$1:$1048576,20,FALSE)</f>
        <v>0</v>
      </c>
      <c r="S94" s="349">
        <f>VLOOKUP($A94,'申込シート①-1・２'!$1:$1048576,21,FALSE)</f>
        <v>0</v>
      </c>
      <c r="T94" s="160">
        <f>VLOOKUP($A94,'申込シート①-1・２'!$1:$1048576,22,FALSE)</f>
        <v>0</v>
      </c>
      <c r="U94" s="486">
        <f>VLOOKUP($A94,'申込シート①-1・２'!$1:$1048576,23,FALSE)</f>
        <v>0</v>
      </c>
      <c r="V94" s="486">
        <f>VLOOKUP($A94,'申込シート①-1・２'!$1:$1048576,24,FALSE)</f>
        <v>0</v>
      </c>
      <c r="W94" s="341">
        <f>VLOOKUP($A94,'申込シート①-1・２'!$1:$1048576,25,FALSE)</f>
        <v>0</v>
      </c>
      <c r="X94" s="1857"/>
      <c r="Y94" s="1858"/>
      <c r="Z94" s="1859"/>
    </row>
    <row r="95" spans="1:26" s="35" customFormat="1">
      <c r="A95" s="90">
        <f>'申込シート①-1・２'!$F101</f>
        <v>92</v>
      </c>
      <c r="B95" s="340">
        <f>'申込シート①-1・２'!$B$3</f>
        <v>0</v>
      </c>
      <c r="C95" s="87" t="str">
        <f>'申込シート①-1・２'!$E$3</f>
        <v/>
      </c>
      <c r="D95" s="87" t="str">
        <f>'申込シート①-1・２'!$F$3</f>
        <v/>
      </c>
      <c r="E95" s="87">
        <f>'申込シート①-1・２'!$C101</f>
        <v>3</v>
      </c>
      <c r="F95" s="87" t="s">
        <v>681</v>
      </c>
      <c r="G95" s="87" t="str">
        <f>VLOOKUP($A95,'申込シート①-1・２'!$1:$1048576,4,FALSE)</f>
        <v>記録者</v>
      </c>
      <c r="H95" s="87" t="str">
        <f>VLOOKUP($A95,'申込シート①-1・２'!$1:$1048576,7,FALSE)</f>
        <v>科</v>
      </c>
      <c r="I95" s="161">
        <f>VLOOKUP($A95,'申込シート①-1・２'!$1:$1048576,8,FALSE)</f>
        <v>0</v>
      </c>
      <c r="J95" s="161" t="str">
        <f>VLOOKUP($A95,'申込シート①-1・２'!$1:$1048576,10,FALSE)&amp;"  "&amp;VLOOKUP($A95,'申込シート①-1・２'!$1:$1048576,11,FALSE)</f>
        <v xml:space="preserve">  </v>
      </c>
      <c r="K95" s="161" t="str">
        <f>VLOOKUP($A95,'申込シート①-1・２'!$1:$1048576,12,FALSE)&amp;"  "&amp;VLOOKUP($A95,'申込シート①-1・２'!$1:$1048576,13,FALSE)</f>
        <v xml:space="preserve">  </v>
      </c>
      <c r="L95" s="349">
        <f>VLOOKUP($A95,'申込シート①-1・２'!$1:$1048576,14,FALSE)</f>
        <v>0</v>
      </c>
      <c r="M95" s="350">
        <f>VLOOKUP($A95,'申込シート①-1・２'!$1:$1048576,15,FALSE)</f>
        <v>0</v>
      </c>
      <c r="N95" s="351">
        <f>VLOOKUP($A95,'申込シート①-1・２'!$1:$1048576,16,FALSE)</f>
        <v>0</v>
      </c>
      <c r="O95" s="161">
        <f>VLOOKUP($A95,'申込シート①-1・２'!$1:$1048576,17,FALSE)</f>
        <v>0</v>
      </c>
      <c r="P95" s="161">
        <f>VLOOKUP($A95,'申込シート①-1・２'!$1:$1048576,18,FALSE)</f>
        <v>0</v>
      </c>
      <c r="Q95" s="352">
        <f>VLOOKUP($A95,'申込シート①-1・２'!$1:$1048576,19,FALSE)</f>
        <v>0</v>
      </c>
      <c r="R95" s="161">
        <f>VLOOKUP($A95,'申込シート①-1・２'!$1:$1048576,20,FALSE)</f>
        <v>0</v>
      </c>
      <c r="S95" s="349">
        <f>VLOOKUP($A95,'申込シート①-1・２'!$1:$1048576,21,FALSE)</f>
        <v>0</v>
      </c>
      <c r="T95" s="160">
        <f>VLOOKUP($A95,'申込シート①-1・２'!$1:$1048576,22,FALSE)</f>
        <v>0</v>
      </c>
      <c r="U95" s="486">
        <f>VLOOKUP($A95,'申込シート①-1・２'!$1:$1048576,23,FALSE)</f>
        <v>0</v>
      </c>
      <c r="V95" s="486">
        <f>VLOOKUP($A95,'申込シート①-1・２'!$1:$1048576,24,FALSE)</f>
        <v>0</v>
      </c>
      <c r="W95" s="341">
        <f>VLOOKUP($A95,'申込シート①-1・２'!$1:$1048576,25,FALSE)</f>
        <v>0</v>
      </c>
      <c r="X95" s="1839"/>
      <c r="Y95" s="1840"/>
      <c r="Z95" s="1841"/>
    </row>
    <row r="96" spans="1:26" s="35" customFormat="1">
      <c r="A96" s="90">
        <f>'申込シート①-1・２'!$F102</f>
        <v>93</v>
      </c>
      <c r="B96" s="340">
        <f>'申込シート①-1・２'!$B$3</f>
        <v>0</v>
      </c>
      <c r="C96" s="87" t="str">
        <f>'申込シート①-1・２'!$E$3</f>
        <v/>
      </c>
      <c r="D96" s="87" t="str">
        <f>'申込シート①-1・２'!$F$3</f>
        <v/>
      </c>
      <c r="E96" s="87">
        <f>'申込シート①-1・２'!$C102</f>
        <v>4</v>
      </c>
      <c r="F96" s="87" t="s">
        <v>681</v>
      </c>
      <c r="G96" s="87" t="str">
        <f>VLOOKUP($A96,'申込シート①-1・２'!$1:$1048576,4,FALSE)</f>
        <v>記録者</v>
      </c>
      <c r="H96" s="87" t="str">
        <f>VLOOKUP($A96,'申込シート①-1・２'!$1:$1048576,7,FALSE)</f>
        <v>科</v>
      </c>
      <c r="I96" s="161">
        <f>VLOOKUP($A96,'申込シート①-1・２'!$1:$1048576,8,FALSE)</f>
        <v>0</v>
      </c>
      <c r="J96" s="161" t="str">
        <f>VLOOKUP($A96,'申込シート①-1・２'!$1:$1048576,10,FALSE)&amp;"  "&amp;VLOOKUP($A96,'申込シート①-1・２'!$1:$1048576,11,FALSE)</f>
        <v xml:space="preserve">  </v>
      </c>
      <c r="K96" s="161" t="str">
        <f>VLOOKUP($A96,'申込シート①-1・２'!$1:$1048576,12,FALSE)&amp;"  "&amp;VLOOKUP($A96,'申込シート①-1・２'!$1:$1048576,13,FALSE)</f>
        <v xml:space="preserve">  </v>
      </c>
      <c r="L96" s="349">
        <f>VLOOKUP($A96,'申込シート①-1・２'!$1:$1048576,14,FALSE)</f>
        <v>0</v>
      </c>
      <c r="M96" s="350">
        <f>VLOOKUP($A96,'申込シート①-1・２'!$1:$1048576,15,FALSE)</f>
        <v>0</v>
      </c>
      <c r="N96" s="351">
        <f>VLOOKUP($A96,'申込シート①-1・２'!$1:$1048576,16,FALSE)</f>
        <v>0</v>
      </c>
      <c r="O96" s="161">
        <f>VLOOKUP($A96,'申込シート①-1・２'!$1:$1048576,17,FALSE)</f>
        <v>0</v>
      </c>
      <c r="P96" s="161">
        <f>VLOOKUP($A96,'申込シート①-1・２'!$1:$1048576,18,FALSE)</f>
        <v>0</v>
      </c>
      <c r="Q96" s="352">
        <f>VLOOKUP($A96,'申込シート①-1・２'!$1:$1048576,19,FALSE)</f>
        <v>0</v>
      </c>
      <c r="R96" s="161">
        <f>VLOOKUP($A96,'申込シート①-1・２'!$1:$1048576,20,FALSE)</f>
        <v>0</v>
      </c>
      <c r="S96" s="349">
        <f>VLOOKUP($A96,'申込シート①-1・２'!$1:$1048576,21,FALSE)</f>
        <v>0</v>
      </c>
      <c r="T96" s="160">
        <f>VLOOKUP($A96,'申込シート①-1・２'!$1:$1048576,22,FALSE)</f>
        <v>0</v>
      </c>
      <c r="U96" s="486">
        <f>VLOOKUP($A96,'申込シート①-1・２'!$1:$1048576,23,FALSE)</f>
        <v>0</v>
      </c>
      <c r="V96" s="486">
        <f>VLOOKUP($A96,'申込シート①-1・２'!$1:$1048576,24,FALSE)</f>
        <v>0</v>
      </c>
      <c r="W96" s="341">
        <f>VLOOKUP($A96,'申込シート①-1・２'!$1:$1048576,25,FALSE)</f>
        <v>0</v>
      </c>
      <c r="X96" s="1857"/>
      <c r="Y96" s="1858"/>
      <c r="Z96" s="1859"/>
    </row>
    <row r="97" spans="1:26" s="35" customFormat="1">
      <c r="A97" s="90">
        <f>'申込シート①-1・２'!$F103</f>
        <v>94</v>
      </c>
      <c r="B97" s="340">
        <f>'申込シート①-1・２'!$B$3</f>
        <v>0</v>
      </c>
      <c r="C97" s="87" t="str">
        <f>'申込シート①-1・２'!$E$3</f>
        <v/>
      </c>
      <c r="D97" s="87" t="str">
        <f>'申込シート①-1・２'!$F$3</f>
        <v/>
      </c>
      <c r="E97" s="87">
        <f>'申込シート①-1・２'!$C103</f>
        <v>5</v>
      </c>
      <c r="F97" s="87" t="s">
        <v>681</v>
      </c>
      <c r="G97" s="87" t="str">
        <f>VLOOKUP($A97,'申込シート①-1・２'!$1:$1048576,4,FALSE)</f>
        <v>指導助言者</v>
      </c>
      <c r="H97" s="87" t="str">
        <f>VLOOKUP($A97,'申込シート①-1・２'!$1:$1048576,7,FALSE)</f>
        <v>-</v>
      </c>
      <c r="I97" s="161" t="str">
        <f>VLOOKUP($A97,'申込シート①-1・２'!$1:$1048576,8,FALSE)</f>
        <v>-</v>
      </c>
      <c r="J97" s="161" t="str">
        <f>VLOOKUP($A97,'申込シート①-1・２'!$1:$1048576,10,FALSE)&amp;"  "&amp;VLOOKUP($A97,'申込シート①-1・２'!$1:$1048576,11,FALSE)</f>
        <v xml:space="preserve">  </v>
      </c>
      <c r="K97" s="161" t="str">
        <f>VLOOKUP($A97,'申込シート①-1・２'!$1:$1048576,12,FALSE)&amp;"  "&amp;VLOOKUP($A97,'申込シート①-1・２'!$1:$1048576,13,FALSE)</f>
        <v xml:space="preserve">  </v>
      </c>
      <c r="L97" s="349">
        <f>VLOOKUP($A97,'申込シート①-1・２'!$1:$1048576,14,FALSE)</f>
        <v>0</v>
      </c>
      <c r="M97" s="350">
        <f>VLOOKUP($A97,'申込シート①-1・２'!$1:$1048576,15,FALSE)</f>
        <v>0</v>
      </c>
      <c r="N97" s="351">
        <f>VLOOKUP($A97,'申込シート①-1・２'!$1:$1048576,16,FALSE)</f>
        <v>0</v>
      </c>
      <c r="O97" s="161">
        <f>VLOOKUP($A97,'申込シート①-1・２'!$1:$1048576,17,FALSE)</f>
        <v>0</v>
      </c>
      <c r="P97" s="161">
        <f>VLOOKUP($A97,'申込シート①-1・２'!$1:$1048576,18,FALSE)</f>
        <v>0</v>
      </c>
      <c r="Q97" s="352">
        <f>VLOOKUP($A97,'申込シート①-1・２'!$1:$1048576,19,FALSE)</f>
        <v>0</v>
      </c>
      <c r="R97" s="161">
        <f>VLOOKUP($A97,'申込シート①-1・２'!$1:$1048576,20,FALSE)</f>
        <v>0</v>
      </c>
      <c r="S97" s="349">
        <f>VLOOKUP($A97,'申込シート①-1・２'!$1:$1048576,21,FALSE)</f>
        <v>0</v>
      </c>
      <c r="T97" s="160">
        <f>VLOOKUP($A97,'申込シート①-1・２'!$1:$1048576,22,FALSE)</f>
        <v>0</v>
      </c>
      <c r="U97" s="486">
        <f>VLOOKUP($A97,'申込シート①-1・２'!$1:$1048576,23,FALSE)</f>
        <v>0</v>
      </c>
      <c r="V97" s="486">
        <f>VLOOKUP($A97,'申込シート①-1・２'!$1:$1048576,24,FALSE)</f>
        <v>0</v>
      </c>
      <c r="W97" s="341">
        <f>VLOOKUP($A97,'申込シート①-1・２'!$1:$1048576,25,FALSE)</f>
        <v>0</v>
      </c>
      <c r="X97" s="1857"/>
      <c r="Y97" s="1858"/>
      <c r="Z97" s="1859"/>
    </row>
    <row r="98" spans="1:26" s="35" customFormat="1" ht="12.75" thickBot="1">
      <c r="A98" s="330">
        <f>'申込シート①-1・２'!$F104</f>
        <v>95</v>
      </c>
      <c r="B98" s="391">
        <f>'申込シート①-1・２'!$B$3</f>
        <v>0</v>
      </c>
      <c r="C98" s="392" t="str">
        <f>'申込シート①-1・２'!$E$3</f>
        <v/>
      </c>
      <c r="D98" s="392" t="str">
        <f>'申込シート①-1・２'!$F$3</f>
        <v/>
      </c>
      <c r="E98" s="392">
        <f>'申込シート①-1・２'!$C104</f>
        <v>6</v>
      </c>
      <c r="F98" s="392" t="s">
        <v>681</v>
      </c>
      <c r="G98" s="392" t="str">
        <f>VLOOKUP($A98,'申込シート①-1・２'!$1:$1048576,4,FALSE)</f>
        <v>指導助言補助者</v>
      </c>
      <c r="H98" s="392" t="str">
        <f>VLOOKUP($A98,'申込シート①-1・２'!$1:$1048576,7,FALSE)</f>
        <v>-</v>
      </c>
      <c r="I98" s="393" t="str">
        <f>VLOOKUP($A98,'申込シート①-1・２'!$1:$1048576,8,FALSE)</f>
        <v>-</v>
      </c>
      <c r="J98" s="393" t="str">
        <f>VLOOKUP($A98,'申込シート①-1・２'!$1:$1048576,10,FALSE)&amp;"  "&amp;VLOOKUP($A98,'申込シート①-1・２'!$1:$1048576,11,FALSE)</f>
        <v xml:space="preserve">  </v>
      </c>
      <c r="K98" s="393" t="str">
        <f>VLOOKUP($A98,'申込シート①-1・２'!$1:$1048576,12,FALSE)&amp;"  "&amp;VLOOKUP($A98,'申込シート①-1・２'!$1:$1048576,13,FALSE)</f>
        <v xml:space="preserve">  </v>
      </c>
      <c r="L98" s="395">
        <f>VLOOKUP($A98,'申込シート①-1・２'!$1:$1048576,14,FALSE)</f>
        <v>0</v>
      </c>
      <c r="M98" s="194">
        <f>VLOOKUP($A98,'申込シート①-1・２'!$1:$1048576,15,FALSE)</f>
        <v>0</v>
      </c>
      <c r="N98" s="394">
        <f>VLOOKUP($A98,'申込シート①-1・２'!$1:$1048576,16,FALSE)</f>
        <v>0</v>
      </c>
      <c r="O98" s="393">
        <f>VLOOKUP($A98,'申込シート①-1・２'!$1:$1048576,17,FALSE)</f>
        <v>0</v>
      </c>
      <c r="P98" s="393">
        <f>VLOOKUP($A98,'申込シート①-1・２'!$1:$1048576,18,FALSE)</f>
        <v>0</v>
      </c>
      <c r="Q98" s="396">
        <f>VLOOKUP($A98,'申込シート①-1・２'!$1:$1048576,19,FALSE)</f>
        <v>0</v>
      </c>
      <c r="R98" s="393">
        <f>VLOOKUP($A98,'申込シート①-1・２'!$1:$1048576,20,FALSE)</f>
        <v>0</v>
      </c>
      <c r="S98" s="395">
        <f>VLOOKUP($A98,'申込シート①-1・２'!$1:$1048576,21,FALSE)</f>
        <v>0</v>
      </c>
      <c r="T98" s="403">
        <f>VLOOKUP($A98,'申込シート①-1・２'!$1:$1048576,22,FALSE)</f>
        <v>0</v>
      </c>
      <c r="U98" s="498">
        <f>VLOOKUP($A98,'申込シート①-1・２'!$1:$1048576,23,FALSE)</f>
        <v>0</v>
      </c>
      <c r="V98" s="498">
        <f>VLOOKUP($A98,'申込シート①-1・２'!$1:$1048576,24,FALSE)</f>
        <v>0</v>
      </c>
      <c r="W98" s="195">
        <f>VLOOKUP($A98,'申込シート①-1・２'!$1:$1048576,25,FALSE)</f>
        <v>0</v>
      </c>
      <c r="X98" s="1871"/>
      <c r="Y98" s="1872"/>
      <c r="Z98" s="1873"/>
    </row>
    <row r="99" spans="1:26" s="35" customFormat="1">
      <c r="A99" s="105">
        <f>'申込シート①-1・２'!$F105</f>
        <v>96</v>
      </c>
      <c r="B99" s="100">
        <f>'申込シート①-1・２'!$B$3</f>
        <v>0</v>
      </c>
      <c r="C99" s="102" t="str">
        <f>'申込シート①-1・２'!$E$3</f>
        <v/>
      </c>
      <c r="D99" s="102" t="str">
        <f>'申込シート①-1・２'!$F$3</f>
        <v/>
      </c>
      <c r="E99" s="102">
        <f>'申込シート①-1・２'!$C105</f>
        <v>1</v>
      </c>
      <c r="F99" s="102" t="s">
        <v>692</v>
      </c>
      <c r="G99" s="102" t="str">
        <f>VLOOKUP($A99,'申込シート①-1・２'!$1:$1048576,4,FALSE)</f>
        <v>代議員</v>
      </c>
      <c r="H99" s="102">
        <f>VLOOKUP($A99,'申込シート①-1・２'!$1:$1048576,7,FALSE)</f>
        <v>0</v>
      </c>
      <c r="I99" s="109">
        <f>VLOOKUP($A99,'申込シート①-1・２'!$1:$1048576,8,FALSE)</f>
        <v>0</v>
      </c>
      <c r="J99" s="109" t="str">
        <f>VLOOKUP($A99,'申込シート①-1・２'!$1:$1048576,10,FALSE)&amp;"  "&amp;VLOOKUP($A99,'申込シート①-1・２'!$1:$1048576,11,FALSE)</f>
        <v xml:space="preserve">  </v>
      </c>
      <c r="K99" s="109" t="str">
        <f>VLOOKUP($A99,'申込シート①-1・２'!$1:$1048576,12,FALSE)&amp;"  "&amp;VLOOKUP($A99,'申込シート①-1・２'!$1:$1048576,13,FALSE)</f>
        <v xml:space="preserve">  </v>
      </c>
      <c r="L99" s="170">
        <f>VLOOKUP($A99,'申込シート①-1・２'!$1:$1048576,14,FALSE)</f>
        <v>0</v>
      </c>
      <c r="M99" s="171">
        <f>VLOOKUP($A99,'申込シート①-1・２'!$1:$1048576,15,FALSE)</f>
        <v>0</v>
      </c>
      <c r="N99" s="344">
        <f>VLOOKUP($A99,'申込シート①-1・２'!$1:$1048576,16,FALSE)</f>
        <v>0</v>
      </c>
      <c r="O99" s="109">
        <f>VLOOKUP($A99,'申込シート①-1・２'!$1:$1048576,17,FALSE)</f>
        <v>0</v>
      </c>
      <c r="P99" s="109">
        <f>VLOOKUP($A99,'申込シート①-1・２'!$1:$1048576,18,FALSE)</f>
        <v>0</v>
      </c>
      <c r="Q99" s="106" t="str">
        <f>VLOOKUP($A99,'申込シート①-1・２'!$1:$1048576,19,FALSE)</f>
        <v>-</v>
      </c>
      <c r="R99" s="109" t="str">
        <f>VLOOKUP($A99,'申込シート①-1・２'!$1:$1048576,20,FALSE)</f>
        <v>-</v>
      </c>
      <c r="S99" s="170" t="str">
        <f>VLOOKUP($A99,'申込シート①-1・２'!$1:$1048576,21,FALSE)</f>
        <v>-</v>
      </c>
      <c r="T99" s="399">
        <f>VLOOKUP($A99,'申込シート①-1・２'!$1:$1048576,22,FALSE)</f>
        <v>0</v>
      </c>
      <c r="U99" s="489">
        <f>VLOOKUP($A99,'申込シート①-1・２'!$1:$1048576,23,FALSE)</f>
        <v>0</v>
      </c>
      <c r="V99" s="489">
        <f>VLOOKUP($A99,'申込シート①-1・２'!$1:$1048576,24,FALSE)</f>
        <v>0</v>
      </c>
      <c r="W99" s="104">
        <f>VLOOKUP($A99,'申込シート①-1・２'!$1:$1048576,25,FALSE)</f>
        <v>0</v>
      </c>
      <c r="X99" s="1845"/>
      <c r="Y99" s="1846"/>
      <c r="Z99" s="1847"/>
    </row>
    <row r="100" spans="1:26" s="35" customFormat="1">
      <c r="A100" s="93">
        <f>'申込シート①-1・２'!$F106</f>
        <v>97</v>
      </c>
      <c r="B100" s="88">
        <f>'申込シート①-1・２'!$B$3</f>
        <v>0</v>
      </c>
      <c r="C100" s="90" t="str">
        <f>'申込シート①-1・２'!$E$3</f>
        <v/>
      </c>
      <c r="D100" s="90" t="str">
        <f>'申込シート①-1・２'!$F$3</f>
        <v/>
      </c>
      <c r="E100" s="90">
        <f>'申込シート①-1・２'!$C106</f>
        <v>2</v>
      </c>
      <c r="F100" s="90" t="s">
        <v>692</v>
      </c>
      <c r="G100" s="90" t="str">
        <f>VLOOKUP($A100,'申込シート①-1・２'!$1:$1048576,4,FALSE)</f>
        <v>代議員引率者</v>
      </c>
      <c r="H100" s="90" t="str">
        <f>VLOOKUP($A100,'申込シート①-1・２'!$1:$1048576,7,FALSE)</f>
        <v>科</v>
      </c>
      <c r="I100" s="110">
        <f>VLOOKUP($A100,'申込シート①-1・２'!$1:$1048576,8,FALSE)</f>
        <v>0</v>
      </c>
      <c r="J100" s="110" t="str">
        <f>VLOOKUP($A100,'申込シート①-1・２'!$1:$1048576,10,FALSE)&amp;"  "&amp;VLOOKUP($A100,'申込シート①-1・２'!$1:$1048576,11,FALSE)</f>
        <v xml:space="preserve">  </v>
      </c>
      <c r="K100" s="110" t="str">
        <f>VLOOKUP($A100,'申込シート①-1・２'!$1:$1048576,12,FALSE)&amp;"  "&amp;VLOOKUP($A100,'申込シート①-1・２'!$1:$1048576,13,FALSE)</f>
        <v xml:space="preserve">  </v>
      </c>
      <c r="L100" s="162">
        <f>VLOOKUP($A100,'申込シート①-1・２'!$1:$1048576,14,FALSE)</f>
        <v>0</v>
      </c>
      <c r="M100" s="163">
        <f>VLOOKUP($A100,'申込シート①-1・２'!$1:$1048576,15,FALSE)</f>
        <v>0</v>
      </c>
      <c r="N100" s="342">
        <f>VLOOKUP($A100,'申込シート①-1・２'!$1:$1048576,16,FALSE)</f>
        <v>0</v>
      </c>
      <c r="O100" s="110">
        <f>VLOOKUP($A100,'申込シート①-1・２'!$1:$1048576,17,FALSE)</f>
        <v>0</v>
      </c>
      <c r="P100" s="110">
        <f>VLOOKUP($A100,'申込シート①-1・２'!$1:$1048576,18,FALSE)</f>
        <v>0</v>
      </c>
      <c r="Q100" s="107" t="str">
        <f>VLOOKUP($A100,'申込シート①-1・２'!$1:$1048576,19,FALSE)</f>
        <v>-</v>
      </c>
      <c r="R100" s="110" t="str">
        <f>VLOOKUP($A100,'申込シート①-1・２'!$1:$1048576,20,FALSE)</f>
        <v>-</v>
      </c>
      <c r="S100" s="162" t="str">
        <f>VLOOKUP($A100,'申込シート①-1・２'!$1:$1048576,21,FALSE)</f>
        <v>-</v>
      </c>
      <c r="T100" s="164">
        <f>VLOOKUP($A100,'申込シート①-1・２'!$1:$1048576,22,FALSE)</f>
        <v>0</v>
      </c>
      <c r="U100" s="487">
        <f>VLOOKUP($A100,'申込シート①-1・２'!$1:$1048576,23,FALSE)</f>
        <v>0</v>
      </c>
      <c r="V100" s="487">
        <f>VLOOKUP($A100,'申込シート①-1・２'!$1:$1048576,24,FALSE)</f>
        <v>0</v>
      </c>
      <c r="W100" s="92">
        <f>VLOOKUP($A100,'申込シート①-1・２'!$1:$1048576,25,FALSE)</f>
        <v>0</v>
      </c>
      <c r="X100" s="1839"/>
      <c r="Y100" s="1840"/>
      <c r="Z100" s="1841"/>
    </row>
    <row r="101" spans="1:26" s="35" customFormat="1">
      <c r="A101" s="93">
        <f>'申込シート①-1・２'!$F107</f>
        <v>98</v>
      </c>
      <c r="B101" s="88">
        <f>'申込シート①-1・２'!$B$3</f>
        <v>0</v>
      </c>
      <c r="C101" s="90" t="str">
        <f>'申込シート①-1・２'!$E$3</f>
        <v/>
      </c>
      <c r="D101" s="90" t="str">
        <f>'申込シート①-1・２'!$F$3</f>
        <v/>
      </c>
      <c r="E101" s="90">
        <f>'申込シート①-1・２'!$C107</f>
        <v>3</v>
      </c>
      <c r="F101" s="90" t="s">
        <v>692</v>
      </c>
      <c r="G101" s="90" t="str">
        <f>VLOOKUP($A101,'申込シート①-1・２'!$1:$1048576,4,FALSE)</f>
        <v>代議員引率者</v>
      </c>
      <c r="H101" s="90" t="str">
        <f>VLOOKUP($A101,'申込シート①-1・２'!$1:$1048576,7,FALSE)</f>
        <v>科</v>
      </c>
      <c r="I101" s="110">
        <f>VLOOKUP($A101,'申込シート①-1・２'!$1:$1048576,8,FALSE)</f>
        <v>0</v>
      </c>
      <c r="J101" s="110" t="str">
        <f>VLOOKUP($A101,'申込シート①-1・２'!$1:$1048576,10,FALSE)&amp;"  "&amp;VLOOKUP($A101,'申込シート①-1・２'!$1:$1048576,11,FALSE)</f>
        <v xml:space="preserve">  </v>
      </c>
      <c r="K101" s="110" t="str">
        <f>VLOOKUP($A101,'申込シート①-1・２'!$1:$1048576,12,FALSE)&amp;"  "&amp;VLOOKUP($A101,'申込シート①-1・２'!$1:$1048576,13,FALSE)</f>
        <v xml:space="preserve">  </v>
      </c>
      <c r="L101" s="162">
        <f>VLOOKUP($A101,'申込シート①-1・２'!$1:$1048576,14,FALSE)</f>
        <v>0</v>
      </c>
      <c r="M101" s="163">
        <f>VLOOKUP($A101,'申込シート①-1・２'!$1:$1048576,15,FALSE)</f>
        <v>0</v>
      </c>
      <c r="N101" s="342">
        <f>VLOOKUP($A101,'申込シート①-1・２'!$1:$1048576,16,FALSE)</f>
        <v>0</v>
      </c>
      <c r="O101" s="110">
        <f>VLOOKUP($A101,'申込シート①-1・２'!$1:$1048576,17,FALSE)</f>
        <v>0</v>
      </c>
      <c r="P101" s="110">
        <f>VLOOKUP($A101,'申込シート①-1・２'!$1:$1048576,18,FALSE)</f>
        <v>0</v>
      </c>
      <c r="Q101" s="107" t="str">
        <f>VLOOKUP($A101,'申込シート①-1・２'!$1:$1048576,19,FALSE)</f>
        <v>-</v>
      </c>
      <c r="R101" s="110" t="str">
        <f>VLOOKUP($A101,'申込シート①-1・２'!$1:$1048576,20,FALSE)</f>
        <v>-</v>
      </c>
      <c r="S101" s="162" t="str">
        <f>VLOOKUP($A101,'申込シート①-1・２'!$1:$1048576,21,FALSE)</f>
        <v>-</v>
      </c>
      <c r="T101" s="164">
        <f>VLOOKUP($A101,'申込シート①-1・２'!$1:$1048576,22,FALSE)</f>
        <v>0</v>
      </c>
      <c r="U101" s="487">
        <f>VLOOKUP($A101,'申込シート①-1・２'!$1:$1048576,23,FALSE)</f>
        <v>0</v>
      </c>
      <c r="V101" s="487">
        <f>VLOOKUP($A101,'申込シート①-1・２'!$1:$1048576,24,FALSE)</f>
        <v>0</v>
      </c>
      <c r="W101" s="92">
        <f>VLOOKUP($A101,'申込シート①-1・２'!$1:$1048576,25,FALSE)</f>
        <v>0</v>
      </c>
      <c r="X101" s="1839"/>
      <c r="Y101" s="1840"/>
      <c r="Z101" s="1841"/>
    </row>
    <row r="102" spans="1:26" s="35" customFormat="1">
      <c r="A102" s="93">
        <f>'申込シート①-1・２'!$F108</f>
        <v>99</v>
      </c>
      <c r="B102" s="88">
        <f>'申込シート①-1・２'!$B$3</f>
        <v>0</v>
      </c>
      <c r="C102" s="90" t="str">
        <f>'申込シート①-1・２'!$E$3</f>
        <v/>
      </c>
      <c r="D102" s="90" t="str">
        <f>'申込シート①-1・２'!$F$3</f>
        <v/>
      </c>
      <c r="E102" s="90">
        <f>'申込シート①-1・２'!$C108</f>
        <v>4</v>
      </c>
      <c r="F102" s="90" t="s">
        <v>692</v>
      </c>
      <c r="G102" s="90" t="str">
        <f>VLOOKUP($A102,'申込シート①-1・２'!$1:$1048576,4,FALSE)</f>
        <v>代議員引率者</v>
      </c>
      <c r="H102" s="90" t="str">
        <f>VLOOKUP($A102,'申込シート①-1・２'!$1:$1048576,7,FALSE)</f>
        <v>科</v>
      </c>
      <c r="I102" s="110">
        <f>VLOOKUP($A102,'申込シート①-1・２'!$1:$1048576,8,FALSE)</f>
        <v>0</v>
      </c>
      <c r="J102" s="110" t="str">
        <f>VLOOKUP($A102,'申込シート①-1・２'!$1:$1048576,10,FALSE)&amp;"  "&amp;VLOOKUP($A102,'申込シート①-1・２'!$1:$1048576,11,FALSE)</f>
        <v xml:space="preserve">  </v>
      </c>
      <c r="K102" s="110" t="str">
        <f>VLOOKUP($A102,'申込シート①-1・２'!$1:$1048576,12,FALSE)&amp;"  "&amp;VLOOKUP($A102,'申込シート①-1・２'!$1:$1048576,13,FALSE)</f>
        <v xml:space="preserve">  </v>
      </c>
      <c r="L102" s="162">
        <f>VLOOKUP($A102,'申込シート①-1・２'!$1:$1048576,14,FALSE)</f>
        <v>0</v>
      </c>
      <c r="M102" s="163">
        <f>VLOOKUP($A102,'申込シート①-1・２'!$1:$1048576,15,FALSE)</f>
        <v>0</v>
      </c>
      <c r="N102" s="342">
        <f>VLOOKUP($A102,'申込シート①-1・２'!$1:$1048576,16,FALSE)</f>
        <v>0</v>
      </c>
      <c r="O102" s="110">
        <f>VLOOKUP($A102,'申込シート①-1・２'!$1:$1048576,17,FALSE)</f>
        <v>0</v>
      </c>
      <c r="P102" s="110">
        <f>VLOOKUP($A102,'申込シート①-1・２'!$1:$1048576,18,FALSE)</f>
        <v>0</v>
      </c>
      <c r="Q102" s="107" t="str">
        <f>VLOOKUP($A102,'申込シート①-1・２'!$1:$1048576,19,FALSE)</f>
        <v>-</v>
      </c>
      <c r="R102" s="110" t="str">
        <f>VLOOKUP($A102,'申込シート①-1・２'!$1:$1048576,20,FALSE)</f>
        <v>-</v>
      </c>
      <c r="S102" s="162" t="str">
        <f>VLOOKUP($A102,'申込シート①-1・２'!$1:$1048576,21,FALSE)</f>
        <v>-</v>
      </c>
      <c r="T102" s="164">
        <f>VLOOKUP($A102,'申込シート①-1・２'!$1:$1048576,22,FALSE)</f>
        <v>0</v>
      </c>
      <c r="U102" s="487">
        <f>VLOOKUP($A102,'申込シート①-1・２'!$1:$1048576,23,FALSE)</f>
        <v>0</v>
      </c>
      <c r="V102" s="487">
        <f>VLOOKUP($A102,'申込シート①-1・２'!$1:$1048576,24,FALSE)</f>
        <v>0</v>
      </c>
      <c r="W102" s="92">
        <f>VLOOKUP($A102,'申込シート①-1・２'!$1:$1048576,25,FALSE)</f>
        <v>0</v>
      </c>
      <c r="X102" s="1839"/>
      <c r="Y102" s="1840"/>
      <c r="Z102" s="1841"/>
    </row>
    <row r="103" spans="1:26" s="35" customFormat="1">
      <c r="A103" s="93">
        <f>'申込シート①-1・２'!$F109</f>
        <v>100</v>
      </c>
      <c r="B103" s="88">
        <f>'申込シート①-1・２'!$B$3</f>
        <v>0</v>
      </c>
      <c r="C103" s="90" t="str">
        <f>'申込シート①-1・２'!$E$3</f>
        <v/>
      </c>
      <c r="D103" s="90" t="str">
        <f>'申込シート①-1・２'!$F$3</f>
        <v/>
      </c>
      <c r="E103" s="90">
        <f>'申込シート①-1・２'!$C109</f>
        <v>5</v>
      </c>
      <c r="F103" s="90" t="s">
        <v>692</v>
      </c>
      <c r="G103" s="90" t="str">
        <f>VLOOKUP($A103,'申込シート①-1・２'!$1:$1048576,4,FALSE)</f>
        <v>旗手（他競技・会議参加者）</v>
      </c>
      <c r="H103" s="90" t="str">
        <f>VLOOKUP($A103,'申込シート①-1・２'!$1:$1048576,7,FALSE)</f>
        <v>科</v>
      </c>
      <c r="I103" s="110">
        <f>VLOOKUP($A103,'申込シート①-1・２'!$1:$1048576,8,FALSE)</f>
        <v>0</v>
      </c>
      <c r="J103" s="110" t="str">
        <f>VLOOKUP($A103,'申込シート①-1・２'!$1:$1048576,10,FALSE)&amp;"  "&amp;VLOOKUP($A103,'申込シート①-1・２'!$1:$1048576,11,FALSE)</f>
        <v xml:space="preserve">  </v>
      </c>
      <c r="K103" s="110" t="str">
        <f>VLOOKUP($A103,'申込シート①-1・２'!$1:$1048576,12,FALSE)&amp;"  "&amp;VLOOKUP($A103,'申込シート①-1・２'!$1:$1048576,13,FALSE)</f>
        <v xml:space="preserve">  </v>
      </c>
      <c r="L103" s="162">
        <f>VLOOKUP($A103,'申込シート①-1・２'!$1:$1048576,14,FALSE)</f>
        <v>0</v>
      </c>
      <c r="M103" s="163">
        <f>VLOOKUP($A103,'申込シート①-1・２'!$1:$1048576,15,FALSE)</f>
        <v>0</v>
      </c>
      <c r="N103" s="342" t="str">
        <f>VLOOKUP($A103,'申込シート①-1・２'!$1:$1048576,16,FALSE)</f>
        <v>-</v>
      </c>
      <c r="O103" s="110" t="str">
        <f>VLOOKUP($A103,'申込シート①-1・２'!$1:$1048576,17,FALSE)</f>
        <v>-</v>
      </c>
      <c r="P103" s="110" t="str">
        <f>VLOOKUP($A103,'申込シート①-1・２'!$1:$1048576,18,FALSE)</f>
        <v>-</v>
      </c>
      <c r="Q103" s="107" t="str">
        <f>VLOOKUP($A103,'申込シート①-1・２'!$1:$1048576,19,FALSE)</f>
        <v>-</v>
      </c>
      <c r="R103" s="110" t="str">
        <f>VLOOKUP($A103,'申込シート①-1・２'!$1:$1048576,20,FALSE)</f>
        <v>-</v>
      </c>
      <c r="S103" s="162" t="str">
        <f>VLOOKUP($A103,'申込シート①-1・２'!$1:$1048576,21,FALSE)</f>
        <v>-</v>
      </c>
      <c r="T103" s="164">
        <f>VLOOKUP($A103,'申込シート①-1・２'!$1:$1048576,22,FALSE)</f>
        <v>0</v>
      </c>
      <c r="U103" s="487">
        <f>VLOOKUP($A103,'申込シート①-1・２'!$1:$1048576,23,FALSE)</f>
        <v>0</v>
      </c>
      <c r="V103" s="487">
        <f>VLOOKUP($A103,'申込シート①-1・２'!$1:$1048576,24,FALSE)</f>
        <v>0</v>
      </c>
      <c r="W103" s="92">
        <f>VLOOKUP($A103,'申込シート①-1・２'!$1:$1048576,25,FALSE)</f>
        <v>0</v>
      </c>
      <c r="X103" s="1839"/>
      <c r="Y103" s="1840"/>
      <c r="Z103" s="1841"/>
    </row>
    <row r="104" spans="1:26" s="35" customFormat="1">
      <c r="A104" s="93">
        <f>'申込シート①-1・２'!$F110</f>
        <v>101</v>
      </c>
      <c r="B104" s="88">
        <f>'申込シート①-1・２'!$B$3</f>
        <v>0</v>
      </c>
      <c r="C104" s="90" t="str">
        <f>'申込シート①-1・２'!$E$3</f>
        <v/>
      </c>
      <c r="D104" s="90" t="str">
        <f>'申込シート①-1・２'!$F$3</f>
        <v/>
      </c>
      <c r="E104" s="90">
        <f>'申込シート①-1・２'!$C110</f>
        <v>6</v>
      </c>
      <c r="F104" s="90" t="s">
        <v>692</v>
      </c>
      <c r="G104" s="90" t="str">
        <f>VLOOKUP($A104,'申込シート①-1・２'!$1:$1048576,4,FALSE)</f>
        <v>旗手（他競技・会議未参加者）</v>
      </c>
      <c r="H104" s="90" t="str">
        <f>VLOOKUP($A104,'申込シート①-1・２'!$1:$1048576,7,FALSE)</f>
        <v>科</v>
      </c>
      <c r="I104" s="110">
        <f>VLOOKUP($A104,'申込シート①-1・２'!$1:$1048576,8,FALSE)</f>
        <v>0</v>
      </c>
      <c r="J104" s="110" t="str">
        <f>VLOOKUP($A104,'申込シート①-1・２'!$1:$1048576,10,FALSE)&amp;"  "&amp;VLOOKUP($A104,'申込シート①-1・２'!$1:$1048576,11,FALSE)</f>
        <v xml:space="preserve">  </v>
      </c>
      <c r="K104" s="110" t="str">
        <f>VLOOKUP($A104,'申込シート①-1・２'!$1:$1048576,12,FALSE)&amp;"  "&amp;VLOOKUP($A104,'申込シート①-1・２'!$1:$1048576,13,FALSE)</f>
        <v xml:space="preserve">  </v>
      </c>
      <c r="L104" s="162">
        <f>VLOOKUP($A104,'申込シート①-1・２'!$1:$1048576,14,FALSE)</f>
        <v>0</v>
      </c>
      <c r="M104" s="163">
        <f>VLOOKUP($A104,'申込シート①-1・２'!$1:$1048576,15,FALSE)</f>
        <v>0</v>
      </c>
      <c r="N104" s="342">
        <f>VLOOKUP($A104,'申込シート①-1・２'!$1:$1048576,16,FALSE)</f>
        <v>0</v>
      </c>
      <c r="O104" s="110">
        <f>VLOOKUP($A104,'申込シート①-1・２'!$1:$1048576,17,FALSE)</f>
        <v>0</v>
      </c>
      <c r="P104" s="110">
        <f>VLOOKUP($A104,'申込シート①-1・２'!$1:$1048576,18,FALSE)</f>
        <v>0</v>
      </c>
      <c r="Q104" s="107" t="str">
        <f>VLOOKUP($A104,'申込シート①-1・２'!$1:$1048576,19,FALSE)</f>
        <v>-</v>
      </c>
      <c r="R104" s="110" t="str">
        <f>VLOOKUP($A104,'申込シート①-1・２'!$1:$1048576,20,FALSE)</f>
        <v>-</v>
      </c>
      <c r="S104" s="162" t="str">
        <f>VLOOKUP($A104,'申込シート①-1・２'!$1:$1048576,21,FALSE)</f>
        <v>-</v>
      </c>
      <c r="T104" s="164">
        <f>VLOOKUP($A104,'申込シート①-1・２'!$1:$1048576,22,FALSE)</f>
        <v>0</v>
      </c>
      <c r="U104" s="487">
        <f>VLOOKUP($A104,'申込シート①-1・２'!$1:$1048576,23,FALSE)</f>
        <v>0</v>
      </c>
      <c r="V104" s="487">
        <f>VLOOKUP($A104,'申込シート①-1・２'!$1:$1048576,24,FALSE)</f>
        <v>0</v>
      </c>
      <c r="W104" s="92">
        <f>VLOOKUP($A104,'申込シート①-1・２'!$1:$1048576,25,FALSE)</f>
        <v>0</v>
      </c>
      <c r="X104" s="1839"/>
      <c r="Y104" s="1840"/>
      <c r="Z104" s="1841"/>
    </row>
    <row r="105" spans="1:26" s="35" customFormat="1">
      <c r="A105" s="93">
        <f>'申込シート①-1・２'!$F111</f>
        <v>102</v>
      </c>
      <c r="B105" s="329">
        <f>'申込シート①-1・２'!$B$3</f>
        <v>0</v>
      </c>
      <c r="C105" s="330" t="str">
        <f>'申込シート①-1・２'!$E$3</f>
        <v/>
      </c>
      <c r="D105" s="330" t="str">
        <f>'申込シート①-1・２'!$F$3</f>
        <v/>
      </c>
      <c r="E105" s="330">
        <f>'申込シート①-1・２'!$C111</f>
        <v>7</v>
      </c>
      <c r="F105" s="330" t="s">
        <v>692</v>
      </c>
      <c r="G105" s="330" t="str">
        <f>VLOOKUP($A105,'申込シート①-1・２'!$1:$1048576,4,FALSE)</f>
        <v>旗手引率者</v>
      </c>
      <c r="H105" s="330" t="str">
        <f>VLOOKUP($A105,'申込シート①-1・２'!$1:$1048576,7,FALSE)</f>
        <v>科</v>
      </c>
      <c r="I105" s="339">
        <f>VLOOKUP($A105,'申込シート①-1・２'!$1:$1048576,8,FALSE)</f>
        <v>0</v>
      </c>
      <c r="J105" s="339" t="str">
        <f>VLOOKUP($A105,'申込シート①-1・２'!$1:$1048576,10,FALSE)&amp;"  "&amp;VLOOKUP($A105,'申込シート①-1・２'!$1:$1048576,11,FALSE)</f>
        <v xml:space="preserve">  </v>
      </c>
      <c r="K105" s="339" t="str">
        <f>VLOOKUP($A105,'申込シート①-1・２'!$1:$1048576,12,FALSE)&amp;"  "&amp;VLOOKUP($A105,'申込シート①-1・２'!$1:$1048576,13,FALSE)</f>
        <v xml:space="preserve">  </v>
      </c>
      <c r="L105" s="345">
        <f>VLOOKUP($A105,'申込シート①-1・２'!$1:$1048576,14,FALSE)</f>
        <v>0</v>
      </c>
      <c r="M105" s="346">
        <f>VLOOKUP($A105,'申込シート①-1・２'!$1:$1048576,15,FALSE)</f>
        <v>0</v>
      </c>
      <c r="N105" s="347">
        <f>VLOOKUP($A105,'申込シート①-1・２'!$1:$1048576,16,FALSE)</f>
        <v>0</v>
      </c>
      <c r="O105" s="339">
        <f>VLOOKUP($A105,'申込シート①-1・２'!$1:$1048576,17,FALSE)</f>
        <v>0</v>
      </c>
      <c r="P105" s="339">
        <f>VLOOKUP($A105,'申込シート①-1・２'!$1:$1048576,18,FALSE)</f>
        <v>0</v>
      </c>
      <c r="Q105" s="348" t="str">
        <f>VLOOKUP($A105,'申込シート①-1・２'!$1:$1048576,19,FALSE)</f>
        <v>-</v>
      </c>
      <c r="R105" s="339" t="str">
        <f>VLOOKUP($A105,'申込シート①-1・２'!$1:$1048576,20,FALSE)</f>
        <v>-</v>
      </c>
      <c r="S105" s="345" t="str">
        <f>VLOOKUP($A105,'申込シート①-1・２'!$1:$1048576,21,FALSE)</f>
        <v>-</v>
      </c>
      <c r="T105" s="400">
        <f>VLOOKUP($A105,'申込シート①-1・２'!$1:$1048576,22,FALSE)</f>
        <v>0</v>
      </c>
      <c r="U105" s="490">
        <f>VLOOKUP($A105,'申込シート①-1・２'!$1:$1048576,23,FALSE)</f>
        <v>0</v>
      </c>
      <c r="V105" s="490">
        <f>VLOOKUP($A105,'申込シート①-1・２'!$1:$1048576,24,FALSE)</f>
        <v>0</v>
      </c>
      <c r="W105" s="331">
        <f>VLOOKUP($A105,'申込シート①-1・２'!$1:$1048576,25,FALSE)</f>
        <v>0</v>
      </c>
      <c r="X105" s="1839"/>
      <c r="Y105" s="1840"/>
      <c r="Z105" s="1841"/>
    </row>
    <row r="106" spans="1:26" s="35" customFormat="1">
      <c r="A106" s="93">
        <f>'申込シート①-1・２'!$F112</f>
        <v>103</v>
      </c>
      <c r="B106" s="329">
        <f>'申込シート①-1・２'!$B$3</f>
        <v>0</v>
      </c>
      <c r="C106" s="330" t="str">
        <f>'申込シート①-1・２'!$E$3</f>
        <v/>
      </c>
      <c r="D106" s="330" t="str">
        <f>'申込シート①-1・２'!$F$3</f>
        <v/>
      </c>
      <c r="E106" s="330">
        <f>'申込シート①-1・２'!$C112</f>
        <v>8</v>
      </c>
      <c r="F106" s="330" t="s">
        <v>692</v>
      </c>
      <c r="G106" s="330" t="str">
        <f>VLOOKUP($A106,'申込シート①-1・２'!$1:$1048576,4,FALSE)</f>
        <v>旗手引率者</v>
      </c>
      <c r="H106" s="330" t="str">
        <f>VLOOKUP($A106,'申込シート①-1・２'!$1:$1048576,7,FALSE)</f>
        <v>科</v>
      </c>
      <c r="I106" s="339">
        <f>VLOOKUP($A106,'申込シート①-1・２'!$1:$1048576,8,FALSE)</f>
        <v>0</v>
      </c>
      <c r="J106" s="339" t="str">
        <f>VLOOKUP($A106,'申込シート①-1・２'!$1:$1048576,10,FALSE)&amp;"  "&amp;VLOOKUP($A106,'申込シート①-1・２'!$1:$1048576,11,FALSE)</f>
        <v xml:space="preserve">  </v>
      </c>
      <c r="K106" s="339" t="str">
        <f>VLOOKUP($A106,'申込シート①-1・２'!$1:$1048576,12,FALSE)&amp;"  "&amp;VLOOKUP($A106,'申込シート①-1・２'!$1:$1048576,13,FALSE)</f>
        <v xml:space="preserve">  </v>
      </c>
      <c r="L106" s="345">
        <f>VLOOKUP($A106,'申込シート①-1・２'!$1:$1048576,14,FALSE)</f>
        <v>0</v>
      </c>
      <c r="M106" s="346">
        <f>VLOOKUP($A106,'申込シート①-1・２'!$1:$1048576,15,FALSE)</f>
        <v>0</v>
      </c>
      <c r="N106" s="347">
        <f>VLOOKUP($A106,'申込シート①-1・２'!$1:$1048576,16,FALSE)</f>
        <v>0</v>
      </c>
      <c r="O106" s="339">
        <f>VLOOKUP($A106,'申込シート①-1・２'!$1:$1048576,17,FALSE)</f>
        <v>0</v>
      </c>
      <c r="P106" s="339">
        <f>VLOOKUP($A106,'申込シート①-1・２'!$1:$1048576,18,FALSE)</f>
        <v>0</v>
      </c>
      <c r="Q106" s="348" t="str">
        <f>VLOOKUP($A106,'申込シート①-1・２'!$1:$1048576,19,FALSE)</f>
        <v>-</v>
      </c>
      <c r="R106" s="339" t="str">
        <f>VLOOKUP($A106,'申込シート①-1・２'!$1:$1048576,20,FALSE)</f>
        <v>-</v>
      </c>
      <c r="S106" s="345" t="str">
        <f>VLOOKUP($A106,'申込シート①-1・２'!$1:$1048576,21,FALSE)</f>
        <v>-</v>
      </c>
      <c r="T106" s="400">
        <f>VLOOKUP($A106,'申込シート①-1・２'!$1:$1048576,22,FALSE)</f>
        <v>0</v>
      </c>
      <c r="U106" s="490">
        <f>VLOOKUP($A106,'申込シート①-1・２'!$1:$1048576,23,FALSE)</f>
        <v>0</v>
      </c>
      <c r="V106" s="490">
        <f>VLOOKUP($A106,'申込シート①-1・２'!$1:$1048576,24,FALSE)</f>
        <v>0</v>
      </c>
      <c r="W106" s="331">
        <f>VLOOKUP($A106,'申込シート①-1・２'!$1:$1048576,25,FALSE)</f>
        <v>0</v>
      </c>
      <c r="X106" s="1839"/>
      <c r="Y106" s="1840"/>
      <c r="Z106" s="1841"/>
    </row>
    <row r="107" spans="1:26" s="35" customFormat="1" ht="12.75" thickBot="1">
      <c r="A107" s="99">
        <f>'申込シート①-1・２'!$F113</f>
        <v>104</v>
      </c>
      <c r="B107" s="94">
        <f>'申込シート①-1・２'!$B$3</f>
        <v>0</v>
      </c>
      <c r="C107" s="96" t="str">
        <f>'申込シート①-1・２'!$E$3</f>
        <v/>
      </c>
      <c r="D107" s="96" t="str">
        <f>'申込シート①-1・２'!$F$3</f>
        <v/>
      </c>
      <c r="E107" s="96">
        <f>'申込シート①-1・２'!$C113</f>
        <v>9</v>
      </c>
      <c r="F107" s="96" t="s">
        <v>692</v>
      </c>
      <c r="G107" s="96" t="str">
        <f>VLOOKUP($A107,'申込シート①-1・２'!$1:$1048576,4,FALSE)</f>
        <v>旗手引率者</v>
      </c>
      <c r="H107" s="96" t="str">
        <f>VLOOKUP($A107,'申込シート①-1・２'!$1:$1048576,7,FALSE)</f>
        <v>科</v>
      </c>
      <c r="I107" s="111">
        <f>VLOOKUP($A107,'申込シート①-1・２'!$1:$1048576,8,FALSE)</f>
        <v>0</v>
      </c>
      <c r="J107" s="111" t="str">
        <f>VLOOKUP($A107,'申込シート①-1・２'!$1:$1048576,10,FALSE)&amp;"  "&amp;VLOOKUP($A107,'申込シート①-1・２'!$1:$1048576,11,FALSE)</f>
        <v xml:space="preserve">  </v>
      </c>
      <c r="K107" s="111" t="str">
        <f>VLOOKUP($A107,'申込シート①-1・２'!$1:$1048576,12,FALSE)&amp;"  "&amp;VLOOKUP($A107,'申込シート①-1・２'!$1:$1048576,13,FALSE)</f>
        <v xml:space="preserve">  </v>
      </c>
      <c r="L107" s="166">
        <f>VLOOKUP($A107,'申込シート①-1・２'!$1:$1048576,14,FALSE)</f>
        <v>0</v>
      </c>
      <c r="M107" s="167">
        <f>VLOOKUP($A107,'申込シート①-1・２'!$1:$1048576,15,FALSE)</f>
        <v>0</v>
      </c>
      <c r="N107" s="343">
        <f>VLOOKUP($A107,'申込シート①-1・２'!$1:$1048576,16,FALSE)</f>
        <v>0</v>
      </c>
      <c r="O107" s="111">
        <f>VLOOKUP($A107,'申込シート①-1・２'!$1:$1048576,17,FALSE)</f>
        <v>0</v>
      </c>
      <c r="P107" s="111">
        <f>VLOOKUP($A107,'申込シート①-1・２'!$1:$1048576,18,FALSE)</f>
        <v>0</v>
      </c>
      <c r="Q107" s="108" t="str">
        <f>VLOOKUP($A107,'申込シート①-1・２'!$1:$1048576,19,FALSE)</f>
        <v>-</v>
      </c>
      <c r="R107" s="111" t="str">
        <f>VLOOKUP($A107,'申込シート①-1・２'!$1:$1048576,20,FALSE)</f>
        <v>-</v>
      </c>
      <c r="S107" s="166" t="str">
        <f>VLOOKUP($A107,'申込シート①-1・２'!$1:$1048576,21,FALSE)</f>
        <v>-</v>
      </c>
      <c r="T107" s="168">
        <f>VLOOKUP($A107,'申込シート①-1・２'!$1:$1048576,22,FALSE)</f>
        <v>0</v>
      </c>
      <c r="U107" s="488">
        <f>VLOOKUP($A107,'申込シート①-1・２'!$1:$1048576,23,FALSE)</f>
        <v>0</v>
      </c>
      <c r="V107" s="488">
        <f>VLOOKUP($A107,'申込シート①-1・２'!$1:$1048576,24,FALSE)</f>
        <v>0</v>
      </c>
      <c r="W107" s="98">
        <f>VLOOKUP($A107,'申込シート①-1・２'!$1:$1048576,25,FALSE)</f>
        <v>0</v>
      </c>
      <c r="X107" s="1842"/>
      <c r="Y107" s="1843"/>
      <c r="Z107" s="1844"/>
    </row>
    <row r="108" spans="1:26" s="35" customFormat="1">
      <c r="A108" s="87">
        <f>'申込シート①-1・２'!$F114</f>
        <v>105</v>
      </c>
      <c r="B108" s="340">
        <f>'申込シート①-1・２'!$B$3</f>
        <v>0</v>
      </c>
      <c r="C108" s="87" t="str">
        <f>'申込シート①-1・２'!$E$3</f>
        <v/>
      </c>
      <c r="D108" s="87" t="str">
        <f>'申込シート①-1・２'!$F$3</f>
        <v/>
      </c>
      <c r="E108" s="87">
        <f>'申込シート①-1・２'!$C114</f>
        <v>1</v>
      </c>
      <c r="F108" s="87" t="s">
        <v>1359</v>
      </c>
      <c r="G108" s="102" t="str">
        <f>VLOOKUP($A108,'申込シート①-1・２'!$1:$1048576,4,FALSE)</f>
        <v>日連会長</v>
      </c>
      <c r="H108" s="87">
        <f>VLOOKUP($A108,'申込シート①-1・２'!$1:$1048576,7,FALSE)</f>
        <v>0</v>
      </c>
      <c r="I108" s="161">
        <f>VLOOKUP($A108,'申込シート①-1・２'!$1:$1048576,8,FALSE)</f>
        <v>0</v>
      </c>
      <c r="J108" s="161" t="str">
        <f>VLOOKUP($A108,'申込シート①-1・２'!$1:$1048576,10,FALSE)&amp;"  "&amp;VLOOKUP($A108,'申込シート①-1・２'!$1:$1048576,11,FALSE)</f>
        <v xml:space="preserve">  </v>
      </c>
      <c r="K108" s="161" t="str">
        <f>VLOOKUP($A108,'申込シート①-1・２'!$1:$1048576,12,FALSE)&amp;"  "&amp;VLOOKUP($A108,'申込シート①-1・２'!$1:$1048576,13,FALSE)</f>
        <v xml:space="preserve">  </v>
      </c>
      <c r="L108" s="349">
        <f>VLOOKUP($A108,'申込シート①-1・２'!$1:$1048576,14,FALSE)</f>
        <v>0</v>
      </c>
      <c r="M108" s="350">
        <f>VLOOKUP($A108,'申込シート①-1・２'!$1:$1048576,15,FALSE)</f>
        <v>0</v>
      </c>
      <c r="N108" s="351">
        <f>VLOOKUP($A108,'申込シート①-1・２'!$1:$1048576,16,FALSE)</f>
        <v>0</v>
      </c>
      <c r="O108" s="161">
        <f>VLOOKUP($A108,'申込シート①-1・２'!$1:$1048576,17,FALSE)</f>
        <v>0</v>
      </c>
      <c r="P108" s="161">
        <f>VLOOKUP($A108,'申込シート①-1・２'!$1:$1048576,18,FALSE)</f>
        <v>0</v>
      </c>
      <c r="Q108" s="352" t="str">
        <f>VLOOKUP($A108,'申込シート①-1・２'!$1:$1048576,19,FALSE)</f>
        <v>-</v>
      </c>
      <c r="R108" s="161" t="str">
        <f>VLOOKUP($A108,'申込シート①-1・２'!$1:$1048576,20,FALSE)</f>
        <v>-</v>
      </c>
      <c r="S108" s="349" t="str">
        <f>VLOOKUP($A108,'申込シート①-1・２'!$1:$1048576,21,FALSE)</f>
        <v>-</v>
      </c>
      <c r="T108" s="160">
        <f>VLOOKUP($A108,'申込シート①-1・２'!$1:$1048576,22,FALSE)</f>
        <v>0</v>
      </c>
      <c r="U108" s="486">
        <f>VLOOKUP($A108,'申込シート①-1・２'!$1:$1048576,23,FALSE)</f>
        <v>0</v>
      </c>
      <c r="V108" s="486">
        <f>VLOOKUP($A108,'申込シート①-1・２'!$1:$1048576,24,FALSE)</f>
        <v>0</v>
      </c>
      <c r="W108" s="341">
        <f>VLOOKUP($A108,'申込シート①-1・２'!$1:$1048576,25,FALSE)</f>
        <v>0</v>
      </c>
      <c r="X108" s="1845"/>
      <c r="Y108" s="1846"/>
      <c r="Z108" s="1847"/>
    </row>
    <row r="109" spans="1:26" s="35" customFormat="1" ht="12.75" thickBot="1">
      <c r="A109" s="330">
        <f>'申込シート①-1・２'!$F115</f>
        <v>106</v>
      </c>
      <c r="B109" s="329">
        <f>'申込シート①-1・２'!$B$3</f>
        <v>0</v>
      </c>
      <c r="C109" s="330" t="str">
        <f>'申込シート①-1・２'!$E$3</f>
        <v/>
      </c>
      <c r="D109" s="330" t="str">
        <f>'申込シート①-1・２'!$F$3</f>
        <v/>
      </c>
      <c r="E109" s="330">
        <f>'申込シート①-1・２'!$C115</f>
        <v>2</v>
      </c>
      <c r="F109" s="330" t="s">
        <v>1359</v>
      </c>
      <c r="G109" s="330" t="str">
        <f>VLOOKUP($A109,'申込シート①-1・２'!$1:$1048576,4,FALSE)</f>
        <v>日連役員</v>
      </c>
      <c r="H109" s="330">
        <f>VLOOKUP($A109,'申込シート①-1・２'!$1:$1048576,7,FALSE)</f>
        <v>0</v>
      </c>
      <c r="I109" s="339">
        <f>VLOOKUP($A109,'申込シート①-1・２'!$1:$1048576,8,FALSE)</f>
        <v>0</v>
      </c>
      <c r="J109" s="339" t="str">
        <f>VLOOKUP($A109,'申込シート①-1・２'!$1:$1048576,10,FALSE)&amp;"  "&amp;VLOOKUP($A109,'申込シート①-1・２'!$1:$1048576,11,FALSE)</f>
        <v xml:space="preserve">  </v>
      </c>
      <c r="K109" s="339" t="str">
        <f>VLOOKUP($A109,'申込シート①-1・２'!$1:$1048576,12,FALSE)&amp;"  "&amp;VLOOKUP($A109,'申込シート①-1・２'!$1:$1048576,13,FALSE)</f>
        <v xml:space="preserve">  </v>
      </c>
      <c r="L109" s="345">
        <f>VLOOKUP($A109,'申込シート①-1・２'!$1:$1048576,14,FALSE)</f>
        <v>0</v>
      </c>
      <c r="M109" s="346">
        <f>VLOOKUP($A109,'申込シート①-1・２'!$1:$1048576,15,FALSE)</f>
        <v>0</v>
      </c>
      <c r="N109" s="347">
        <f>VLOOKUP($A109,'申込シート①-1・２'!$1:$1048576,16,FALSE)</f>
        <v>0</v>
      </c>
      <c r="O109" s="339">
        <f>VLOOKUP($A109,'申込シート①-1・２'!$1:$1048576,17,FALSE)</f>
        <v>0</v>
      </c>
      <c r="P109" s="339">
        <f>VLOOKUP($A109,'申込シート①-1・２'!$1:$1048576,18,FALSE)</f>
        <v>0</v>
      </c>
      <c r="Q109" s="348" t="str">
        <f>VLOOKUP($A109,'申込シート①-1・２'!$1:$1048576,19,FALSE)</f>
        <v>-</v>
      </c>
      <c r="R109" s="339" t="str">
        <f>VLOOKUP($A109,'申込シート①-1・２'!$1:$1048576,20,FALSE)</f>
        <v>-</v>
      </c>
      <c r="S109" s="345" t="str">
        <f>VLOOKUP($A109,'申込シート①-1・２'!$1:$1048576,21,FALSE)</f>
        <v>-</v>
      </c>
      <c r="T109" s="400">
        <f>VLOOKUP($A109,'申込シート①-1・２'!$1:$1048576,22,FALSE)</f>
        <v>0</v>
      </c>
      <c r="U109" s="490">
        <f>VLOOKUP($A109,'申込シート①-1・２'!$1:$1048576,23,FALSE)</f>
        <v>0</v>
      </c>
      <c r="V109" s="490">
        <f>VLOOKUP($A109,'申込シート①-1・２'!$1:$1048576,24,FALSE)</f>
        <v>0</v>
      </c>
      <c r="W109" s="331">
        <f>VLOOKUP($A109,'申込シート①-1・２'!$1:$1048576,25,FALSE)</f>
        <v>0</v>
      </c>
      <c r="X109" s="1842"/>
      <c r="Y109" s="1843"/>
      <c r="Z109" s="1844"/>
    </row>
    <row r="110" spans="1:26" s="35" customFormat="1">
      <c r="A110" s="105">
        <f>'申込シート①-1・２'!$F116</f>
        <v>107</v>
      </c>
      <c r="B110" s="100">
        <f>'申込シート①-1・２'!$B$3</f>
        <v>0</v>
      </c>
      <c r="C110" s="102" t="str">
        <f>'申込シート①-1・２'!$E$3</f>
        <v/>
      </c>
      <c r="D110" s="102" t="str">
        <f>'申込シート①-1・２'!$F$3</f>
        <v/>
      </c>
      <c r="E110" s="102">
        <f>'申込シート①-1・２'!$C116</f>
        <v>1</v>
      </c>
      <c r="F110" s="102" t="s">
        <v>695</v>
      </c>
      <c r="G110" s="102">
        <f>VLOOKUP($A110,'申込シート①-1・２'!$1:$1048576,4,FALSE)</f>
        <v>0</v>
      </c>
      <c r="H110" s="102" t="str">
        <f>VLOOKUP($A110,'申込シート①-1・２'!$1:$1048576,7,FALSE)</f>
        <v>科</v>
      </c>
      <c r="I110" s="109">
        <f>VLOOKUP($A110,'申込シート①-1・２'!$1:$1048576,8,FALSE)</f>
        <v>0</v>
      </c>
      <c r="J110" s="109" t="str">
        <f>VLOOKUP($A110,'申込シート①-1・２'!$1:$1048576,10,FALSE)&amp;"  "&amp;VLOOKUP($A110,'申込シート①-1・２'!$1:$1048576,11,FALSE)</f>
        <v xml:space="preserve">  </v>
      </c>
      <c r="K110" s="109" t="str">
        <f>VLOOKUP($A110,'申込シート①-1・２'!$1:$1048576,12,FALSE)&amp;"  "&amp;VLOOKUP($A110,'申込シート①-1・２'!$1:$1048576,13,FALSE)</f>
        <v xml:space="preserve">  </v>
      </c>
      <c r="L110" s="170">
        <f>VLOOKUP($A110,'申込シート①-1・２'!$1:$1048576,14,FALSE)</f>
        <v>0</v>
      </c>
      <c r="M110" s="171">
        <f>VLOOKUP($A110,'申込シート①-1・２'!$1:$1048576,15,FALSE)</f>
        <v>0</v>
      </c>
      <c r="N110" s="344">
        <f>VLOOKUP($A110,'申込シート①-1・２'!$1:$1048576,16,FALSE)</f>
        <v>0</v>
      </c>
      <c r="O110" s="109">
        <f>VLOOKUP($A110,'申込シート①-1・２'!$1:$1048576,17,FALSE)</f>
        <v>0</v>
      </c>
      <c r="P110" s="109">
        <f>VLOOKUP($A110,'申込シート①-1・２'!$1:$1048576,18,FALSE)</f>
        <v>0</v>
      </c>
      <c r="Q110" s="106">
        <f>VLOOKUP($A110,'申込シート①-1・２'!$1:$1048576,19,FALSE)</f>
        <v>0</v>
      </c>
      <c r="R110" s="109">
        <f>VLOOKUP($A110,'申込シート①-1・２'!$1:$1048576,20,FALSE)</f>
        <v>0</v>
      </c>
      <c r="S110" s="170">
        <f>VLOOKUP($A110,'申込シート①-1・２'!$1:$1048576,21,FALSE)</f>
        <v>0</v>
      </c>
      <c r="T110" s="399">
        <f>VLOOKUP($A110,'申込シート①-1・２'!$1:$1048576,22,FALSE)</f>
        <v>0</v>
      </c>
      <c r="U110" s="489">
        <f>VLOOKUP($A110,'申込シート①-1・２'!$1:$1048576,23,FALSE)</f>
        <v>0</v>
      </c>
      <c r="V110" s="489">
        <f>VLOOKUP($A110,'申込シート①-1・２'!$1:$1048576,24,FALSE)</f>
        <v>0</v>
      </c>
      <c r="W110" s="104">
        <f>VLOOKUP($A110,'申込シート①-1・２'!$1:$1048576,25,FALSE)</f>
        <v>0</v>
      </c>
      <c r="X110" s="1845"/>
      <c r="Y110" s="1846"/>
      <c r="Z110" s="1847"/>
    </row>
    <row r="111" spans="1:26" s="35" customFormat="1">
      <c r="A111" s="93">
        <f>'申込シート①-1・２'!$F117</f>
        <v>108</v>
      </c>
      <c r="B111" s="88">
        <f>'申込シート①-1・２'!$B$3</f>
        <v>0</v>
      </c>
      <c r="C111" s="90" t="str">
        <f>'申込シート①-1・２'!$E$3</f>
        <v/>
      </c>
      <c r="D111" s="90" t="str">
        <f>'申込シート①-1・２'!$F$3</f>
        <v/>
      </c>
      <c r="E111" s="90">
        <f>'申込シート①-1・２'!$C117</f>
        <v>2</v>
      </c>
      <c r="F111" s="90" t="s">
        <v>695</v>
      </c>
      <c r="G111" s="90">
        <f>VLOOKUP($A111,'申込シート①-1・２'!$1:$1048576,4,FALSE)</f>
        <v>0</v>
      </c>
      <c r="H111" s="90" t="str">
        <f>VLOOKUP($A111,'申込シート①-1・２'!$1:$1048576,7,FALSE)</f>
        <v>科</v>
      </c>
      <c r="I111" s="110">
        <f>VLOOKUP($A111,'申込シート①-1・２'!$1:$1048576,8,FALSE)</f>
        <v>0</v>
      </c>
      <c r="J111" s="110" t="str">
        <f>VLOOKUP($A111,'申込シート①-1・２'!$1:$1048576,10,FALSE)&amp;"  "&amp;VLOOKUP($A111,'申込シート①-1・２'!$1:$1048576,11,FALSE)</f>
        <v xml:space="preserve">  </v>
      </c>
      <c r="K111" s="110" t="str">
        <f>VLOOKUP($A111,'申込シート①-1・２'!$1:$1048576,12,FALSE)&amp;"  "&amp;VLOOKUP($A111,'申込シート①-1・２'!$1:$1048576,13,FALSE)</f>
        <v xml:space="preserve">  </v>
      </c>
      <c r="L111" s="162">
        <f>VLOOKUP($A111,'申込シート①-1・２'!$1:$1048576,14,FALSE)</f>
        <v>0</v>
      </c>
      <c r="M111" s="163">
        <f>VLOOKUP($A111,'申込シート①-1・２'!$1:$1048576,15,FALSE)</f>
        <v>0</v>
      </c>
      <c r="N111" s="342">
        <f>VLOOKUP($A111,'申込シート①-1・２'!$1:$1048576,16,FALSE)</f>
        <v>0</v>
      </c>
      <c r="O111" s="110">
        <f>VLOOKUP($A111,'申込シート①-1・２'!$1:$1048576,17,FALSE)</f>
        <v>0</v>
      </c>
      <c r="P111" s="110">
        <f>VLOOKUP($A111,'申込シート①-1・２'!$1:$1048576,18,FALSE)</f>
        <v>0</v>
      </c>
      <c r="Q111" s="107">
        <f>VLOOKUP($A111,'申込シート①-1・２'!$1:$1048576,19,FALSE)</f>
        <v>0</v>
      </c>
      <c r="R111" s="110">
        <f>VLOOKUP($A111,'申込シート①-1・２'!$1:$1048576,20,FALSE)</f>
        <v>0</v>
      </c>
      <c r="S111" s="162">
        <f>VLOOKUP($A111,'申込シート①-1・２'!$1:$1048576,21,FALSE)</f>
        <v>0</v>
      </c>
      <c r="T111" s="164">
        <f>VLOOKUP($A111,'申込シート①-1・２'!$1:$1048576,22,FALSE)</f>
        <v>0</v>
      </c>
      <c r="U111" s="487">
        <f>VLOOKUP($A111,'申込シート①-1・２'!$1:$1048576,23,FALSE)</f>
        <v>0</v>
      </c>
      <c r="V111" s="487">
        <f>VLOOKUP($A111,'申込シート①-1・２'!$1:$1048576,24,FALSE)</f>
        <v>0</v>
      </c>
      <c r="W111" s="92">
        <f>VLOOKUP($A111,'申込シート①-1・２'!$1:$1048576,25,FALSE)</f>
        <v>0</v>
      </c>
      <c r="X111" s="1839"/>
      <c r="Y111" s="1840"/>
      <c r="Z111" s="1841"/>
    </row>
    <row r="112" spans="1:26" s="35" customFormat="1">
      <c r="A112" s="93">
        <f>'申込シート①-1・２'!$F118</f>
        <v>109</v>
      </c>
      <c r="B112" s="88">
        <f>'申込シート①-1・２'!$B$3</f>
        <v>0</v>
      </c>
      <c r="C112" s="90" t="str">
        <f>'申込シート①-1・２'!$E$3</f>
        <v/>
      </c>
      <c r="D112" s="90" t="str">
        <f>'申込シート①-1・２'!$F$3</f>
        <v/>
      </c>
      <c r="E112" s="90">
        <f>'申込シート①-1・２'!$C118</f>
        <v>3</v>
      </c>
      <c r="F112" s="90" t="s">
        <v>695</v>
      </c>
      <c r="G112" s="90">
        <f>VLOOKUP($A112,'申込シート①-1・２'!$1:$1048576,4,FALSE)</f>
        <v>0</v>
      </c>
      <c r="H112" s="90" t="str">
        <f>VLOOKUP($A112,'申込シート①-1・２'!$1:$1048576,7,FALSE)</f>
        <v>科</v>
      </c>
      <c r="I112" s="110">
        <f>VLOOKUP($A112,'申込シート①-1・２'!$1:$1048576,8,FALSE)</f>
        <v>0</v>
      </c>
      <c r="J112" s="110" t="str">
        <f>VLOOKUP($A112,'申込シート①-1・２'!$1:$1048576,10,FALSE)&amp;"  "&amp;VLOOKUP($A112,'申込シート①-1・２'!$1:$1048576,11,FALSE)</f>
        <v xml:space="preserve">  </v>
      </c>
      <c r="K112" s="110" t="str">
        <f>VLOOKUP($A112,'申込シート①-1・２'!$1:$1048576,12,FALSE)&amp;"  "&amp;VLOOKUP($A112,'申込シート①-1・２'!$1:$1048576,13,FALSE)</f>
        <v xml:space="preserve">  </v>
      </c>
      <c r="L112" s="162">
        <f>VLOOKUP($A112,'申込シート①-1・２'!$1:$1048576,14,FALSE)</f>
        <v>0</v>
      </c>
      <c r="M112" s="163">
        <f>VLOOKUP($A112,'申込シート①-1・２'!$1:$1048576,15,FALSE)</f>
        <v>0</v>
      </c>
      <c r="N112" s="342">
        <f>VLOOKUP($A112,'申込シート①-1・２'!$1:$1048576,16,FALSE)</f>
        <v>0</v>
      </c>
      <c r="O112" s="110">
        <f>VLOOKUP($A112,'申込シート①-1・２'!$1:$1048576,17,FALSE)</f>
        <v>0</v>
      </c>
      <c r="P112" s="110">
        <f>VLOOKUP($A112,'申込シート①-1・２'!$1:$1048576,18,FALSE)</f>
        <v>0</v>
      </c>
      <c r="Q112" s="107">
        <f>VLOOKUP($A112,'申込シート①-1・２'!$1:$1048576,19,FALSE)</f>
        <v>0</v>
      </c>
      <c r="R112" s="110">
        <f>VLOOKUP($A112,'申込シート①-1・２'!$1:$1048576,20,FALSE)</f>
        <v>0</v>
      </c>
      <c r="S112" s="162">
        <f>VLOOKUP($A112,'申込シート①-1・２'!$1:$1048576,21,FALSE)</f>
        <v>0</v>
      </c>
      <c r="T112" s="164">
        <f>VLOOKUP($A112,'申込シート①-1・２'!$1:$1048576,22,FALSE)</f>
        <v>0</v>
      </c>
      <c r="U112" s="487">
        <f>VLOOKUP($A112,'申込シート①-1・２'!$1:$1048576,23,FALSE)</f>
        <v>0</v>
      </c>
      <c r="V112" s="487">
        <f>VLOOKUP($A112,'申込シート①-1・２'!$1:$1048576,24,FALSE)</f>
        <v>0</v>
      </c>
      <c r="W112" s="92">
        <f>VLOOKUP($A112,'申込シート①-1・２'!$1:$1048576,25,FALSE)</f>
        <v>0</v>
      </c>
      <c r="X112" s="1839"/>
      <c r="Y112" s="1840"/>
      <c r="Z112" s="1841"/>
    </row>
    <row r="113" spans="1:26" s="35" customFormat="1">
      <c r="A113" s="93">
        <f>'申込シート①-1・２'!$F119</f>
        <v>110</v>
      </c>
      <c r="B113" s="88">
        <f>'申込シート①-1・２'!$B$3</f>
        <v>0</v>
      </c>
      <c r="C113" s="90" t="str">
        <f>'申込シート①-1・２'!$E$3</f>
        <v/>
      </c>
      <c r="D113" s="90" t="str">
        <f>'申込シート①-1・２'!$F$3</f>
        <v/>
      </c>
      <c r="E113" s="90">
        <f>'申込シート①-1・２'!$C119</f>
        <v>4</v>
      </c>
      <c r="F113" s="90" t="s">
        <v>695</v>
      </c>
      <c r="G113" s="90">
        <f>VLOOKUP($A113,'申込シート①-1・２'!$1:$1048576,4,FALSE)</f>
        <v>0</v>
      </c>
      <c r="H113" s="90" t="str">
        <f>VLOOKUP($A113,'申込シート①-1・２'!$1:$1048576,7,FALSE)</f>
        <v>科</v>
      </c>
      <c r="I113" s="110">
        <f>VLOOKUP($A113,'申込シート①-1・２'!$1:$1048576,8,FALSE)</f>
        <v>0</v>
      </c>
      <c r="J113" s="110" t="str">
        <f>VLOOKUP($A113,'申込シート①-1・２'!$1:$1048576,10,FALSE)&amp;"  "&amp;VLOOKUP($A113,'申込シート①-1・２'!$1:$1048576,11,FALSE)</f>
        <v xml:space="preserve">  </v>
      </c>
      <c r="K113" s="110" t="str">
        <f>VLOOKUP($A113,'申込シート①-1・２'!$1:$1048576,12,FALSE)&amp;"  "&amp;VLOOKUP($A113,'申込シート①-1・２'!$1:$1048576,13,FALSE)</f>
        <v xml:space="preserve">  </v>
      </c>
      <c r="L113" s="162">
        <f>VLOOKUP($A113,'申込シート①-1・２'!$1:$1048576,14,FALSE)</f>
        <v>0</v>
      </c>
      <c r="M113" s="163">
        <f>VLOOKUP($A113,'申込シート①-1・２'!$1:$1048576,15,FALSE)</f>
        <v>0</v>
      </c>
      <c r="N113" s="342">
        <f>VLOOKUP($A113,'申込シート①-1・２'!$1:$1048576,16,FALSE)</f>
        <v>0</v>
      </c>
      <c r="O113" s="110">
        <f>VLOOKUP($A113,'申込シート①-1・２'!$1:$1048576,17,FALSE)</f>
        <v>0</v>
      </c>
      <c r="P113" s="110">
        <f>VLOOKUP($A113,'申込シート①-1・２'!$1:$1048576,18,FALSE)</f>
        <v>0</v>
      </c>
      <c r="Q113" s="107">
        <f>VLOOKUP($A113,'申込シート①-1・２'!$1:$1048576,19,FALSE)</f>
        <v>0</v>
      </c>
      <c r="R113" s="110">
        <f>VLOOKUP($A113,'申込シート①-1・２'!$1:$1048576,20,FALSE)</f>
        <v>0</v>
      </c>
      <c r="S113" s="162">
        <f>VLOOKUP($A113,'申込シート①-1・２'!$1:$1048576,21,FALSE)</f>
        <v>0</v>
      </c>
      <c r="T113" s="164">
        <f>VLOOKUP($A113,'申込シート①-1・２'!$1:$1048576,22,FALSE)</f>
        <v>0</v>
      </c>
      <c r="U113" s="487">
        <f>VLOOKUP($A113,'申込シート①-1・２'!$1:$1048576,23,FALSE)</f>
        <v>0</v>
      </c>
      <c r="V113" s="487">
        <f>VLOOKUP($A113,'申込シート①-1・２'!$1:$1048576,24,FALSE)</f>
        <v>0</v>
      </c>
      <c r="W113" s="92">
        <f>VLOOKUP($A113,'申込シート①-1・２'!$1:$1048576,25,FALSE)</f>
        <v>0</v>
      </c>
      <c r="X113" s="1839"/>
      <c r="Y113" s="1840"/>
      <c r="Z113" s="1841"/>
    </row>
    <row r="114" spans="1:26" s="35" customFormat="1">
      <c r="A114" s="93">
        <f>'申込シート①-1・２'!$F120</f>
        <v>111</v>
      </c>
      <c r="B114" s="88">
        <f>'申込シート①-1・２'!$B$3</f>
        <v>0</v>
      </c>
      <c r="C114" s="90" t="str">
        <f>'申込シート①-1・２'!$E$3</f>
        <v/>
      </c>
      <c r="D114" s="90" t="str">
        <f>'申込シート①-1・２'!$F$3</f>
        <v/>
      </c>
      <c r="E114" s="90">
        <f>'申込シート①-1・２'!$C120</f>
        <v>5</v>
      </c>
      <c r="F114" s="90" t="s">
        <v>695</v>
      </c>
      <c r="G114" s="90">
        <f>VLOOKUP($A114,'申込シート①-1・２'!$1:$1048576,4,FALSE)</f>
        <v>0</v>
      </c>
      <c r="H114" s="90" t="str">
        <f>VLOOKUP($A114,'申込シート①-1・２'!$1:$1048576,7,FALSE)</f>
        <v>科</v>
      </c>
      <c r="I114" s="110">
        <f>VLOOKUP($A114,'申込シート①-1・２'!$1:$1048576,8,FALSE)</f>
        <v>0</v>
      </c>
      <c r="J114" s="110" t="str">
        <f>VLOOKUP($A114,'申込シート①-1・２'!$1:$1048576,10,FALSE)&amp;"  "&amp;VLOOKUP($A114,'申込シート①-1・２'!$1:$1048576,11,FALSE)</f>
        <v xml:space="preserve">  </v>
      </c>
      <c r="K114" s="110" t="str">
        <f>VLOOKUP($A114,'申込シート①-1・２'!$1:$1048576,12,FALSE)&amp;"  "&amp;VLOOKUP($A114,'申込シート①-1・２'!$1:$1048576,13,FALSE)</f>
        <v xml:space="preserve">  </v>
      </c>
      <c r="L114" s="162">
        <f>VLOOKUP($A114,'申込シート①-1・２'!$1:$1048576,14,FALSE)</f>
        <v>0</v>
      </c>
      <c r="M114" s="163">
        <f>VLOOKUP($A114,'申込シート①-1・２'!$1:$1048576,15,FALSE)</f>
        <v>0</v>
      </c>
      <c r="N114" s="342">
        <f>VLOOKUP($A114,'申込シート①-1・２'!$1:$1048576,16,FALSE)</f>
        <v>0</v>
      </c>
      <c r="O114" s="110">
        <f>VLOOKUP($A114,'申込シート①-1・２'!$1:$1048576,17,FALSE)</f>
        <v>0</v>
      </c>
      <c r="P114" s="110">
        <f>VLOOKUP($A114,'申込シート①-1・２'!$1:$1048576,18,FALSE)</f>
        <v>0</v>
      </c>
      <c r="Q114" s="107">
        <f>VLOOKUP($A114,'申込シート①-1・２'!$1:$1048576,19,FALSE)</f>
        <v>0</v>
      </c>
      <c r="R114" s="110">
        <f>VLOOKUP($A114,'申込シート①-1・２'!$1:$1048576,20,FALSE)</f>
        <v>0</v>
      </c>
      <c r="S114" s="162">
        <f>VLOOKUP($A114,'申込シート①-1・２'!$1:$1048576,21,FALSE)</f>
        <v>0</v>
      </c>
      <c r="T114" s="164">
        <f>VLOOKUP($A114,'申込シート①-1・２'!$1:$1048576,22,FALSE)</f>
        <v>0</v>
      </c>
      <c r="U114" s="487">
        <f>VLOOKUP($A114,'申込シート①-1・２'!$1:$1048576,23,FALSE)</f>
        <v>0</v>
      </c>
      <c r="V114" s="487">
        <f>VLOOKUP($A114,'申込シート①-1・２'!$1:$1048576,24,FALSE)</f>
        <v>0</v>
      </c>
      <c r="W114" s="92">
        <f>VLOOKUP($A114,'申込シート①-1・２'!$1:$1048576,25,FALSE)</f>
        <v>0</v>
      </c>
      <c r="X114" s="1839"/>
      <c r="Y114" s="1840"/>
      <c r="Z114" s="1841"/>
    </row>
    <row r="115" spans="1:26" s="35" customFormat="1">
      <c r="A115" s="93">
        <f>'申込シート①-1・２'!$F121</f>
        <v>112</v>
      </c>
      <c r="B115" s="88">
        <f>'申込シート①-1・２'!$B$3</f>
        <v>0</v>
      </c>
      <c r="C115" s="90" t="str">
        <f>'申込シート①-1・２'!$E$3</f>
        <v/>
      </c>
      <c r="D115" s="90" t="str">
        <f>'申込シート①-1・２'!$F$3</f>
        <v/>
      </c>
      <c r="E115" s="90">
        <f>'申込シート①-1・２'!$C121</f>
        <v>6</v>
      </c>
      <c r="F115" s="90" t="s">
        <v>695</v>
      </c>
      <c r="G115" s="90">
        <f>VLOOKUP($A115,'申込シート①-1・２'!$1:$1048576,4,FALSE)</f>
        <v>0</v>
      </c>
      <c r="H115" s="90" t="str">
        <f>VLOOKUP($A115,'申込シート①-1・２'!$1:$1048576,7,FALSE)</f>
        <v>科</v>
      </c>
      <c r="I115" s="110">
        <f>VLOOKUP($A115,'申込シート①-1・２'!$1:$1048576,8,FALSE)</f>
        <v>0</v>
      </c>
      <c r="J115" s="110" t="str">
        <f>VLOOKUP($A115,'申込シート①-1・２'!$1:$1048576,10,FALSE)&amp;"  "&amp;VLOOKUP($A115,'申込シート①-1・２'!$1:$1048576,11,FALSE)</f>
        <v xml:space="preserve">  </v>
      </c>
      <c r="K115" s="110" t="str">
        <f>VLOOKUP($A115,'申込シート①-1・２'!$1:$1048576,12,FALSE)&amp;"  "&amp;VLOOKUP($A115,'申込シート①-1・２'!$1:$1048576,13,FALSE)</f>
        <v xml:space="preserve">  </v>
      </c>
      <c r="L115" s="162">
        <f>VLOOKUP($A115,'申込シート①-1・２'!$1:$1048576,14,FALSE)</f>
        <v>0</v>
      </c>
      <c r="M115" s="163">
        <f>VLOOKUP($A115,'申込シート①-1・２'!$1:$1048576,15,FALSE)</f>
        <v>0</v>
      </c>
      <c r="N115" s="342">
        <f>VLOOKUP($A115,'申込シート①-1・２'!$1:$1048576,16,FALSE)</f>
        <v>0</v>
      </c>
      <c r="O115" s="110">
        <f>VLOOKUP($A115,'申込シート①-1・２'!$1:$1048576,17,FALSE)</f>
        <v>0</v>
      </c>
      <c r="P115" s="110">
        <f>VLOOKUP($A115,'申込シート①-1・２'!$1:$1048576,18,FALSE)</f>
        <v>0</v>
      </c>
      <c r="Q115" s="107">
        <f>VLOOKUP($A115,'申込シート①-1・２'!$1:$1048576,19,FALSE)</f>
        <v>0</v>
      </c>
      <c r="R115" s="110">
        <f>VLOOKUP($A115,'申込シート①-1・２'!$1:$1048576,20,FALSE)</f>
        <v>0</v>
      </c>
      <c r="S115" s="162">
        <f>VLOOKUP($A115,'申込シート①-1・２'!$1:$1048576,21,FALSE)</f>
        <v>0</v>
      </c>
      <c r="T115" s="164">
        <f>VLOOKUP($A115,'申込シート①-1・２'!$1:$1048576,22,FALSE)</f>
        <v>0</v>
      </c>
      <c r="U115" s="487">
        <f>VLOOKUP($A115,'申込シート①-1・２'!$1:$1048576,23,FALSE)</f>
        <v>0</v>
      </c>
      <c r="V115" s="487">
        <f>VLOOKUP($A115,'申込シート①-1・２'!$1:$1048576,24,FALSE)</f>
        <v>0</v>
      </c>
      <c r="W115" s="92">
        <f>VLOOKUP($A115,'申込シート①-1・２'!$1:$1048576,25,FALSE)</f>
        <v>0</v>
      </c>
      <c r="X115" s="1839"/>
      <c r="Y115" s="1840"/>
      <c r="Z115" s="1841"/>
    </row>
    <row r="116" spans="1:26" s="35" customFormat="1">
      <c r="A116" s="93">
        <f>'申込シート①-1・２'!$F122</f>
        <v>113</v>
      </c>
      <c r="B116" s="88">
        <f>'申込シート①-1・２'!$B$3</f>
        <v>0</v>
      </c>
      <c r="C116" s="90" t="str">
        <f>'申込シート①-1・２'!$E$3</f>
        <v/>
      </c>
      <c r="D116" s="90" t="str">
        <f>'申込シート①-1・２'!$F$3</f>
        <v/>
      </c>
      <c r="E116" s="90">
        <f>'申込シート①-1・２'!$C122</f>
        <v>7</v>
      </c>
      <c r="F116" s="90" t="s">
        <v>695</v>
      </c>
      <c r="G116" s="90">
        <f>VLOOKUP($A116,'申込シート①-1・２'!$1:$1048576,4,FALSE)</f>
        <v>0</v>
      </c>
      <c r="H116" s="90" t="str">
        <f>VLOOKUP($A116,'申込シート①-1・２'!$1:$1048576,7,FALSE)</f>
        <v>科</v>
      </c>
      <c r="I116" s="110">
        <f>VLOOKUP($A116,'申込シート①-1・２'!$1:$1048576,8,FALSE)</f>
        <v>0</v>
      </c>
      <c r="J116" s="110" t="str">
        <f>VLOOKUP($A116,'申込シート①-1・２'!$1:$1048576,10,FALSE)&amp;"  "&amp;VLOOKUP($A116,'申込シート①-1・２'!$1:$1048576,11,FALSE)</f>
        <v xml:space="preserve">  </v>
      </c>
      <c r="K116" s="110" t="str">
        <f>VLOOKUP($A116,'申込シート①-1・２'!$1:$1048576,12,FALSE)&amp;"  "&amp;VLOOKUP($A116,'申込シート①-1・２'!$1:$1048576,13,FALSE)</f>
        <v xml:space="preserve">  </v>
      </c>
      <c r="L116" s="162">
        <f>VLOOKUP($A116,'申込シート①-1・２'!$1:$1048576,14,FALSE)</f>
        <v>0</v>
      </c>
      <c r="M116" s="163">
        <f>VLOOKUP($A116,'申込シート①-1・２'!$1:$1048576,15,FALSE)</f>
        <v>0</v>
      </c>
      <c r="N116" s="342">
        <f>VLOOKUP($A116,'申込シート①-1・２'!$1:$1048576,16,FALSE)</f>
        <v>0</v>
      </c>
      <c r="O116" s="110">
        <f>VLOOKUP($A116,'申込シート①-1・２'!$1:$1048576,17,FALSE)</f>
        <v>0</v>
      </c>
      <c r="P116" s="110">
        <f>VLOOKUP($A116,'申込シート①-1・２'!$1:$1048576,18,FALSE)</f>
        <v>0</v>
      </c>
      <c r="Q116" s="107">
        <f>VLOOKUP($A116,'申込シート①-1・２'!$1:$1048576,19,FALSE)</f>
        <v>0</v>
      </c>
      <c r="R116" s="110">
        <f>VLOOKUP($A116,'申込シート①-1・２'!$1:$1048576,20,FALSE)</f>
        <v>0</v>
      </c>
      <c r="S116" s="162">
        <f>VLOOKUP($A116,'申込シート①-1・２'!$1:$1048576,21,FALSE)</f>
        <v>0</v>
      </c>
      <c r="T116" s="164">
        <f>VLOOKUP($A116,'申込シート①-1・２'!$1:$1048576,22,FALSE)</f>
        <v>0</v>
      </c>
      <c r="U116" s="487">
        <f>VLOOKUP($A116,'申込シート①-1・２'!$1:$1048576,23,FALSE)</f>
        <v>0</v>
      </c>
      <c r="V116" s="487">
        <f>VLOOKUP($A116,'申込シート①-1・２'!$1:$1048576,24,FALSE)</f>
        <v>0</v>
      </c>
      <c r="W116" s="92">
        <f>VLOOKUP($A116,'申込シート①-1・２'!$1:$1048576,25,FALSE)</f>
        <v>0</v>
      </c>
      <c r="X116" s="1839"/>
      <c r="Y116" s="1840"/>
      <c r="Z116" s="1841"/>
    </row>
    <row r="117" spans="1:26" s="35" customFormat="1">
      <c r="A117" s="93">
        <f>'申込シート①-1・２'!$F123</f>
        <v>114</v>
      </c>
      <c r="B117" s="88">
        <f>'申込シート①-1・２'!$B$3</f>
        <v>0</v>
      </c>
      <c r="C117" s="90" t="str">
        <f>'申込シート①-1・２'!$E$3</f>
        <v/>
      </c>
      <c r="D117" s="90" t="str">
        <f>'申込シート①-1・２'!$F$3</f>
        <v/>
      </c>
      <c r="E117" s="90">
        <f>'申込シート①-1・２'!$C123</f>
        <v>8</v>
      </c>
      <c r="F117" s="90" t="s">
        <v>695</v>
      </c>
      <c r="G117" s="90">
        <f>VLOOKUP($A117,'申込シート①-1・２'!$1:$1048576,4,FALSE)</f>
        <v>0</v>
      </c>
      <c r="H117" s="90" t="str">
        <f>VLOOKUP($A117,'申込シート①-1・２'!$1:$1048576,7,FALSE)</f>
        <v>科</v>
      </c>
      <c r="I117" s="110">
        <f>VLOOKUP($A117,'申込シート①-1・２'!$1:$1048576,8,FALSE)</f>
        <v>0</v>
      </c>
      <c r="J117" s="110" t="str">
        <f>VLOOKUP($A117,'申込シート①-1・２'!$1:$1048576,10,FALSE)&amp;"  "&amp;VLOOKUP($A117,'申込シート①-1・２'!$1:$1048576,11,FALSE)</f>
        <v xml:space="preserve">  </v>
      </c>
      <c r="K117" s="110" t="str">
        <f>VLOOKUP($A117,'申込シート①-1・２'!$1:$1048576,12,FALSE)&amp;"  "&amp;VLOOKUP($A117,'申込シート①-1・２'!$1:$1048576,13,FALSE)</f>
        <v xml:space="preserve">  </v>
      </c>
      <c r="L117" s="162">
        <f>VLOOKUP($A117,'申込シート①-1・２'!$1:$1048576,14,FALSE)</f>
        <v>0</v>
      </c>
      <c r="M117" s="163">
        <f>VLOOKUP($A117,'申込シート①-1・２'!$1:$1048576,15,FALSE)</f>
        <v>0</v>
      </c>
      <c r="N117" s="342">
        <f>VLOOKUP($A117,'申込シート①-1・２'!$1:$1048576,16,FALSE)</f>
        <v>0</v>
      </c>
      <c r="O117" s="110">
        <f>VLOOKUP($A117,'申込シート①-1・２'!$1:$1048576,17,FALSE)</f>
        <v>0</v>
      </c>
      <c r="P117" s="110">
        <f>VLOOKUP($A117,'申込シート①-1・２'!$1:$1048576,18,FALSE)</f>
        <v>0</v>
      </c>
      <c r="Q117" s="107">
        <f>VLOOKUP($A117,'申込シート①-1・２'!$1:$1048576,19,FALSE)</f>
        <v>0</v>
      </c>
      <c r="R117" s="110">
        <f>VLOOKUP($A117,'申込シート①-1・２'!$1:$1048576,20,FALSE)</f>
        <v>0</v>
      </c>
      <c r="S117" s="162">
        <f>VLOOKUP($A117,'申込シート①-1・２'!$1:$1048576,21,FALSE)</f>
        <v>0</v>
      </c>
      <c r="T117" s="164">
        <f>VLOOKUP($A117,'申込シート①-1・２'!$1:$1048576,22,FALSE)</f>
        <v>0</v>
      </c>
      <c r="U117" s="487">
        <f>VLOOKUP($A117,'申込シート①-1・２'!$1:$1048576,23,FALSE)</f>
        <v>0</v>
      </c>
      <c r="V117" s="487">
        <f>VLOOKUP($A117,'申込シート①-1・２'!$1:$1048576,24,FALSE)</f>
        <v>0</v>
      </c>
      <c r="W117" s="92">
        <f>VLOOKUP($A117,'申込シート①-1・２'!$1:$1048576,25,FALSE)</f>
        <v>0</v>
      </c>
      <c r="X117" s="1839"/>
      <c r="Y117" s="1840"/>
      <c r="Z117" s="1841"/>
    </row>
    <row r="118" spans="1:26" s="35" customFormat="1">
      <c r="A118" s="93">
        <f>'申込シート①-1・２'!$F124</f>
        <v>115</v>
      </c>
      <c r="B118" s="88">
        <f>'申込シート①-1・２'!$B$3</f>
        <v>0</v>
      </c>
      <c r="C118" s="90" t="str">
        <f>'申込シート①-1・２'!$E$3</f>
        <v/>
      </c>
      <c r="D118" s="90" t="str">
        <f>'申込シート①-1・２'!$F$3</f>
        <v/>
      </c>
      <c r="E118" s="90">
        <f>'申込シート①-1・２'!$C124</f>
        <v>9</v>
      </c>
      <c r="F118" s="90" t="s">
        <v>695</v>
      </c>
      <c r="G118" s="90">
        <f>VLOOKUP($A118,'申込シート①-1・２'!$1:$1048576,4,FALSE)</f>
        <v>0</v>
      </c>
      <c r="H118" s="90" t="str">
        <f>VLOOKUP($A118,'申込シート①-1・２'!$1:$1048576,7,FALSE)</f>
        <v>科</v>
      </c>
      <c r="I118" s="110">
        <f>VLOOKUP($A118,'申込シート①-1・２'!$1:$1048576,8,FALSE)</f>
        <v>0</v>
      </c>
      <c r="J118" s="110" t="str">
        <f>VLOOKUP($A118,'申込シート①-1・２'!$1:$1048576,10,FALSE)&amp;"  "&amp;VLOOKUP($A118,'申込シート①-1・２'!$1:$1048576,11,FALSE)</f>
        <v xml:space="preserve">  </v>
      </c>
      <c r="K118" s="110" t="str">
        <f>VLOOKUP($A118,'申込シート①-1・２'!$1:$1048576,12,FALSE)&amp;"  "&amp;VLOOKUP($A118,'申込シート①-1・２'!$1:$1048576,13,FALSE)</f>
        <v xml:space="preserve">  </v>
      </c>
      <c r="L118" s="162">
        <f>VLOOKUP($A118,'申込シート①-1・２'!$1:$1048576,14,FALSE)</f>
        <v>0</v>
      </c>
      <c r="M118" s="163">
        <f>VLOOKUP($A118,'申込シート①-1・２'!$1:$1048576,15,FALSE)</f>
        <v>0</v>
      </c>
      <c r="N118" s="342">
        <f>VLOOKUP($A118,'申込シート①-1・２'!$1:$1048576,16,FALSE)</f>
        <v>0</v>
      </c>
      <c r="O118" s="110">
        <f>VLOOKUP($A118,'申込シート①-1・２'!$1:$1048576,17,FALSE)</f>
        <v>0</v>
      </c>
      <c r="P118" s="110">
        <f>VLOOKUP($A118,'申込シート①-1・２'!$1:$1048576,18,FALSE)</f>
        <v>0</v>
      </c>
      <c r="Q118" s="107">
        <f>VLOOKUP($A118,'申込シート①-1・２'!$1:$1048576,19,FALSE)</f>
        <v>0</v>
      </c>
      <c r="R118" s="110">
        <f>VLOOKUP($A118,'申込シート①-1・２'!$1:$1048576,20,FALSE)</f>
        <v>0</v>
      </c>
      <c r="S118" s="162">
        <f>VLOOKUP($A118,'申込シート①-1・２'!$1:$1048576,21,FALSE)</f>
        <v>0</v>
      </c>
      <c r="T118" s="164">
        <f>VLOOKUP($A118,'申込シート①-1・２'!$1:$1048576,22,FALSE)</f>
        <v>0</v>
      </c>
      <c r="U118" s="487">
        <f>VLOOKUP($A118,'申込シート①-1・２'!$1:$1048576,23,FALSE)</f>
        <v>0</v>
      </c>
      <c r="V118" s="487">
        <f>VLOOKUP($A118,'申込シート①-1・２'!$1:$1048576,24,FALSE)</f>
        <v>0</v>
      </c>
      <c r="W118" s="92">
        <f>VLOOKUP($A118,'申込シート①-1・２'!$1:$1048576,25,FALSE)</f>
        <v>0</v>
      </c>
      <c r="X118" s="1839"/>
      <c r="Y118" s="1840"/>
      <c r="Z118" s="1841"/>
    </row>
    <row r="119" spans="1:26" s="35" customFormat="1">
      <c r="A119" s="93">
        <f>'申込シート①-1・２'!$F125</f>
        <v>116</v>
      </c>
      <c r="B119" s="88">
        <f>'申込シート①-1・２'!$B$3</f>
        <v>0</v>
      </c>
      <c r="C119" s="90" t="str">
        <f>'申込シート①-1・２'!$E$3</f>
        <v/>
      </c>
      <c r="D119" s="90" t="str">
        <f>'申込シート①-1・２'!$F$3</f>
        <v/>
      </c>
      <c r="E119" s="90">
        <f>'申込シート①-1・２'!$C125</f>
        <v>10</v>
      </c>
      <c r="F119" s="90" t="s">
        <v>695</v>
      </c>
      <c r="G119" s="90">
        <f>VLOOKUP($A119,'申込シート①-1・２'!$1:$1048576,4,FALSE)</f>
        <v>0</v>
      </c>
      <c r="H119" s="90" t="str">
        <f>VLOOKUP($A119,'申込シート①-1・２'!$1:$1048576,7,FALSE)</f>
        <v>科</v>
      </c>
      <c r="I119" s="110">
        <f>VLOOKUP($A119,'申込シート①-1・２'!$1:$1048576,8,FALSE)</f>
        <v>0</v>
      </c>
      <c r="J119" s="110" t="str">
        <f>VLOOKUP($A119,'申込シート①-1・２'!$1:$1048576,10,FALSE)&amp;"  "&amp;VLOOKUP($A119,'申込シート①-1・２'!$1:$1048576,11,FALSE)</f>
        <v xml:space="preserve">  </v>
      </c>
      <c r="K119" s="110" t="str">
        <f>VLOOKUP($A119,'申込シート①-1・２'!$1:$1048576,12,FALSE)&amp;"  "&amp;VLOOKUP($A119,'申込シート①-1・２'!$1:$1048576,13,FALSE)</f>
        <v xml:space="preserve">  </v>
      </c>
      <c r="L119" s="162">
        <f>VLOOKUP($A119,'申込シート①-1・２'!$1:$1048576,14,FALSE)</f>
        <v>0</v>
      </c>
      <c r="M119" s="163">
        <f>VLOOKUP($A119,'申込シート①-1・２'!$1:$1048576,15,FALSE)</f>
        <v>0</v>
      </c>
      <c r="N119" s="342">
        <f>VLOOKUP($A119,'申込シート①-1・２'!$1:$1048576,16,FALSE)</f>
        <v>0</v>
      </c>
      <c r="O119" s="110">
        <f>VLOOKUP($A119,'申込シート①-1・２'!$1:$1048576,17,FALSE)</f>
        <v>0</v>
      </c>
      <c r="P119" s="110">
        <f>VLOOKUP($A119,'申込シート①-1・２'!$1:$1048576,18,FALSE)</f>
        <v>0</v>
      </c>
      <c r="Q119" s="107">
        <f>VLOOKUP($A119,'申込シート①-1・２'!$1:$1048576,19,FALSE)</f>
        <v>0</v>
      </c>
      <c r="R119" s="110">
        <f>VLOOKUP($A119,'申込シート①-1・２'!$1:$1048576,20,FALSE)</f>
        <v>0</v>
      </c>
      <c r="S119" s="162">
        <f>VLOOKUP($A119,'申込シート①-1・２'!$1:$1048576,21,FALSE)</f>
        <v>0</v>
      </c>
      <c r="T119" s="164">
        <f>VLOOKUP($A119,'申込シート①-1・２'!$1:$1048576,22,FALSE)</f>
        <v>0</v>
      </c>
      <c r="U119" s="487">
        <f>VLOOKUP($A119,'申込シート①-1・２'!$1:$1048576,23,FALSE)</f>
        <v>0</v>
      </c>
      <c r="V119" s="487">
        <f>VLOOKUP($A119,'申込シート①-1・２'!$1:$1048576,24,FALSE)</f>
        <v>0</v>
      </c>
      <c r="W119" s="92">
        <f>VLOOKUP($A119,'申込シート①-1・２'!$1:$1048576,25,FALSE)</f>
        <v>0</v>
      </c>
      <c r="X119" s="1839"/>
      <c r="Y119" s="1840"/>
      <c r="Z119" s="1841"/>
    </row>
    <row r="120" spans="1:26" s="35" customFormat="1">
      <c r="A120" s="93">
        <f>'申込シート①-1・２'!$F126</f>
        <v>117</v>
      </c>
      <c r="B120" s="88">
        <f>'申込シート①-1・２'!$B$3</f>
        <v>0</v>
      </c>
      <c r="C120" s="90" t="str">
        <f>'申込シート①-1・２'!$E$3</f>
        <v/>
      </c>
      <c r="D120" s="90" t="str">
        <f>'申込シート①-1・２'!$F$3</f>
        <v/>
      </c>
      <c r="E120" s="90">
        <f>'申込シート①-1・２'!$C126</f>
        <v>11</v>
      </c>
      <c r="F120" s="90" t="s">
        <v>695</v>
      </c>
      <c r="G120" s="90">
        <f>VLOOKUP($A120,'申込シート①-1・２'!$1:$1048576,4,FALSE)</f>
        <v>0</v>
      </c>
      <c r="H120" s="90" t="str">
        <f>VLOOKUP($A120,'申込シート①-1・２'!$1:$1048576,7,FALSE)</f>
        <v>科</v>
      </c>
      <c r="I120" s="110">
        <f>VLOOKUP($A120,'申込シート①-1・２'!$1:$1048576,8,FALSE)</f>
        <v>0</v>
      </c>
      <c r="J120" s="110" t="str">
        <f>VLOOKUP($A120,'申込シート①-1・２'!$1:$1048576,10,FALSE)&amp;"  "&amp;VLOOKUP($A120,'申込シート①-1・２'!$1:$1048576,11,FALSE)</f>
        <v xml:space="preserve">  </v>
      </c>
      <c r="K120" s="110" t="str">
        <f>VLOOKUP($A120,'申込シート①-1・２'!$1:$1048576,12,FALSE)&amp;"  "&amp;VLOOKUP($A120,'申込シート①-1・２'!$1:$1048576,13,FALSE)</f>
        <v xml:space="preserve">  </v>
      </c>
      <c r="L120" s="162">
        <f>VLOOKUP($A120,'申込シート①-1・２'!$1:$1048576,14,FALSE)</f>
        <v>0</v>
      </c>
      <c r="M120" s="163">
        <f>VLOOKUP($A120,'申込シート①-1・２'!$1:$1048576,15,FALSE)</f>
        <v>0</v>
      </c>
      <c r="N120" s="342">
        <f>VLOOKUP($A120,'申込シート①-1・２'!$1:$1048576,16,FALSE)</f>
        <v>0</v>
      </c>
      <c r="O120" s="110">
        <f>VLOOKUP($A120,'申込シート①-1・２'!$1:$1048576,17,FALSE)</f>
        <v>0</v>
      </c>
      <c r="P120" s="110">
        <f>VLOOKUP($A120,'申込シート①-1・２'!$1:$1048576,18,FALSE)</f>
        <v>0</v>
      </c>
      <c r="Q120" s="107">
        <f>VLOOKUP($A120,'申込シート①-1・２'!$1:$1048576,19,FALSE)</f>
        <v>0</v>
      </c>
      <c r="R120" s="110">
        <f>VLOOKUP($A120,'申込シート①-1・２'!$1:$1048576,20,FALSE)</f>
        <v>0</v>
      </c>
      <c r="S120" s="162">
        <f>VLOOKUP($A120,'申込シート①-1・２'!$1:$1048576,21,FALSE)</f>
        <v>0</v>
      </c>
      <c r="T120" s="164">
        <f>VLOOKUP($A120,'申込シート①-1・２'!$1:$1048576,22,FALSE)</f>
        <v>0</v>
      </c>
      <c r="U120" s="487">
        <f>VLOOKUP($A120,'申込シート①-1・２'!$1:$1048576,23,FALSE)</f>
        <v>0</v>
      </c>
      <c r="V120" s="487">
        <f>VLOOKUP($A120,'申込シート①-1・２'!$1:$1048576,24,FALSE)</f>
        <v>0</v>
      </c>
      <c r="W120" s="92">
        <f>VLOOKUP($A120,'申込シート①-1・２'!$1:$1048576,25,FALSE)</f>
        <v>0</v>
      </c>
      <c r="X120" s="1839"/>
      <c r="Y120" s="1840"/>
      <c r="Z120" s="1841"/>
    </row>
    <row r="121" spans="1:26" s="35" customFormat="1">
      <c r="A121" s="93">
        <f>'申込シート①-1・２'!$F127</f>
        <v>118</v>
      </c>
      <c r="B121" s="88">
        <f>'申込シート①-1・２'!$B$3</f>
        <v>0</v>
      </c>
      <c r="C121" s="90" t="str">
        <f>'申込シート①-1・２'!$E$3</f>
        <v/>
      </c>
      <c r="D121" s="90" t="str">
        <f>'申込シート①-1・２'!$F$3</f>
        <v/>
      </c>
      <c r="E121" s="90">
        <f>'申込シート①-1・２'!$C127</f>
        <v>12</v>
      </c>
      <c r="F121" s="90" t="s">
        <v>695</v>
      </c>
      <c r="G121" s="90">
        <f>VLOOKUP($A121,'申込シート①-1・２'!$1:$1048576,4,FALSE)</f>
        <v>0</v>
      </c>
      <c r="H121" s="90" t="str">
        <f>VLOOKUP($A121,'申込シート①-1・２'!$1:$1048576,7,FALSE)</f>
        <v>科</v>
      </c>
      <c r="I121" s="110">
        <f>VLOOKUP($A121,'申込シート①-1・２'!$1:$1048576,8,FALSE)</f>
        <v>0</v>
      </c>
      <c r="J121" s="110" t="str">
        <f>VLOOKUP($A121,'申込シート①-1・２'!$1:$1048576,10,FALSE)&amp;"  "&amp;VLOOKUP($A121,'申込シート①-1・２'!$1:$1048576,11,FALSE)</f>
        <v xml:space="preserve">  </v>
      </c>
      <c r="K121" s="110" t="str">
        <f>VLOOKUP($A121,'申込シート①-1・２'!$1:$1048576,12,FALSE)&amp;"  "&amp;VLOOKUP($A121,'申込シート①-1・２'!$1:$1048576,13,FALSE)</f>
        <v xml:space="preserve">  </v>
      </c>
      <c r="L121" s="162">
        <f>VLOOKUP($A121,'申込シート①-1・２'!$1:$1048576,14,FALSE)</f>
        <v>0</v>
      </c>
      <c r="M121" s="163">
        <f>VLOOKUP($A121,'申込シート①-1・２'!$1:$1048576,15,FALSE)</f>
        <v>0</v>
      </c>
      <c r="N121" s="342">
        <f>VLOOKUP($A121,'申込シート①-1・２'!$1:$1048576,16,FALSE)</f>
        <v>0</v>
      </c>
      <c r="O121" s="110">
        <f>VLOOKUP($A121,'申込シート①-1・２'!$1:$1048576,17,FALSE)</f>
        <v>0</v>
      </c>
      <c r="P121" s="110">
        <f>VLOOKUP($A121,'申込シート①-1・２'!$1:$1048576,18,FALSE)</f>
        <v>0</v>
      </c>
      <c r="Q121" s="107">
        <f>VLOOKUP($A121,'申込シート①-1・２'!$1:$1048576,19,FALSE)</f>
        <v>0</v>
      </c>
      <c r="R121" s="110">
        <f>VLOOKUP($A121,'申込シート①-1・２'!$1:$1048576,20,FALSE)</f>
        <v>0</v>
      </c>
      <c r="S121" s="162">
        <f>VLOOKUP($A121,'申込シート①-1・２'!$1:$1048576,21,FALSE)</f>
        <v>0</v>
      </c>
      <c r="T121" s="164">
        <f>VLOOKUP($A121,'申込シート①-1・２'!$1:$1048576,22,FALSE)</f>
        <v>0</v>
      </c>
      <c r="U121" s="487">
        <f>VLOOKUP($A121,'申込シート①-1・２'!$1:$1048576,23,FALSE)</f>
        <v>0</v>
      </c>
      <c r="V121" s="487">
        <f>VLOOKUP($A121,'申込シート①-1・２'!$1:$1048576,24,FALSE)</f>
        <v>0</v>
      </c>
      <c r="W121" s="92">
        <f>VLOOKUP($A121,'申込シート①-1・２'!$1:$1048576,25,FALSE)</f>
        <v>0</v>
      </c>
      <c r="X121" s="1839"/>
      <c r="Y121" s="1840"/>
      <c r="Z121" s="1841"/>
    </row>
    <row r="122" spans="1:26" s="35" customFormat="1">
      <c r="A122" s="93">
        <f>'申込シート①-1・２'!$F128</f>
        <v>119</v>
      </c>
      <c r="B122" s="88">
        <f>'申込シート①-1・２'!$B$3</f>
        <v>0</v>
      </c>
      <c r="C122" s="90" t="str">
        <f>'申込シート①-1・２'!$E$3</f>
        <v/>
      </c>
      <c r="D122" s="90" t="str">
        <f>'申込シート①-1・２'!$F$3</f>
        <v/>
      </c>
      <c r="E122" s="90">
        <f>'申込シート①-1・２'!$C128</f>
        <v>13</v>
      </c>
      <c r="F122" s="90" t="s">
        <v>695</v>
      </c>
      <c r="G122" s="90">
        <f>VLOOKUP($A122,'申込シート①-1・２'!$1:$1048576,4,FALSE)</f>
        <v>0</v>
      </c>
      <c r="H122" s="90" t="str">
        <f>VLOOKUP($A122,'申込シート①-1・２'!$1:$1048576,7,FALSE)</f>
        <v>科</v>
      </c>
      <c r="I122" s="110">
        <f>VLOOKUP($A122,'申込シート①-1・２'!$1:$1048576,8,FALSE)</f>
        <v>0</v>
      </c>
      <c r="J122" s="110" t="str">
        <f>VLOOKUP($A122,'申込シート①-1・２'!$1:$1048576,10,FALSE)&amp;"  "&amp;VLOOKUP($A122,'申込シート①-1・２'!$1:$1048576,11,FALSE)</f>
        <v xml:space="preserve">  </v>
      </c>
      <c r="K122" s="110" t="str">
        <f>VLOOKUP($A122,'申込シート①-1・２'!$1:$1048576,12,FALSE)&amp;"  "&amp;VLOOKUP($A122,'申込シート①-1・２'!$1:$1048576,13,FALSE)</f>
        <v xml:space="preserve">  </v>
      </c>
      <c r="L122" s="162">
        <f>VLOOKUP($A122,'申込シート①-1・２'!$1:$1048576,14,FALSE)</f>
        <v>0</v>
      </c>
      <c r="M122" s="163">
        <f>VLOOKUP($A122,'申込シート①-1・２'!$1:$1048576,15,FALSE)</f>
        <v>0</v>
      </c>
      <c r="N122" s="342">
        <f>VLOOKUP($A122,'申込シート①-1・２'!$1:$1048576,16,FALSE)</f>
        <v>0</v>
      </c>
      <c r="O122" s="110">
        <f>VLOOKUP($A122,'申込シート①-1・２'!$1:$1048576,17,FALSE)</f>
        <v>0</v>
      </c>
      <c r="P122" s="110">
        <f>VLOOKUP($A122,'申込シート①-1・２'!$1:$1048576,18,FALSE)</f>
        <v>0</v>
      </c>
      <c r="Q122" s="107">
        <f>VLOOKUP($A122,'申込シート①-1・２'!$1:$1048576,19,FALSE)</f>
        <v>0</v>
      </c>
      <c r="R122" s="110">
        <f>VLOOKUP($A122,'申込シート①-1・２'!$1:$1048576,20,FALSE)</f>
        <v>0</v>
      </c>
      <c r="S122" s="162">
        <f>VLOOKUP($A122,'申込シート①-1・２'!$1:$1048576,21,FALSE)</f>
        <v>0</v>
      </c>
      <c r="T122" s="164">
        <f>VLOOKUP($A122,'申込シート①-1・２'!$1:$1048576,22,FALSE)</f>
        <v>0</v>
      </c>
      <c r="U122" s="487">
        <f>VLOOKUP($A122,'申込シート①-1・２'!$1:$1048576,23,FALSE)</f>
        <v>0</v>
      </c>
      <c r="V122" s="487">
        <f>VLOOKUP($A122,'申込シート①-1・２'!$1:$1048576,24,FALSE)</f>
        <v>0</v>
      </c>
      <c r="W122" s="92">
        <f>VLOOKUP($A122,'申込シート①-1・２'!$1:$1048576,25,FALSE)</f>
        <v>0</v>
      </c>
      <c r="X122" s="1839"/>
      <c r="Y122" s="1840"/>
      <c r="Z122" s="1841"/>
    </row>
    <row r="123" spans="1:26" s="35" customFormat="1">
      <c r="A123" s="93">
        <f>'申込シート①-1・２'!$F129</f>
        <v>120</v>
      </c>
      <c r="B123" s="88">
        <f>'申込シート①-1・２'!$B$3</f>
        <v>0</v>
      </c>
      <c r="C123" s="90" t="str">
        <f>'申込シート①-1・２'!$E$3</f>
        <v/>
      </c>
      <c r="D123" s="90" t="str">
        <f>'申込シート①-1・２'!$F$3</f>
        <v/>
      </c>
      <c r="E123" s="90">
        <f>'申込シート①-1・２'!$C129</f>
        <v>14</v>
      </c>
      <c r="F123" s="90" t="s">
        <v>695</v>
      </c>
      <c r="G123" s="90">
        <f>VLOOKUP($A123,'申込シート①-1・２'!$1:$1048576,4,FALSE)</f>
        <v>0</v>
      </c>
      <c r="H123" s="90" t="str">
        <f>VLOOKUP($A123,'申込シート①-1・２'!$1:$1048576,7,FALSE)</f>
        <v>科</v>
      </c>
      <c r="I123" s="110">
        <f>VLOOKUP($A123,'申込シート①-1・２'!$1:$1048576,8,FALSE)</f>
        <v>0</v>
      </c>
      <c r="J123" s="110" t="str">
        <f>VLOOKUP($A123,'申込シート①-1・２'!$1:$1048576,10,FALSE)&amp;"  "&amp;VLOOKUP($A123,'申込シート①-1・２'!$1:$1048576,11,FALSE)</f>
        <v xml:space="preserve">  </v>
      </c>
      <c r="K123" s="110" t="str">
        <f>VLOOKUP($A123,'申込シート①-1・２'!$1:$1048576,12,FALSE)&amp;"  "&amp;VLOOKUP($A123,'申込シート①-1・２'!$1:$1048576,13,FALSE)</f>
        <v xml:space="preserve">  </v>
      </c>
      <c r="L123" s="162">
        <f>VLOOKUP($A123,'申込シート①-1・２'!$1:$1048576,14,FALSE)</f>
        <v>0</v>
      </c>
      <c r="M123" s="163">
        <f>VLOOKUP($A123,'申込シート①-1・２'!$1:$1048576,15,FALSE)</f>
        <v>0</v>
      </c>
      <c r="N123" s="342">
        <f>VLOOKUP($A123,'申込シート①-1・２'!$1:$1048576,16,FALSE)</f>
        <v>0</v>
      </c>
      <c r="O123" s="110">
        <f>VLOOKUP($A123,'申込シート①-1・２'!$1:$1048576,17,FALSE)</f>
        <v>0</v>
      </c>
      <c r="P123" s="110">
        <f>VLOOKUP($A123,'申込シート①-1・２'!$1:$1048576,18,FALSE)</f>
        <v>0</v>
      </c>
      <c r="Q123" s="107">
        <f>VLOOKUP($A123,'申込シート①-1・２'!$1:$1048576,19,FALSE)</f>
        <v>0</v>
      </c>
      <c r="R123" s="110">
        <f>VLOOKUP($A123,'申込シート①-1・２'!$1:$1048576,20,FALSE)</f>
        <v>0</v>
      </c>
      <c r="S123" s="162">
        <f>VLOOKUP($A123,'申込シート①-1・２'!$1:$1048576,21,FALSE)</f>
        <v>0</v>
      </c>
      <c r="T123" s="164">
        <f>VLOOKUP($A123,'申込シート①-1・２'!$1:$1048576,22,FALSE)</f>
        <v>0</v>
      </c>
      <c r="U123" s="487">
        <f>VLOOKUP($A123,'申込シート①-1・２'!$1:$1048576,23,FALSE)</f>
        <v>0</v>
      </c>
      <c r="V123" s="487">
        <f>VLOOKUP($A123,'申込シート①-1・２'!$1:$1048576,24,FALSE)</f>
        <v>0</v>
      </c>
      <c r="W123" s="92">
        <f>VLOOKUP($A123,'申込シート①-1・２'!$1:$1048576,25,FALSE)</f>
        <v>0</v>
      </c>
      <c r="X123" s="1839"/>
      <c r="Y123" s="1840"/>
      <c r="Z123" s="1841"/>
    </row>
    <row r="124" spans="1:26" s="35" customFormat="1">
      <c r="A124" s="93">
        <f>'申込シート①-1・２'!$F130</f>
        <v>121</v>
      </c>
      <c r="B124" s="88">
        <f>'申込シート①-1・２'!$B$3</f>
        <v>0</v>
      </c>
      <c r="C124" s="90" t="str">
        <f>'申込シート①-1・２'!$E$3</f>
        <v/>
      </c>
      <c r="D124" s="90" t="str">
        <f>'申込シート①-1・２'!$F$3</f>
        <v/>
      </c>
      <c r="E124" s="90">
        <f>'申込シート①-1・２'!$C130</f>
        <v>15</v>
      </c>
      <c r="F124" s="90" t="s">
        <v>695</v>
      </c>
      <c r="G124" s="90">
        <f>VLOOKUP($A124,'申込シート①-1・２'!$1:$1048576,4,FALSE)</f>
        <v>0</v>
      </c>
      <c r="H124" s="90" t="str">
        <f>VLOOKUP($A124,'申込シート①-1・２'!$1:$1048576,7,FALSE)</f>
        <v>科</v>
      </c>
      <c r="I124" s="110">
        <f>VLOOKUP($A124,'申込シート①-1・２'!$1:$1048576,8,FALSE)</f>
        <v>0</v>
      </c>
      <c r="J124" s="110" t="str">
        <f>VLOOKUP($A124,'申込シート①-1・２'!$1:$1048576,10,FALSE)&amp;"  "&amp;VLOOKUP($A124,'申込シート①-1・２'!$1:$1048576,11,FALSE)</f>
        <v xml:space="preserve">  </v>
      </c>
      <c r="K124" s="110" t="str">
        <f>VLOOKUP($A124,'申込シート①-1・２'!$1:$1048576,12,FALSE)&amp;"  "&amp;VLOOKUP($A124,'申込シート①-1・２'!$1:$1048576,13,FALSE)</f>
        <v xml:space="preserve">  </v>
      </c>
      <c r="L124" s="162">
        <f>VLOOKUP($A124,'申込シート①-1・２'!$1:$1048576,14,FALSE)</f>
        <v>0</v>
      </c>
      <c r="M124" s="163">
        <f>VLOOKUP($A124,'申込シート①-1・２'!$1:$1048576,15,FALSE)</f>
        <v>0</v>
      </c>
      <c r="N124" s="342">
        <f>VLOOKUP($A124,'申込シート①-1・２'!$1:$1048576,16,FALSE)</f>
        <v>0</v>
      </c>
      <c r="O124" s="110">
        <f>VLOOKUP($A124,'申込シート①-1・２'!$1:$1048576,17,FALSE)</f>
        <v>0</v>
      </c>
      <c r="P124" s="110">
        <f>VLOOKUP($A124,'申込シート①-1・２'!$1:$1048576,18,FALSE)</f>
        <v>0</v>
      </c>
      <c r="Q124" s="107">
        <f>VLOOKUP($A124,'申込シート①-1・２'!$1:$1048576,19,FALSE)</f>
        <v>0</v>
      </c>
      <c r="R124" s="110">
        <f>VLOOKUP($A124,'申込シート①-1・２'!$1:$1048576,20,FALSE)</f>
        <v>0</v>
      </c>
      <c r="S124" s="162">
        <f>VLOOKUP($A124,'申込シート①-1・２'!$1:$1048576,21,FALSE)</f>
        <v>0</v>
      </c>
      <c r="T124" s="164">
        <f>VLOOKUP($A124,'申込シート①-1・２'!$1:$1048576,22,FALSE)</f>
        <v>0</v>
      </c>
      <c r="U124" s="487">
        <f>VLOOKUP($A124,'申込シート①-1・２'!$1:$1048576,23,FALSE)</f>
        <v>0</v>
      </c>
      <c r="V124" s="487">
        <f>VLOOKUP($A124,'申込シート①-1・２'!$1:$1048576,24,FALSE)</f>
        <v>0</v>
      </c>
      <c r="W124" s="92">
        <f>VLOOKUP($A124,'申込シート①-1・２'!$1:$1048576,25,FALSE)</f>
        <v>0</v>
      </c>
      <c r="X124" s="1839"/>
      <c r="Y124" s="1840"/>
      <c r="Z124" s="1841"/>
    </row>
    <row r="125" spans="1:26" s="35" customFormat="1">
      <c r="A125" s="93">
        <f>'申込シート①-1・２'!$F131</f>
        <v>122</v>
      </c>
      <c r="B125" s="88">
        <f>'申込シート①-1・２'!$B$3</f>
        <v>0</v>
      </c>
      <c r="C125" s="90" t="str">
        <f>'申込シート①-1・２'!$E$3</f>
        <v/>
      </c>
      <c r="D125" s="90" t="str">
        <f>'申込シート①-1・２'!$F$3</f>
        <v/>
      </c>
      <c r="E125" s="90">
        <f>'申込シート①-1・２'!$C131</f>
        <v>16</v>
      </c>
      <c r="F125" s="90" t="s">
        <v>695</v>
      </c>
      <c r="G125" s="90">
        <f>VLOOKUP($A125,'申込シート①-1・２'!$1:$1048576,4,FALSE)</f>
        <v>0</v>
      </c>
      <c r="H125" s="90" t="str">
        <f>VLOOKUP($A125,'申込シート①-1・２'!$1:$1048576,7,FALSE)</f>
        <v>科</v>
      </c>
      <c r="I125" s="110">
        <f>VLOOKUP($A125,'申込シート①-1・２'!$1:$1048576,8,FALSE)</f>
        <v>0</v>
      </c>
      <c r="J125" s="110" t="str">
        <f>VLOOKUP($A125,'申込シート①-1・２'!$1:$1048576,10,FALSE)&amp;"  "&amp;VLOOKUP($A125,'申込シート①-1・２'!$1:$1048576,11,FALSE)</f>
        <v xml:space="preserve">  </v>
      </c>
      <c r="K125" s="110" t="str">
        <f>VLOOKUP($A125,'申込シート①-1・２'!$1:$1048576,12,FALSE)&amp;"  "&amp;VLOOKUP($A125,'申込シート①-1・２'!$1:$1048576,13,FALSE)</f>
        <v xml:space="preserve">  </v>
      </c>
      <c r="L125" s="162">
        <f>VLOOKUP($A125,'申込シート①-1・２'!$1:$1048576,14,FALSE)</f>
        <v>0</v>
      </c>
      <c r="M125" s="163">
        <f>VLOOKUP($A125,'申込シート①-1・２'!$1:$1048576,15,FALSE)</f>
        <v>0</v>
      </c>
      <c r="N125" s="342">
        <f>VLOOKUP($A125,'申込シート①-1・２'!$1:$1048576,16,FALSE)</f>
        <v>0</v>
      </c>
      <c r="O125" s="110">
        <f>VLOOKUP($A125,'申込シート①-1・２'!$1:$1048576,17,FALSE)</f>
        <v>0</v>
      </c>
      <c r="P125" s="110">
        <f>VLOOKUP($A125,'申込シート①-1・２'!$1:$1048576,18,FALSE)</f>
        <v>0</v>
      </c>
      <c r="Q125" s="107">
        <f>VLOOKUP($A125,'申込シート①-1・２'!$1:$1048576,19,FALSE)</f>
        <v>0</v>
      </c>
      <c r="R125" s="110">
        <f>VLOOKUP($A125,'申込シート①-1・２'!$1:$1048576,20,FALSE)</f>
        <v>0</v>
      </c>
      <c r="S125" s="162">
        <f>VLOOKUP($A125,'申込シート①-1・２'!$1:$1048576,21,FALSE)</f>
        <v>0</v>
      </c>
      <c r="T125" s="164">
        <f>VLOOKUP($A125,'申込シート①-1・２'!$1:$1048576,22,FALSE)</f>
        <v>0</v>
      </c>
      <c r="U125" s="487">
        <f>VLOOKUP($A125,'申込シート①-1・２'!$1:$1048576,23,FALSE)</f>
        <v>0</v>
      </c>
      <c r="V125" s="487">
        <f>VLOOKUP($A125,'申込シート①-1・２'!$1:$1048576,24,FALSE)</f>
        <v>0</v>
      </c>
      <c r="W125" s="92">
        <f>VLOOKUP($A125,'申込シート①-1・２'!$1:$1048576,25,FALSE)</f>
        <v>0</v>
      </c>
      <c r="X125" s="1839"/>
      <c r="Y125" s="1840"/>
      <c r="Z125" s="1841"/>
    </row>
    <row r="126" spans="1:26" s="35" customFormat="1">
      <c r="A126" s="93">
        <f>'申込シート①-1・２'!$F132</f>
        <v>123</v>
      </c>
      <c r="B126" s="88">
        <f>'申込シート①-1・２'!$B$3</f>
        <v>0</v>
      </c>
      <c r="C126" s="90" t="str">
        <f>'申込シート①-1・２'!$E$3</f>
        <v/>
      </c>
      <c r="D126" s="90" t="str">
        <f>'申込シート①-1・２'!$F$3</f>
        <v/>
      </c>
      <c r="E126" s="90">
        <f>'申込シート①-1・２'!$C132</f>
        <v>17</v>
      </c>
      <c r="F126" s="90" t="s">
        <v>695</v>
      </c>
      <c r="G126" s="90">
        <f>VLOOKUP($A126,'申込シート①-1・２'!$1:$1048576,4,FALSE)</f>
        <v>0</v>
      </c>
      <c r="H126" s="90" t="str">
        <f>VLOOKUP($A126,'申込シート①-1・２'!$1:$1048576,7,FALSE)</f>
        <v>科</v>
      </c>
      <c r="I126" s="110">
        <f>VLOOKUP($A126,'申込シート①-1・２'!$1:$1048576,8,FALSE)</f>
        <v>0</v>
      </c>
      <c r="J126" s="110" t="str">
        <f>VLOOKUP($A126,'申込シート①-1・２'!$1:$1048576,10,FALSE)&amp;"  "&amp;VLOOKUP($A126,'申込シート①-1・２'!$1:$1048576,11,FALSE)</f>
        <v xml:space="preserve">  </v>
      </c>
      <c r="K126" s="110" t="str">
        <f>VLOOKUP($A126,'申込シート①-1・２'!$1:$1048576,12,FALSE)&amp;"  "&amp;VLOOKUP($A126,'申込シート①-1・２'!$1:$1048576,13,FALSE)</f>
        <v xml:space="preserve">  </v>
      </c>
      <c r="L126" s="162">
        <f>VLOOKUP($A126,'申込シート①-1・２'!$1:$1048576,14,FALSE)</f>
        <v>0</v>
      </c>
      <c r="M126" s="163">
        <f>VLOOKUP($A126,'申込シート①-1・２'!$1:$1048576,15,FALSE)</f>
        <v>0</v>
      </c>
      <c r="N126" s="342">
        <f>VLOOKUP($A126,'申込シート①-1・２'!$1:$1048576,16,FALSE)</f>
        <v>0</v>
      </c>
      <c r="O126" s="110">
        <f>VLOOKUP($A126,'申込シート①-1・２'!$1:$1048576,17,FALSE)</f>
        <v>0</v>
      </c>
      <c r="P126" s="110">
        <f>VLOOKUP($A126,'申込シート①-1・２'!$1:$1048576,18,FALSE)</f>
        <v>0</v>
      </c>
      <c r="Q126" s="107">
        <f>VLOOKUP($A126,'申込シート①-1・２'!$1:$1048576,19,FALSE)</f>
        <v>0</v>
      </c>
      <c r="R126" s="110">
        <f>VLOOKUP($A126,'申込シート①-1・２'!$1:$1048576,20,FALSE)</f>
        <v>0</v>
      </c>
      <c r="S126" s="162">
        <f>VLOOKUP($A126,'申込シート①-1・２'!$1:$1048576,21,FALSE)</f>
        <v>0</v>
      </c>
      <c r="T126" s="164">
        <f>VLOOKUP($A126,'申込シート①-1・２'!$1:$1048576,22,FALSE)</f>
        <v>0</v>
      </c>
      <c r="U126" s="487">
        <f>VLOOKUP($A126,'申込シート①-1・２'!$1:$1048576,23,FALSE)</f>
        <v>0</v>
      </c>
      <c r="V126" s="487">
        <f>VLOOKUP($A126,'申込シート①-1・２'!$1:$1048576,24,FALSE)</f>
        <v>0</v>
      </c>
      <c r="W126" s="92">
        <f>VLOOKUP($A126,'申込シート①-1・２'!$1:$1048576,25,FALSE)</f>
        <v>0</v>
      </c>
      <c r="X126" s="1839"/>
      <c r="Y126" s="1840"/>
      <c r="Z126" s="1841"/>
    </row>
    <row r="127" spans="1:26" s="35" customFormat="1">
      <c r="A127" s="93">
        <f>'申込シート①-1・２'!$F133</f>
        <v>124</v>
      </c>
      <c r="B127" s="88">
        <f>'申込シート①-1・２'!$B$3</f>
        <v>0</v>
      </c>
      <c r="C127" s="90" t="str">
        <f>'申込シート①-1・２'!$E$3</f>
        <v/>
      </c>
      <c r="D127" s="90" t="str">
        <f>'申込シート①-1・２'!$F$3</f>
        <v/>
      </c>
      <c r="E127" s="90">
        <f>'申込シート①-1・２'!$C133</f>
        <v>18</v>
      </c>
      <c r="F127" s="90" t="s">
        <v>695</v>
      </c>
      <c r="G127" s="90">
        <f>VLOOKUP($A127,'申込シート①-1・２'!$1:$1048576,4,FALSE)</f>
        <v>0</v>
      </c>
      <c r="H127" s="90" t="str">
        <f>VLOOKUP($A127,'申込シート①-1・２'!$1:$1048576,7,FALSE)</f>
        <v>科</v>
      </c>
      <c r="I127" s="110">
        <f>VLOOKUP($A127,'申込シート①-1・２'!$1:$1048576,8,FALSE)</f>
        <v>0</v>
      </c>
      <c r="J127" s="110" t="str">
        <f>VLOOKUP($A127,'申込シート①-1・２'!$1:$1048576,10,FALSE)&amp;"  "&amp;VLOOKUP($A127,'申込シート①-1・２'!$1:$1048576,11,FALSE)</f>
        <v xml:space="preserve">  </v>
      </c>
      <c r="K127" s="110" t="str">
        <f>VLOOKUP($A127,'申込シート①-1・２'!$1:$1048576,12,FALSE)&amp;"  "&amp;VLOOKUP($A127,'申込シート①-1・２'!$1:$1048576,13,FALSE)</f>
        <v xml:space="preserve">  </v>
      </c>
      <c r="L127" s="162">
        <f>VLOOKUP($A127,'申込シート①-1・２'!$1:$1048576,14,FALSE)</f>
        <v>0</v>
      </c>
      <c r="M127" s="163">
        <f>VLOOKUP($A127,'申込シート①-1・２'!$1:$1048576,15,FALSE)</f>
        <v>0</v>
      </c>
      <c r="N127" s="342">
        <f>VLOOKUP($A127,'申込シート①-1・２'!$1:$1048576,16,FALSE)</f>
        <v>0</v>
      </c>
      <c r="O127" s="110">
        <f>VLOOKUP($A127,'申込シート①-1・２'!$1:$1048576,17,FALSE)</f>
        <v>0</v>
      </c>
      <c r="P127" s="110">
        <f>VLOOKUP($A127,'申込シート①-1・２'!$1:$1048576,18,FALSE)</f>
        <v>0</v>
      </c>
      <c r="Q127" s="107">
        <f>VLOOKUP($A127,'申込シート①-1・２'!$1:$1048576,19,FALSE)</f>
        <v>0</v>
      </c>
      <c r="R127" s="110">
        <f>VLOOKUP($A127,'申込シート①-1・２'!$1:$1048576,20,FALSE)</f>
        <v>0</v>
      </c>
      <c r="S127" s="162">
        <f>VLOOKUP($A127,'申込シート①-1・２'!$1:$1048576,21,FALSE)</f>
        <v>0</v>
      </c>
      <c r="T127" s="164">
        <f>VLOOKUP($A127,'申込シート①-1・２'!$1:$1048576,22,FALSE)</f>
        <v>0</v>
      </c>
      <c r="U127" s="487">
        <f>VLOOKUP($A127,'申込シート①-1・２'!$1:$1048576,23,FALSE)</f>
        <v>0</v>
      </c>
      <c r="V127" s="487">
        <f>VLOOKUP($A127,'申込シート①-1・２'!$1:$1048576,24,FALSE)</f>
        <v>0</v>
      </c>
      <c r="W127" s="92">
        <f>VLOOKUP($A127,'申込シート①-1・２'!$1:$1048576,25,FALSE)</f>
        <v>0</v>
      </c>
      <c r="X127" s="1839"/>
      <c r="Y127" s="1840"/>
      <c r="Z127" s="1841"/>
    </row>
    <row r="128" spans="1:26" s="35" customFormat="1">
      <c r="A128" s="93">
        <f>'申込シート①-1・２'!$F134</f>
        <v>125</v>
      </c>
      <c r="B128" s="88">
        <f>'申込シート①-1・２'!$B$3</f>
        <v>0</v>
      </c>
      <c r="C128" s="90" t="str">
        <f>'申込シート①-1・２'!$E$3</f>
        <v/>
      </c>
      <c r="D128" s="90" t="str">
        <f>'申込シート①-1・２'!$F$3</f>
        <v/>
      </c>
      <c r="E128" s="90">
        <f>'申込シート①-1・２'!$C134</f>
        <v>19</v>
      </c>
      <c r="F128" s="90" t="s">
        <v>695</v>
      </c>
      <c r="G128" s="90">
        <f>VLOOKUP($A128,'申込シート①-1・２'!$1:$1048576,4,FALSE)</f>
        <v>0</v>
      </c>
      <c r="H128" s="90" t="str">
        <f>VLOOKUP($A128,'申込シート①-1・２'!$1:$1048576,7,FALSE)</f>
        <v>科</v>
      </c>
      <c r="I128" s="110">
        <f>VLOOKUP($A128,'申込シート①-1・２'!$1:$1048576,8,FALSE)</f>
        <v>0</v>
      </c>
      <c r="J128" s="110" t="str">
        <f>VLOOKUP($A128,'申込シート①-1・２'!$1:$1048576,10,FALSE)&amp;"  "&amp;VLOOKUP($A128,'申込シート①-1・２'!$1:$1048576,11,FALSE)</f>
        <v xml:space="preserve">  </v>
      </c>
      <c r="K128" s="110" t="str">
        <f>VLOOKUP($A128,'申込シート①-1・２'!$1:$1048576,12,FALSE)&amp;"  "&amp;VLOOKUP($A128,'申込シート①-1・２'!$1:$1048576,13,FALSE)</f>
        <v xml:space="preserve">  </v>
      </c>
      <c r="L128" s="162">
        <f>VLOOKUP($A128,'申込シート①-1・２'!$1:$1048576,14,FALSE)</f>
        <v>0</v>
      </c>
      <c r="M128" s="163">
        <f>VLOOKUP($A128,'申込シート①-1・２'!$1:$1048576,15,FALSE)</f>
        <v>0</v>
      </c>
      <c r="N128" s="342">
        <f>VLOOKUP($A128,'申込シート①-1・２'!$1:$1048576,16,FALSE)</f>
        <v>0</v>
      </c>
      <c r="O128" s="110">
        <f>VLOOKUP($A128,'申込シート①-1・２'!$1:$1048576,17,FALSE)</f>
        <v>0</v>
      </c>
      <c r="P128" s="110">
        <f>VLOOKUP($A128,'申込シート①-1・２'!$1:$1048576,18,FALSE)</f>
        <v>0</v>
      </c>
      <c r="Q128" s="107">
        <f>VLOOKUP($A128,'申込シート①-1・２'!$1:$1048576,19,FALSE)</f>
        <v>0</v>
      </c>
      <c r="R128" s="110">
        <f>VLOOKUP($A128,'申込シート①-1・２'!$1:$1048576,20,FALSE)</f>
        <v>0</v>
      </c>
      <c r="S128" s="162">
        <f>VLOOKUP($A128,'申込シート①-1・２'!$1:$1048576,21,FALSE)</f>
        <v>0</v>
      </c>
      <c r="T128" s="164">
        <f>VLOOKUP($A128,'申込シート①-1・２'!$1:$1048576,22,FALSE)</f>
        <v>0</v>
      </c>
      <c r="U128" s="487">
        <f>VLOOKUP($A128,'申込シート①-1・２'!$1:$1048576,23,FALSE)</f>
        <v>0</v>
      </c>
      <c r="V128" s="487">
        <f>VLOOKUP($A128,'申込シート①-1・２'!$1:$1048576,24,FALSE)</f>
        <v>0</v>
      </c>
      <c r="W128" s="92">
        <f>VLOOKUP($A128,'申込シート①-1・２'!$1:$1048576,25,FALSE)</f>
        <v>0</v>
      </c>
      <c r="X128" s="1839"/>
      <c r="Y128" s="1840"/>
      <c r="Z128" s="1841"/>
    </row>
    <row r="129" spans="1:26" s="35" customFormat="1">
      <c r="A129" s="93">
        <f>'申込シート①-1・２'!$F135</f>
        <v>126</v>
      </c>
      <c r="B129" s="88">
        <f>'申込シート①-1・２'!$B$3</f>
        <v>0</v>
      </c>
      <c r="C129" s="90" t="str">
        <f>'申込シート①-1・２'!$E$3</f>
        <v/>
      </c>
      <c r="D129" s="90" t="str">
        <f>'申込シート①-1・２'!$F$3</f>
        <v/>
      </c>
      <c r="E129" s="90">
        <f>'申込シート①-1・２'!$C135</f>
        <v>20</v>
      </c>
      <c r="F129" s="90" t="s">
        <v>695</v>
      </c>
      <c r="G129" s="90">
        <f>VLOOKUP($A129,'申込シート①-1・２'!$1:$1048576,4,FALSE)</f>
        <v>0</v>
      </c>
      <c r="H129" s="90" t="str">
        <f>VLOOKUP($A129,'申込シート①-1・２'!$1:$1048576,7,FALSE)</f>
        <v>科</v>
      </c>
      <c r="I129" s="110">
        <f>VLOOKUP($A129,'申込シート①-1・２'!$1:$1048576,8,FALSE)</f>
        <v>0</v>
      </c>
      <c r="J129" s="110" t="str">
        <f>VLOOKUP($A129,'申込シート①-1・２'!$1:$1048576,10,FALSE)&amp;"  "&amp;VLOOKUP($A129,'申込シート①-1・２'!$1:$1048576,11,FALSE)</f>
        <v xml:space="preserve">  </v>
      </c>
      <c r="K129" s="110" t="str">
        <f>VLOOKUP($A129,'申込シート①-1・２'!$1:$1048576,12,FALSE)&amp;"  "&amp;VLOOKUP($A129,'申込シート①-1・２'!$1:$1048576,13,FALSE)</f>
        <v xml:space="preserve">  </v>
      </c>
      <c r="L129" s="162">
        <f>VLOOKUP($A129,'申込シート①-1・２'!$1:$1048576,14,FALSE)</f>
        <v>0</v>
      </c>
      <c r="M129" s="163">
        <f>VLOOKUP($A129,'申込シート①-1・２'!$1:$1048576,15,FALSE)</f>
        <v>0</v>
      </c>
      <c r="N129" s="342">
        <f>VLOOKUP($A129,'申込シート①-1・２'!$1:$1048576,16,FALSE)</f>
        <v>0</v>
      </c>
      <c r="O129" s="110">
        <f>VLOOKUP($A129,'申込シート①-1・２'!$1:$1048576,17,FALSE)</f>
        <v>0</v>
      </c>
      <c r="P129" s="110">
        <f>VLOOKUP($A129,'申込シート①-1・２'!$1:$1048576,18,FALSE)</f>
        <v>0</v>
      </c>
      <c r="Q129" s="107">
        <f>VLOOKUP($A129,'申込シート①-1・２'!$1:$1048576,19,FALSE)</f>
        <v>0</v>
      </c>
      <c r="R129" s="110">
        <f>VLOOKUP($A129,'申込シート①-1・２'!$1:$1048576,20,FALSE)</f>
        <v>0</v>
      </c>
      <c r="S129" s="162">
        <f>VLOOKUP($A129,'申込シート①-1・２'!$1:$1048576,21,FALSE)</f>
        <v>0</v>
      </c>
      <c r="T129" s="164">
        <f>VLOOKUP($A129,'申込シート①-1・２'!$1:$1048576,22,FALSE)</f>
        <v>0</v>
      </c>
      <c r="U129" s="487">
        <f>VLOOKUP($A129,'申込シート①-1・２'!$1:$1048576,23,FALSE)</f>
        <v>0</v>
      </c>
      <c r="V129" s="487">
        <f>VLOOKUP($A129,'申込シート①-1・２'!$1:$1048576,24,FALSE)</f>
        <v>0</v>
      </c>
      <c r="W129" s="92">
        <f>VLOOKUP($A129,'申込シート①-1・２'!$1:$1048576,25,FALSE)</f>
        <v>0</v>
      </c>
      <c r="X129" s="1839"/>
      <c r="Y129" s="1840"/>
      <c r="Z129" s="1841"/>
    </row>
    <row r="130" spans="1:26" s="35" customFormat="1">
      <c r="A130" s="93">
        <f>'申込シート①-1・２'!$F136</f>
        <v>127</v>
      </c>
      <c r="B130" s="88">
        <f>'申込シート①-1・２'!$B$3</f>
        <v>0</v>
      </c>
      <c r="C130" s="90" t="str">
        <f>'申込シート①-1・２'!$E$3</f>
        <v/>
      </c>
      <c r="D130" s="90" t="str">
        <f>'申込シート①-1・２'!$F$3</f>
        <v/>
      </c>
      <c r="E130" s="90">
        <f>'申込シート①-1・２'!$C136</f>
        <v>21</v>
      </c>
      <c r="F130" s="90" t="s">
        <v>695</v>
      </c>
      <c r="G130" s="90">
        <f>VLOOKUP($A130,'申込シート①-1・２'!$1:$1048576,4,FALSE)</f>
        <v>0</v>
      </c>
      <c r="H130" s="90" t="str">
        <f>VLOOKUP($A130,'申込シート①-1・２'!$1:$1048576,7,FALSE)</f>
        <v>科</v>
      </c>
      <c r="I130" s="110">
        <f>VLOOKUP($A130,'申込シート①-1・２'!$1:$1048576,8,FALSE)</f>
        <v>0</v>
      </c>
      <c r="J130" s="110" t="str">
        <f>VLOOKUP($A130,'申込シート①-1・２'!$1:$1048576,10,FALSE)&amp;"  "&amp;VLOOKUP($A130,'申込シート①-1・２'!$1:$1048576,11,FALSE)</f>
        <v xml:space="preserve">  </v>
      </c>
      <c r="K130" s="110" t="str">
        <f>VLOOKUP($A130,'申込シート①-1・２'!$1:$1048576,12,FALSE)&amp;"  "&amp;VLOOKUP($A130,'申込シート①-1・２'!$1:$1048576,13,FALSE)</f>
        <v xml:space="preserve">  </v>
      </c>
      <c r="L130" s="162">
        <f>VLOOKUP($A130,'申込シート①-1・２'!$1:$1048576,14,FALSE)</f>
        <v>0</v>
      </c>
      <c r="M130" s="163">
        <f>VLOOKUP($A130,'申込シート①-1・２'!$1:$1048576,15,FALSE)</f>
        <v>0</v>
      </c>
      <c r="N130" s="342">
        <f>VLOOKUP($A130,'申込シート①-1・２'!$1:$1048576,16,FALSE)</f>
        <v>0</v>
      </c>
      <c r="O130" s="110">
        <f>VLOOKUP($A130,'申込シート①-1・２'!$1:$1048576,17,FALSE)</f>
        <v>0</v>
      </c>
      <c r="P130" s="110">
        <f>VLOOKUP($A130,'申込シート①-1・２'!$1:$1048576,18,FALSE)</f>
        <v>0</v>
      </c>
      <c r="Q130" s="107">
        <f>VLOOKUP($A130,'申込シート①-1・２'!$1:$1048576,19,FALSE)</f>
        <v>0</v>
      </c>
      <c r="R130" s="110">
        <f>VLOOKUP($A130,'申込シート①-1・２'!$1:$1048576,20,FALSE)</f>
        <v>0</v>
      </c>
      <c r="S130" s="162">
        <f>VLOOKUP($A130,'申込シート①-1・２'!$1:$1048576,21,FALSE)</f>
        <v>0</v>
      </c>
      <c r="T130" s="164">
        <f>VLOOKUP($A130,'申込シート①-1・２'!$1:$1048576,22,FALSE)</f>
        <v>0</v>
      </c>
      <c r="U130" s="487">
        <f>VLOOKUP($A130,'申込シート①-1・２'!$1:$1048576,23,FALSE)</f>
        <v>0</v>
      </c>
      <c r="V130" s="487">
        <f>VLOOKUP($A130,'申込シート①-1・２'!$1:$1048576,24,FALSE)</f>
        <v>0</v>
      </c>
      <c r="W130" s="92">
        <f>VLOOKUP($A130,'申込シート①-1・２'!$1:$1048576,25,FALSE)</f>
        <v>0</v>
      </c>
      <c r="X130" s="1839"/>
      <c r="Y130" s="1840"/>
      <c r="Z130" s="1841"/>
    </row>
    <row r="131" spans="1:26" s="35" customFormat="1">
      <c r="A131" s="93">
        <f>'申込シート①-1・２'!$F137</f>
        <v>128</v>
      </c>
      <c r="B131" s="88">
        <f>'申込シート①-1・２'!$B$3</f>
        <v>0</v>
      </c>
      <c r="C131" s="90" t="str">
        <f>'申込シート①-1・２'!$E$3</f>
        <v/>
      </c>
      <c r="D131" s="90" t="str">
        <f>'申込シート①-1・２'!$F$3</f>
        <v/>
      </c>
      <c r="E131" s="90">
        <f>'申込シート①-1・２'!$C137</f>
        <v>22</v>
      </c>
      <c r="F131" s="90" t="s">
        <v>695</v>
      </c>
      <c r="G131" s="90">
        <f>VLOOKUP($A131,'申込シート①-1・２'!$1:$1048576,4,FALSE)</f>
        <v>0</v>
      </c>
      <c r="H131" s="90" t="str">
        <f>VLOOKUP($A131,'申込シート①-1・２'!$1:$1048576,7,FALSE)</f>
        <v>科</v>
      </c>
      <c r="I131" s="110">
        <f>VLOOKUP($A131,'申込シート①-1・２'!$1:$1048576,8,FALSE)</f>
        <v>0</v>
      </c>
      <c r="J131" s="110" t="str">
        <f>VLOOKUP($A131,'申込シート①-1・２'!$1:$1048576,10,FALSE)&amp;"  "&amp;VLOOKUP($A131,'申込シート①-1・２'!$1:$1048576,11,FALSE)</f>
        <v xml:space="preserve">  </v>
      </c>
      <c r="K131" s="110" t="str">
        <f>VLOOKUP($A131,'申込シート①-1・２'!$1:$1048576,12,FALSE)&amp;"  "&amp;VLOOKUP($A131,'申込シート①-1・２'!$1:$1048576,13,FALSE)</f>
        <v xml:space="preserve">  </v>
      </c>
      <c r="L131" s="162">
        <f>VLOOKUP($A131,'申込シート①-1・２'!$1:$1048576,14,FALSE)</f>
        <v>0</v>
      </c>
      <c r="M131" s="163">
        <f>VLOOKUP($A131,'申込シート①-1・２'!$1:$1048576,15,FALSE)</f>
        <v>0</v>
      </c>
      <c r="N131" s="342">
        <f>VLOOKUP($A131,'申込シート①-1・２'!$1:$1048576,16,FALSE)</f>
        <v>0</v>
      </c>
      <c r="O131" s="110">
        <f>VLOOKUP($A131,'申込シート①-1・２'!$1:$1048576,17,FALSE)</f>
        <v>0</v>
      </c>
      <c r="P131" s="110">
        <f>VLOOKUP($A131,'申込シート①-1・２'!$1:$1048576,18,FALSE)</f>
        <v>0</v>
      </c>
      <c r="Q131" s="107">
        <f>VLOOKUP($A131,'申込シート①-1・２'!$1:$1048576,19,FALSE)</f>
        <v>0</v>
      </c>
      <c r="R131" s="110">
        <f>VLOOKUP($A131,'申込シート①-1・２'!$1:$1048576,20,FALSE)</f>
        <v>0</v>
      </c>
      <c r="S131" s="162">
        <f>VLOOKUP($A131,'申込シート①-1・２'!$1:$1048576,21,FALSE)</f>
        <v>0</v>
      </c>
      <c r="T131" s="164">
        <f>VLOOKUP($A131,'申込シート①-1・２'!$1:$1048576,22,FALSE)</f>
        <v>0</v>
      </c>
      <c r="U131" s="487">
        <f>VLOOKUP($A131,'申込シート①-1・２'!$1:$1048576,23,FALSE)</f>
        <v>0</v>
      </c>
      <c r="V131" s="487">
        <f>VLOOKUP($A131,'申込シート①-1・２'!$1:$1048576,24,FALSE)</f>
        <v>0</v>
      </c>
      <c r="W131" s="92">
        <f>VLOOKUP($A131,'申込シート①-1・２'!$1:$1048576,25,FALSE)</f>
        <v>0</v>
      </c>
      <c r="X131" s="1839"/>
      <c r="Y131" s="1840"/>
      <c r="Z131" s="1841"/>
    </row>
    <row r="132" spans="1:26" s="35" customFormat="1">
      <c r="A132" s="93">
        <f>'申込シート①-1・２'!$F138</f>
        <v>129</v>
      </c>
      <c r="B132" s="88">
        <f>'申込シート①-1・２'!$B$3</f>
        <v>0</v>
      </c>
      <c r="C132" s="90" t="str">
        <f>'申込シート①-1・２'!$E$3</f>
        <v/>
      </c>
      <c r="D132" s="90" t="str">
        <f>'申込シート①-1・２'!$F$3</f>
        <v/>
      </c>
      <c r="E132" s="90">
        <f>'申込シート①-1・２'!$C138</f>
        <v>23</v>
      </c>
      <c r="F132" s="90" t="s">
        <v>695</v>
      </c>
      <c r="G132" s="90">
        <f>VLOOKUP($A132,'申込シート①-1・２'!$1:$1048576,4,FALSE)</f>
        <v>0</v>
      </c>
      <c r="H132" s="90" t="str">
        <f>VLOOKUP($A132,'申込シート①-1・２'!$1:$1048576,7,FALSE)</f>
        <v>科</v>
      </c>
      <c r="I132" s="110">
        <f>VLOOKUP($A132,'申込シート①-1・２'!$1:$1048576,8,FALSE)</f>
        <v>0</v>
      </c>
      <c r="J132" s="110" t="str">
        <f>VLOOKUP($A132,'申込シート①-1・２'!$1:$1048576,10,FALSE)&amp;"  "&amp;VLOOKUP($A132,'申込シート①-1・２'!$1:$1048576,11,FALSE)</f>
        <v xml:space="preserve">  </v>
      </c>
      <c r="K132" s="110" t="str">
        <f>VLOOKUP($A132,'申込シート①-1・２'!$1:$1048576,12,FALSE)&amp;"  "&amp;VLOOKUP($A132,'申込シート①-1・２'!$1:$1048576,13,FALSE)</f>
        <v xml:space="preserve">  </v>
      </c>
      <c r="L132" s="162">
        <f>VLOOKUP($A132,'申込シート①-1・２'!$1:$1048576,14,FALSE)</f>
        <v>0</v>
      </c>
      <c r="M132" s="163">
        <f>VLOOKUP($A132,'申込シート①-1・２'!$1:$1048576,15,FALSE)</f>
        <v>0</v>
      </c>
      <c r="N132" s="342">
        <f>VLOOKUP($A132,'申込シート①-1・２'!$1:$1048576,16,FALSE)</f>
        <v>0</v>
      </c>
      <c r="O132" s="110">
        <f>VLOOKUP($A132,'申込シート①-1・２'!$1:$1048576,17,FALSE)</f>
        <v>0</v>
      </c>
      <c r="P132" s="110">
        <f>VLOOKUP($A132,'申込シート①-1・２'!$1:$1048576,18,FALSE)</f>
        <v>0</v>
      </c>
      <c r="Q132" s="107">
        <f>VLOOKUP($A132,'申込シート①-1・２'!$1:$1048576,19,FALSE)</f>
        <v>0</v>
      </c>
      <c r="R132" s="110">
        <f>VLOOKUP($A132,'申込シート①-1・２'!$1:$1048576,20,FALSE)</f>
        <v>0</v>
      </c>
      <c r="S132" s="162">
        <f>VLOOKUP($A132,'申込シート①-1・２'!$1:$1048576,21,FALSE)</f>
        <v>0</v>
      </c>
      <c r="T132" s="164">
        <f>VLOOKUP($A132,'申込シート①-1・２'!$1:$1048576,22,FALSE)</f>
        <v>0</v>
      </c>
      <c r="U132" s="487">
        <f>VLOOKUP($A132,'申込シート①-1・２'!$1:$1048576,23,FALSE)</f>
        <v>0</v>
      </c>
      <c r="V132" s="487">
        <f>VLOOKUP($A132,'申込シート①-1・２'!$1:$1048576,24,FALSE)</f>
        <v>0</v>
      </c>
      <c r="W132" s="92">
        <f>VLOOKUP($A132,'申込シート①-1・２'!$1:$1048576,25,FALSE)</f>
        <v>0</v>
      </c>
      <c r="X132" s="1839"/>
      <c r="Y132" s="1840"/>
      <c r="Z132" s="1841"/>
    </row>
    <row r="133" spans="1:26" s="35" customFormat="1">
      <c r="A133" s="93">
        <f>'申込シート①-1・２'!$F139</f>
        <v>130</v>
      </c>
      <c r="B133" s="88">
        <f>'申込シート①-1・２'!$B$3</f>
        <v>0</v>
      </c>
      <c r="C133" s="90" t="str">
        <f>'申込シート①-1・２'!$E$3</f>
        <v/>
      </c>
      <c r="D133" s="90" t="str">
        <f>'申込シート①-1・２'!$F$3</f>
        <v/>
      </c>
      <c r="E133" s="90">
        <f>'申込シート①-1・２'!$C139</f>
        <v>24</v>
      </c>
      <c r="F133" s="90" t="s">
        <v>695</v>
      </c>
      <c r="G133" s="90">
        <f>VLOOKUP($A133,'申込シート①-1・２'!$1:$1048576,4,FALSE)</f>
        <v>0</v>
      </c>
      <c r="H133" s="90" t="str">
        <f>VLOOKUP($A133,'申込シート①-1・２'!$1:$1048576,7,FALSE)</f>
        <v>科</v>
      </c>
      <c r="I133" s="110">
        <f>VLOOKUP($A133,'申込シート①-1・２'!$1:$1048576,8,FALSE)</f>
        <v>0</v>
      </c>
      <c r="J133" s="110" t="str">
        <f>VLOOKUP($A133,'申込シート①-1・２'!$1:$1048576,10,FALSE)&amp;"  "&amp;VLOOKUP($A133,'申込シート①-1・２'!$1:$1048576,11,FALSE)</f>
        <v xml:space="preserve">  </v>
      </c>
      <c r="K133" s="110" t="str">
        <f>VLOOKUP($A133,'申込シート①-1・２'!$1:$1048576,12,FALSE)&amp;"  "&amp;VLOOKUP($A133,'申込シート①-1・２'!$1:$1048576,13,FALSE)</f>
        <v xml:space="preserve">  </v>
      </c>
      <c r="L133" s="162">
        <f>VLOOKUP($A133,'申込シート①-1・２'!$1:$1048576,14,FALSE)</f>
        <v>0</v>
      </c>
      <c r="M133" s="163">
        <f>VLOOKUP($A133,'申込シート①-1・２'!$1:$1048576,15,FALSE)</f>
        <v>0</v>
      </c>
      <c r="N133" s="342">
        <f>VLOOKUP($A133,'申込シート①-1・２'!$1:$1048576,16,FALSE)</f>
        <v>0</v>
      </c>
      <c r="O133" s="110">
        <f>VLOOKUP($A133,'申込シート①-1・２'!$1:$1048576,17,FALSE)</f>
        <v>0</v>
      </c>
      <c r="P133" s="110">
        <f>VLOOKUP($A133,'申込シート①-1・２'!$1:$1048576,18,FALSE)</f>
        <v>0</v>
      </c>
      <c r="Q133" s="107">
        <f>VLOOKUP($A133,'申込シート①-1・２'!$1:$1048576,19,FALSE)</f>
        <v>0</v>
      </c>
      <c r="R133" s="110">
        <f>VLOOKUP($A133,'申込シート①-1・２'!$1:$1048576,20,FALSE)</f>
        <v>0</v>
      </c>
      <c r="S133" s="162">
        <f>VLOOKUP($A133,'申込シート①-1・２'!$1:$1048576,21,FALSE)</f>
        <v>0</v>
      </c>
      <c r="T133" s="164">
        <f>VLOOKUP($A133,'申込シート①-1・２'!$1:$1048576,22,FALSE)</f>
        <v>0</v>
      </c>
      <c r="U133" s="487">
        <f>VLOOKUP($A133,'申込シート①-1・２'!$1:$1048576,23,FALSE)</f>
        <v>0</v>
      </c>
      <c r="V133" s="487">
        <f>VLOOKUP($A133,'申込シート①-1・２'!$1:$1048576,24,FALSE)</f>
        <v>0</v>
      </c>
      <c r="W133" s="92">
        <f>VLOOKUP($A133,'申込シート①-1・２'!$1:$1048576,25,FALSE)</f>
        <v>0</v>
      </c>
      <c r="X133" s="1839"/>
      <c r="Y133" s="1840"/>
      <c r="Z133" s="1841"/>
    </row>
    <row r="134" spans="1:26" s="35" customFormat="1">
      <c r="A134" s="93">
        <f>'申込シート①-1・２'!$F140</f>
        <v>131</v>
      </c>
      <c r="B134" s="88">
        <f>'申込シート①-1・２'!$B$3</f>
        <v>0</v>
      </c>
      <c r="C134" s="90" t="str">
        <f>'申込シート①-1・２'!$E$3</f>
        <v/>
      </c>
      <c r="D134" s="90" t="str">
        <f>'申込シート①-1・２'!$F$3</f>
        <v/>
      </c>
      <c r="E134" s="90">
        <f>'申込シート①-1・２'!$C140</f>
        <v>25</v>
      </c>
      <c r="F134" s="90" t="s">
        <v>695</v>
      </c>
      <c r="G134" s="90">
        <f>VLOOKUP($A134,'申込シート①-1・２'!$1:$1048576,4,FALSE)</f>
        <v>0</v>
      </c>
      <c r="H134" s="90" t="str">
        <f>VLOOKUP($A134,'申込シート①-1・２'!$1:$1048576,7,FALSE)</f>
        <v>科</v>
      </c>
      <c r="I134" s="110">
        <f>VLOOKUP($A134,'申込シート①-1・２'!$1:$1048576,8,FALSE)</f>
        <v>0</v>
      </c>
      <c r="J134" s="110" t="str">
        <f>VLOOKUP($A134,'申込シート①-1・２'!$1:$1048576,10,FALSE)&amp;"  "&amp;VLOOKUP($A134,'申込シート①-1・２'!$1:$1048576,11,FALSE)</f>
        <v xml:space="preserve">  </v>
      </c>
      <c r="K134" s="110" t="str">
        <f>VLOOKUP($A134,'申込シート①-1・２'!$1:$1048576,12,FALSE)&amp;"  "&amp;VLOOKUP($A134,'申込シート①-1・２'!$1:$1048576,13,FALSE)</f>
        <v xml:space="preserve">  </v>
      </c>
      <c r="L134" s="162">
        <f>VLOOKUP($A134,'申込シート①-1・２'!$1:$1048576,14,FALSE)</f>
        <v>0</v>
      </c>
      <c r="M134" s="163">
        <f>VLOOKUP($A134,'申込シート①-1・２'!$1:$1048576,15,FALSE)</f>
        <v>0</v>
      </c>
      <c r="N134" s="342">
        <f>VLOOKUP($A134,'申込シート①-1・２'!$1:$1048576,16,FALSE)</f>
        <v>0</v>
      </c>
      <c r="O134" s="110">
        <f>VLOOKUP($A134,'申込シート①-1・２'!$1:$1048576,17,FALSE)</f>
        <v>0</v>
      </c>
      <c r="P134" s="110">
        <f>VLOOKUP($A134,'申込シート①-1・２'!$1:$1048576,18,FALSE)</f>
        <v>0</v>
      </c>
      <c r="Q134" s="107">
        <f>VLOOKUP($A134,'申込シート①-1・２'!$1:$1048576,19,FALSE)</f>
        <v>0</v>
      </c>
      <c r="R134" s="110">
        <f>VLOOKUP($A134,'申込シート①-1・２'!$1:$1048576,20,FALSE)</f>
        <v>0</v>
      </c>
      <c r="S134" s="162">
        <f>VLOOKUP($A134,'申込シート①-1・２'!$1:$1048576,21,FALSE)</f>
        <v>0</v>
      </c>
      <c r="T134" s="164">
        <f>VLOOKUP($A134,'申込シート①-1・２'!$1:$1048576,22,FALSE)</f>
        <v>0</v>
      </c>
      <c r="U134" s="487">
        <f>VLOOKUP($A134,'申込シート①-1・２'!$1:$1048576,23,FALSE)</f>
        <v>0</v>
      </c>
      <c r="V134" s="487">
        <f>VLOOKUP($A134,'申込シート①-1・２'!$1:$1048576,24,FALSE)</f>
        <v>0</v>
      </c>
      <c r="W134" s="92">
        <f>VLOOKUP($A134,'申込シート①-1・２'!$1:$1048576,25,FALSE)</f>
        <v>0</v>
      </c>
      <c r="X134" s="1839"/>
      <c r="Y134" s="1840"/>
      <c r="Z134" s="1841"/>
    </row>
    <row r="135" spans="1:26" s="35" customFormat="1">
      <c r="A135" s="93">
        <f>'申込シート①-1・２'!$F141</f>
        <v>132</v>
      </c>
      <c r="B135" s="88">
        <f>'申込シート①-1・２'!$B$3</f>
        <v>0</v>
      </c>
      <c r="C135" s="90" t="str">
        <f>'申込シート①-1・２'!$E$3</f>
        <v/>
      </c>
      <c r="D135" s="90" t="str">
        <f>'申込シート①-1・２'!$F$3</f>
        <v/>
      </c>
      <c r="E135" s="90">
        <f>'申込シート①-1・２'!$C141</f>
        <v>26</v>
      </c>
      <c r="F135" s="90" t="s">
        <v>695</v>
      </c>
      <c r="G135" s="90">
        <f>VLOOKUP($A135,'申込シート①-1・２'!$1:$1048576,4,FALSE)</f>
        <v>0</v>
      </c>
      <c r="H135" s="90" t="str">
        <f>VLOOKUP($A135,'申込シート①-1・２'!$1:$1048576,7,FALSE)</f>
        <v>科</v>
      </c>
      <c r="I135" s="110">
        <f>VLOOKUP($A135,'申込シート①-1・２'!$1:$1048576,8,FALSE)</f>
        <v>0</v>
      </c>
      <c r="J135" s="110" t="str">
        <f>VLOOKUP($A135,'申込シート①-1・２'!$1:$1048576,10,FALSE)&amp;"  "&amp;VLOOKUP($A135,'申込シート①-1・２'!$1:$1048576,11,FALSE)</f>
        <v xml:space="preserve">  </v>
      </c>
      <c r="K135" s="110" t="str">
        <f>VLOOKUP($A135,'申込シート①-1・２'!$1:$1048576,12,FALSE)&amp;"  "&amp;VLOOKUP($A135,'申込シート①-1・２'!$1:$1048576,13,FALSE)</f>
        <v xml:space="preserve">  </v>
      </c>
      <c r="L135" s="162">
        <f>VLOOKUP($A135,'申込シート①-1・２'!$1:$1048576,14,FALSE)</f>
        <v>0</v>
      </c>
      <c r="M135" s="163">
        <f>VLOOKUP($A135,'申込シート①-1・２'!$1:$1048576,15,FALSE)</f>
        <v>0</v>
      </c>
      <c r="N135" s="342">
        <f>VLOOKUP($A135,'申込シート①-1・２'!$1:$1048576,16,FALSE)</f>
        <v>0</v>
      </c>
      <c r="O135" s="110">
        <f>VLOOKUP($A135,'申込シート①-1・２'!$1:$1048576,17,FALSE)</f>
        <v>0</v>
      </c>
      <c r="P135" s="110">
        <f>VLOOKUP($A135,'申込シート①-1・２'!$1:$1048576,18,FALSE)</f>
        <v>0</v>
      </c>
      <c r="Q135" s="107">
        <f>VLOOKUP($A135,'申込シート①-1・２'!$1:$1048576,19,FALSE)</f>
        <v>0</v>
      </c>
      <c r="R135" s="110">
        <f>VLOOKUP($A135,'申込シート①-1・２'!$1:$1048576,20,FALSE)</f>
        <v>0</v>
      </c>
      <c r="S135" s="162">
        <f>VLOOKUP($A135,'申込シート①-1・２'!$1:$1048576,21,FALSE)</f>
        <v>0</v>
      </c>
      <c r="T135" s="164">
        <f>VLOOKUP($A135,'申込シート①-1・２'!$1:$1048576,22,FALSE)</f>
        <v>0</v>
      </c>
      <c r="U135" s="487">
        <f>VLOOKUP($A135,'申込シート①-1・２'!$1:$1048576,23,FALSE)</f>
        <v>0</v>
      </c>
      <c r="V135" s="487">
        <f>VLOOKUP($A135,'申込シート①-1・２'!$1:$1048576,24,FALSE)</f>
        <v>0</v>
      </c>
      <c r="W135" s="92">
        <f>VLOOKUP($A135,'申込シート①-1・２'!$1:$1048576,25,FALSE)</f>
        <v>0</v>
      </c>
      <c r="X135" s="1839"/>
      <c r="Y135" s="1840"/>
      <c r="Z135" s="1841"/>
    </row>
    <row r="136" spans="1:26" s="35" customFormat="1">
      <c r="A136" s="93">
        <f>'申込シート①-1・２'!$F142</f>
        <v>133</v>
      </c>
      <c r="B136" s="88">
        <f>'申込シート①-1・２'!$B$3</f>
        <v>0</v>
      </c>
      <c r="C136" s="90" t="str">
        <f>'申込シート①-1・２'!$E$3</f>
        <v/>
      </c>
      <c r="D136" s="90" t="str">
        <f>'申込シート①-1・２'!$F$3</f>
        <v/>
      </c>
      <c r="E136" s="90">
        <f>'申込シート①-1・２'!$C142</f>
        <v>27</v>
      </c>
      <c r="F136" s="90" t="s">
        <v>695</v>
      </c>
      <c r="G136" s="90">
        <f>VLOOKUP($A136,'申込シート①-1・２'!$1:$1048576,4,FALSE)</f>
        <v>0</v>
      </c>
      <c r="H136" s="90" t="str">
        <f>VLOOKUP($A136,'申込シート①-1・２'!$1:$1048576,7,FALSE)</f>
        <v>科</v>
      </c>
      <c r="I136" s="110">
        <f>VLOOKUP($A136,'申込シート①-1・２'!$1:$1048576,8,FALSE)</f>
        <v>0</v>
      </c>
      <c r="J136" s="110" t="str">
        <f>VLOOKUP($A136,'申込シート①-1・２'!$1:$1048576,10,FALSE)&amp;"  "&amp;VLOOKUP($A136,'申込シート①-1・２'!$1:$1048576,11,FALSE)</f>
        <v xml:space="preserve">  </v>
      </c>
      <c r="K136" s="110" t="str">
        <f>VLOOKUP($A136,'申込シート①-1・２'!$1:$1048576,12,FALSE)&amp;"  "&amp;VLOOKUP($A136,'申込シート①-1・２'!$1:$1048576,13,FALSE)</f>
        <v xml:space="preserve">  </v>
      </c>
      <c r="L136" s="162">
        <f>VLOOKUP($A136,'申込シート①-1・２'!$1:$1048576,14,FALSE)</f>
        <v>0</v>
      </c>
      <c r="M136" s="163">
        <f>VLOOKUP($A136,'申込シート①-1・２'!$1:$1048576,15,FALSE)</f>
        <v>0</v>
      </c>
      <c r="N136" s="342">
        <f>VLOOKUP($A136,'申込シート①-1・２'!$1:$1048576,16,FALSE)</f>
        <v>0</v>
      </c>
      <c r="O136" s="110">
        <f>VLOOKUP($A136,'申込シート①-1・２'!$1:$1048576,17,FALSE)</f>
        <v>0</v>
      </c>
      <c r="P136" s="110">
        <f>VLOOKUP($A136,'申込シート①-1・２'!$1:$1048576,18,FALSE)</f>
        <v>0</v>
      </c>
      <c r="Q136" s="107">
        <f>VLOOKUP($A136,'申込シート①-1・２'!$1:$1048576,19,FALSE)</f>
        <v>0</v>
      </c>
      <c r="R136" s="110">
        <f>VLOOKUP($A136,'申込シート①-1・２'!$1:$1048576,20,FALSE)</f>
        <v>0</v>
      </c>
      <c r="S136" s="162">
        <f>VLOOKUP($A136,'申込シート①-1・２'!$1:$1048576,21,FALSE)</f>
        <v>0</v>
      </c>
      <c r="T136" s="164">
        <f>VLOOKUP($A136,'申込シート①-1・２'!$1:$1048576,22,FALSE)</f>
        <v>0</v>
      </c>
      <c r="U136" s="487">
        <f>VLOOKUP($A136,'申込シート①-1・２'!$1:$1048576,23,FALSE)</f>
        <v>0</v>
      </c>
      <c r="V136" s="487">
        <f>VLOOKUP($A136,'申込シート①-1・２'!$1:$1048576,24,FALSE)</f>
        <v>0</v>
      </c>
      <c r="W136" s="92">
        <f>VLOOKUP($A136,'申込シート①-1・２'!$1:$1048576,25,FALSE)</f>
        <v>0</v>
      </c>
      <c r="X136" s="1839"/>
      <c r="Y136" s="1840"/>
      <c r="Z136" s="1841"/>
    </row>
    <row r="137" spans="1:26" s="35" customFormat="1">
      <c r="A137" s="93">
        <f>'申込シート①-1・２'!$F143</f>
        <v>134</v>
      </c>
      <c r="B137" s="329">
        <f>'申込シート①-1・２'!$B$3</f>
        <v>0</v>
      </c>
      <c r="C137" s="330" t="str">
        <f>'申込シート①-1・２'!$E$3</f>
        <v/>
      </c>
      <c r="D137" s="330" t="str">
        <f>'申込シート①-1・２'!$F$3</f>
        <v/>
      </c>
      <c r="E137" s="330">
        <f>'申込シート①-1・２'!$C143</f>
        <v>28</v>
      </c>
      <c r="F137" s="330" t="s">
        <v>695</v>
      </c>
      <c r="G137" s="330">
        <f>VLOOKUP($A137,'申込シート①-1・２'!$1:$1048576,4,FALSE)</f>
        <v>0</v>
      </c>
      <c r="H137" s="330" t="str">
        <f>VLOOKUP($A137,'申込シート①-1・２'!$1:$1048576,7,FALSE)</f>
        <v>科</v>
      </c>
      <c r="I137" s="339">
        <f>VLOOKUP($A137,'申込シート①-1・２'!$1:$1048576,8,FALSE)</f>
        <v>0</v>
      </c>
      <c r="J137" s="339" t="str">
        <f>VLOOKUP($A137,'申込シート①-1・２'!$1:$1048576,10,FALSE)&amp;"  "&amp;VLOOKUP($A137,'申込シート①-1・２'!$1:$1048576,11,FALSE)</f>
        <v xml:space="preserve">  </v>
      </c>
      <c r="K137" s="339" t="str">
        <f>VLOOKUP($A137,'申込シート①-1・２'!$1:$1048576,12,FALSE)&amp;"  "&amp;VLOOKUP($A137,'申込シート①-1・２'!$1:$1048576,13,FALSE)</f>
        <v xml:space="preserve">  </v>
      </c>
      <c r="L137" s="345">
        <f>VLOOKUP($A137,'申込シート①-1・２'!$1:$1048576,14,FALSE)</f>
        <v>0</v>
      </c>
      <c r="M137" s="346">
        <f>VLOOKUP($A137,'申込シート①-1・２'!$1:$1048576,15,FALSE)</f>
        <v>0</v>
      </c>
      <c r="N137" s="347">
        <f>VLOOKUP($A137,'申込シート①-1・２'!$1:$1048576,16,FALSE)</f>
        <v>0</v>
      </c>
      <c r="O137" s="339">
        <f>VLOOKUP($A137,'申込シート①-1・２'!$1:$1048576,17,FALSE)</f>
        <v>0</v>
      </c>
      <c r="P137" s="339">
        <f>VLOOKUP($A137,'申込シート①-1・２'!$1:$1048576,18,FALSE)</f>
        <v>0</v>
      </c>
      <c r="Q137" s="348">
        <f>VLOOKUP($A137,'申込シート①-1・２'!$1:$1048576,19,FALSE)</f>
        <v>0</v>
      </c>
      <c r="R137" s="339">
        <f>VLOOKUP($A137,'申込シート①-1・２'!$1:$1048576,20,FALSE)</f>
        <v>0</v>
      </c>
      <c r="S137" s="345">
        <f>VLOOKUP($A137,'申込シート①-1・２'!$1:$1048576,21,FALSE)</f>
        <v>0</v>
      </c>
      <c r="T137" s="400">
        <f>VLOOKUP($A137,'申込シート①-1・２'!$1:$1048576,22,FALSE)</f>
        <v>0</v>
      </c>
      <c r="U137" s="490">
        <f>VLOOKUP($A137,'申込シート①-1・２'!$1:$1048576,23,FALSE)</f>
        <v>0</v>
      </c>
      <c r="V137" s="490">
        <f>VLOOKUP($A137,'申込シート①-1・２'!$1:$1048576,24,FALSE)</f>
        <v>0</v>
      </c>
      <c r="W137" s="331">
        <f>VLOOKUP($A137,'申込シート①-1・２'!$1:$1048576,25,FALSE)</f>
        <v>0</v>
      </c>
      <c r="X137" s="1839"/>
      <c r="Y137" s="1840"/>
      <c r="Z137" s="1841"/>
    </row>
    <row r="138" spans="1:26" s="35" customFormat="1">
      <c r="A138" s="93">
        <f>'申込シート①-1・２'!$F144</f>
        <v>135</v>
      </c>
      <c r="B138" s="329">
        <f>'申込シート①-1・２'!$B$3</f>
        <v>0</v>
      </c>
      <c r="C138" s="330" t="str">
        <f>'申込シート①-1・２'!$E$3</f>
        <v/>
      </c>
      <c r="D138" s="330" t="str">
        <f>'申込シート①-1・２'!$F$3</f>
        <v/>
      </c>
      <c r="E138" s="330">
        <f>'申込シート①-1・２'!$C144</f>
        <v>29</v>
      </c>
      <c r="F138" s="330" t="s">
        <v>695</v>
      </c>
      <c r="G138" s="330">
        <f>VLOOKUP($A138,'申込シート①-1・２'!$1:$1048576,4,FALSE)</f>
        <v>0</v>
      </c>
      <c r="H138" s="330" t="str">
        <f>VLOOKUP($A138,'申込シート①-1・２'!$1:$1048576,7,FALSE)</f>
        <v>科</v>
      </c>
      <c r="I138" s="339">
        <f>VLOOKUP($A138,'申込シート①-1・２'!$1:$1048576,8,FALSE)</f>
        <v>0</v>
      </c>
      <c r="J138" s="339" t="str">
        <f>VLOOKUP($A138,'申込シート①-1・２'!$1:$1048576,10,FALSE)&amp;"  "&amp;VLOOKUP($A138,'申込シート①-1・２'!$1:$1048576,11,FALSE)</f>
        <v xml:space="preserve">  </v>
      </c>
      <c r="K138" s="339" t="str">
        <f>VLOOKUP($A138,'申込シート①-1・２'!$1:$1048576,12,FALSE)&amp;"  "&amp;VLOOKUP($A138,'申込シート①-1・２'!$1:$1048576,13,FALSE)</f>
        <v xml:space="preserve">  </v>
      </c>
      <c r="L138" s="345">
        <f>VLOOKUP($A138,'申込シート①-1・２'!$1:$1048576,14,FALSE)</f>
        <v>0</v>
      </c>
      <c r="M138" s="346">
        <f>VLOOKUP($A138,'申込シート①-1・２'!$1:$1048576,15,FALSE)</f>
        <v>0</v>
      </c>
      <c r="N138" s="347">
        <f>VLOOKUP($A138,'申込シート①-1・２'!$1:$1048576,16,FALSE)</f>
        <v>0</v>
      </c>
      <c r="O138" s="339">
        <f>VLOOKUP($A138,'申込シート①-1・２'!$1:$1048576,17,FALSE)</f>
        <v>0</v>
      </c>
      <c r="P138" s="339">
        <f>VLOOKUP($A138,'申込シート①-1・２'!$1:$1048576,18,FALSE)</f>
        <v>0</v>
      </c>
      <c r="Q138" s="348">
        <f>VLOOKUP($A138,'申込シート①-1・２'!$1:$1048576,19,FALSE)</f>
        <v>0</v>
      </c>
      <c r="R138" s="339">
        <f>VLOOKUP($A138,'申込シート①-1・２'!$1:$1048576,20,FALSE)</f>
        <v>0</v>
      </c>
      <c r="S138" s="345">
        <f>VLOOKUP($A138,'申込シート①-1・２'!$1:$1048576,21,FALSE)</f>
        <v>0</v>
      </c>
      <c r="T138" s="400">
        <f>VLOOKUP($A138,'申込シート①-1・２'!$1:$1048576,22,FALSE)</f>
        <v>0</v>
      </c>
      <c r="U138" s="490">
        <f>VLOOKUP($A138,'申込シート①-1・２'!$1:$1048576,23,FALSE)</f>
        <v>0</v>
      </c>
      <c r="V138" s="490">
        <f>VLOOKUP($A138,'申込シート①-1・２'!$1:$1048576,24,FALSE)</f>
        <v>0</v>
      </c>
      <c r="W138" s="331">
        <f>VLOOKUP($A138,'申込シート①-1・２'!$1:$1048576,25,FALSE)</f>
        <v>0</v>
      </c>
      <c r="X138" s="1839"/>
      <c r="Y138" s="1840"/>
      <c r="Z138" s="1841"/>
    </row>
    <row r="139" spans="1:26" s="35" customFormat="1" ht="12.75" thickBot="1">
      <c r="A139" s="99">
        <f>'申込シート①-1・２'!$F145</f>
        <v>136</v>
      </c>
      <c r="B139" s="94">
        <f>'申込シート①-1・２'!$B$3</f>
        <v>0</v>
      </c>
      <c r="C139" s="96" t="str">
        <f>'申込シート①-1・２'!$E$3</f>
        <v/>
      </c>
      <c r="D139" s="96" t="str">
        <f>'申込シート①-1・２'!$F$3</f>
        <v/>
      </c>
      <c r="E139" s="96">
        <f>'申込シート①-1・２'!$C145</f>
        <v>30</v>
      </c>
      <c r="F139" s="96" t="s">
        <v>695</v>
      </c>
      <c r="G139" s="96">
        <f>VLOOKUP($A139,'申込シート①-1・２'!$1:$1048576,4,FALSE)</f>
        <v>0</v>
      </c>
      <c r="H139" s="96" t="str">
        <f>VLOOKUP($A139,'申込シート①-1・２'!$1:$1048576,7,FALSE)</f>
        <v>科</v>
      </c>
      <c r="I139" s="111">
        <f>VLOOKUP($A139,'申込シート①-1・２'!$1:$1048576,8,FALSE)</f>
        <v>0</v>
      </c>
      <c r="J139" s="111" t="str">
        <f>VLOOKUP($A139,'申込シート①-1・２'!$1:$1048576,10,FALSE)&amp;"  "&amp;VLOOKUP($A139,'申込シート①-1・２'!$1:$1048576,11,FALSE)</f>
        <v xml:space="preserve">  </v>
      </c>
      <c r="K139" s="111" t="str">
        <f>VLOOKUP($A139,'申込シート①-1・２'!$1:$1048576,12,FALSE)&amp;"  "&amp;VLOOKUP($A139,'申込シート①-1・２'!$1:$1048576,13,FALSE)</f>
        <v xml:space="preserve">  </v>
      </c>
      <c r="L139" s="166">
        <f>VLOOKUP($A139,'申込シート①-1・２'!$1:$1048576,14,FALSE)</f>
        <v>0</v>
      </c>
      <c r="M139" s="167">
        <f>VLOOKUP($A139,'申込シート①-1・２'!$1:$1048576,15,FALSE)</f>
        <v>0</v>
      </c>
      <c r="N139" s="343">
        <f>VLOOKUP($A139,'申込シート①-1・２'!$1:$1048576,16,FALSE)</f>
        <v>0</v>
      </c>
      <c r="O139" s="111">
        <f>VLOOKUP($A139,'申込シート①-1・２'!$1:$1048576,17,FALSE)</f>
        <v>0</v>
      </c>
      <c r="P139" s="111">
        <f>VLOOKUP($A139,'申込シート①-1・２'!$1:$1048576,18,FALSE)</f>
        <v>0</v>
      </c>
      <c r="Q139" s="108">
        <f>VLOOKUP($A139,'申込シート①-1・２'!$1:$1048576,19,FALSE)</f>
        <v>0</v>
      </c>
      <c r="R139" s="111">
        <f>VLOOKUP($A139,'申込シート①-1・２'!$1:$1048576,20,FALSE)</f>
        <v>0</v>
      </c>
      <c r="S139" s="166">
        <f>VLOOKUP($A139,'申込シート①-1・２'!$1:$1048576,21,FALSE)</f>
        <v>0</v>
      </c>
      <c r="T139" s="168">
        <f>VLOOKUP($A139,'申込シート①-1・２'!$1:$1048576,22,FALSE)</f>
        <v>0</v>
      </c>
      <c r="U139" s="488">
        <f>VLOOKUP($A139,'申込シート①-1・２'!$1:$1048576,23,FALSE)</f>
        <v>0</v>
      </c>
      <c r="V139" s="488">
        <f>VLOOKUP($A139,'申込シート①-1・２'!$1:$1048576,24,FALSE)</f>
        <v>0</v>
      </c>
      <c r="W139" s="98">
        <f>VLOOKUP($A139,'申込シート①-1・２'!$1:$1048576,25,FALSE)</f>
        <v>0</v>
      </c>
      <c r="X139" s="1842"/>
      <c r="Y139" s="1843"/>
      <c r="Z139" s="1844"/>
    </row>
  </sheetData>
  <sheetProtection password="CC6F" sheet="1"/>
  <mergeCells count="150">
    <mergeCell ref="A2:A3"/>
    <mergeCell ref="K2:K3"/>
    <mergeCell ref="B2:B3"/>
    <mergeCell ref="C2:C3"/>
    <mergeCell ref="D2:D3"/>
    <mergeCell ref="X6:Z6"/>
    <mergeCell ref="L2:L3"/>
    <mergeCell ref="E2:E3"/>
    <mergeCell ref="W2:W3"/>
    <mergeCell ref="X4:Z4"/>
    <mergeCell ref="X5:Z5"/>
    <mergeCell ref="N2:P2"/>
    <mergeCell ref="Q2:S2"/>
    <mergeCell ref="F2:F3"/>
    <mergeCell ref="I2:I3"/>
    <mergeCell ref="J2:J3"/>
    <mergeCell ref="M2:M3"/>
    <mergeCell ref="T2:V2"/>
    <mergeCell ref="G2:G3"/>
    <mergeCell ref="H2:H3"/>
    <mergeCell ref="X2:Z2"/>
    <mergeCell ref="X40:Z40"/>
    <mergeCell ref="X41:Z41"/>
    <mergeCell ref="X32:Z32"/>
    <mergeCell ref="X33:Z33"/>
    <mergeCell ref="X34:Z34"/>
    <mergeCell ref="X35:Z35"/>
    <mergeCell ref="X38:Z38"/>
    <mergeCell ref="X39:Z39"/>
    <mergeCell ref="X14:Z14"/>
    <mergeCell ref="X26:Z26"/>
    <mergeCell ref="X27:Z27"/>
    <mergeCell ref="X28:Z28"/>
    <mergeCell ref="X29:Z29"/>
    <mergeCell ref="X36:Z36"/>
    <mergeCell ref="X37:Z37"/>
    <mergeCell ref="X11:Z11"/>
    <mergeCell ref="X7:Z7"/>
    <mergeCell ref="X18:Z18"/>
    <mergeCell ref="X19:Z19"/>
    <mergeCell ref="X12:Z12"/>
    <mergeCell ref="X13:Z13"/>
    <mergeCell ref="X10:Z10"/>
    <mergeCell ref="X16:Z16"/>
    <mergeCell ref="X17:Z17"/>
    <mergeCell ref="X73:Z73"/>
    <mergeCell ref="X74:Z74"/>
    <mergeCell ref="X8:Z8"/>
    <mergeCell ref="X9:Z9"/>
    <mergeCell ref="X76:Z76"/>
    <mergeCell ref="X77:Z77"/>
    <mergeCell ref="X78:Z78"/>
    <mergeCell ref="X47:Z47"/>
    <mergeCell ref="X48:Z48"/>
    <mergeCell ref="X49:Z49"/>
    <mergeCell ref="X66:Z66"/>
    <mergeCell ref="X67:Z67"/>
    <mergeCell ref="X15:Z15"/>
    <mergeCell ref="X30:Z30"/>
    <mergeCell ref="X31:Z31"/>
    <mergeCell ref="X20:Z20"/>
    <mergeCell ref="X21:Z21"/>
    <mergeCell ref="X22:Z22"/>
    <mergeCell ref="X23:Z23"/>
    <mergeCell ref="X25:Z25"/>
    <mergeCell ref="X24:Z24"/>
    <mergeCell ref="X55:Z55"/>
    <mergeCell ref="X50:Z50"/>
    <mergeCell ref="X51:Z51"/>
    <mergeCell ref="X42:Z42"/>
    <mergeCell ref="X43:Z43"/>
    <mergeCell ref="X44:Z44"/>
    <mergeCell ref="X45:Z45"/>
    <mergeCell ref="X46:Z46"/>
    <mergeCell ref="X75:Z75"/>
    <mergeCell ref="X57:Z57"/>
    <mergeCell ref="X58:Z58"/>
    <mergeCell ref="X59:Z59"/>
    <mergeCell ref="X64:Z64"/>
    <mergeCell ref="X65:Z65"/>
    <mergeCell ref="X61:Z61"/>
    <mergeCell ref="X62:Z62"/>
    <mergeCell ref="X60:Z60"/>
    <mergeCell ref="X63:Z63"/>
    <mergeCell ref="X56:Z56"/>
    <mergeCell ref="X68:Z68"/>
    <mergeCell ref="X69:Z69"/>
    <mergeCell ref="X70:Z70"/>
    <mergeCell ref="X71:Z71"/>
    <mergeCell ref="X72:Z72"/>
    <mergeCell ref="X52:Z52"/>
    <mergeCell ref="X53:Z53"/>
    <mergeCell ref="X54:Z54"/>
    <mergeCell ref="X79:Z79"/>
    <mergeCell ref="X80:Z80"/>
    <mergeCell ref="X85:Z85"/>
    <mergeCell ref="X86:Z86"/>
    <mergeCell ref="X87:Z87"/>
    <mergeCell ref="X89:Z89"/>
    <mergeCell ref="X90:Z90"/>
    <mergeCell ref="X91:Z91"/>
    <mergeCell ref="X92:Z92"/>
    <mergeCell ref="X88:Z88"/>
    <mergeCell ref="X93:Z93"/>
    <mergeCell ref="X94:Z94"/>
    <mergeCell ref="X96:Z96"/>
    <mergeCell ref="X97:Z97"/>
    <mergeCell ref="X98:Z98"/>
    <mergeCell ref="X99:Z99"/>
    <mergeCell ref="X100:Z100"/>
    <mergeCell ref="X101:Z101"/>
    <mergeCell ref="X102:Z102"/>
    <mergeCell ref="X95:Z95"/>
    <mergeCell ref="X103:Z103"/>
    <mergeCell ref="X104:Z104"/>
    <mergeCell ref="X105:Z105"/>
    <mergeCell ref="X106:Z106"/>
    <mergeCell ref="X107:Z107"/>
    <mergeCell ref="X108:Z108"/>
    <mergeCell ref="X109:Z109"/>
    <mergeCell ref="X110:Z110"/>
    <mergeCell ref="X111:Z111"/>
    <mergeCell ref="X112:Z112"/>
    <mergeCell ref="X113:Z113"/>
    <mergeCell ref="X114:Z114"/>
    <mergeCell ref="X115:Z115"/>
    <mergeCell ref="X116:Z116"/>
    <mergeCell ref="X121:Z121"/>
    <mergeCell ref="X117:Z117"/>
    <mergeCell ref="X118:Z118"/>
    <mergeCell ref="X119:Z119"/>
    <mergeCell ref="X120:Z120"/>
    <mergeCell ref="X139:Z139"/>
    <mergeCell ref="X133:Z133"/>
    <mergeCell ref="X134:Z134"/>
    <mergeCell ref="X135:Z135"/>
    <mergeCell ref="X136:Z136"/>
    <mergeCell ref="X122:Z122"/>
    <mergeCell ref="X123:Z123"/>
    <mergeCell ref="X124:Z124"/>
    <mergeCell ref="X125:Z125"/>
    <mergeCell ref="X126:Z126"/>
    <mergeCell ref="X137:Z137"/>
    <mergeCell ref="X138:Z138"/>
    <mergeCell ref="X128:Z128"/>
    <mergeCell ref="X129:Z129"/>
    <mergeCell ref="X130:Z130"/>
    <mergeCell ref="X131:Z131"/>
    <mergeCell ref="X132:Z132"/>
    <mergeCell ref="X127:Z127"/>
  </mergeCells>
  <phoneticPr fontId="4"/>
  <conditionalFormatting sqref="T108:IV109 G83:X83 O3:P92 T1:W1 G96:W97 A95:X95 T85:X98 AA1:IV1048576 Y1:Z94 Y96:Z65536 A85:S65533 Q2:S109 R1:S1048576 T3:W65533 W1:X1048576 A1:N1048576">
    <cfRule type="cellIs" dxfId="0" priority="4" stopIfTrue="1" operator="equal">
      <formula>0</formula>
    </cfRule>
  </conditionalFormatting>
  <pageMargins left="0.7" right="0.7" top="0.75" bottom="0.75" header="0.3" footer="0.3"/>
  <pageSetup paperSize="9" scale="37" orientation="portrait" horizontalDpi="4294967293" r:id="rId1"/>
</worksheet>
</file>

<file path=xl/worksheets/sheet28.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4"/>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AF86"/>
  <sheetViews>
    <sheetView showZeros="0" zoomScaleNormal="100" workbookViewId="0">
      <selection activeCell="E14" sqref="E14:L14"/>
    </sheetView>
  </sheetViews>
  <sheetFormatPr defaultRowHeight="13.5"/>
  <cols>
    <col min="1" max="1" width="16.25" style="18" customWidth="1"/>
    <col min="2" max="2" width="11" style="18" customWidth="1"/>
    <col min="3" max="3" width="13.5" style="18" customWidth="1"/>
    <col min="4" max="4" width="15.5" style="18" customWidth="1"/>
    <col min="5" max="5" width="8.875" style="18" customWidth="1"/>
    <col min="6" max="6" width="9.625" style="18" customWidth="1"/>
    <col min="7" max="7" width="9" style="18"/>
    <col min="8" max="8" width="5" style="18" customWidth="1"/>
    <col min="9" max="9" width="3.375" style="18" bestFit="1" customWidth="1"/>
    <col min="10" max="10" width="4.75" style="18" customWidth="1"/>
    <col min="11" max="11" width="3" style="18" customWidth="1"/>
    <col min="12" max="12" width="3.5" style="18" customWidth="1"/>
    <col min="13" max="13" width="4.75" style="18" hidden="1" customWidth="1"/>
    <col min="14" max="14" width="1" style="18" customWidth="1"/>
    <col min="15" max="15" width="4.875" style="18" customWidth="1"/>
    <col min="16" max="16" width="14.75" style="18" customWidth="1"/>
    <col min="17" max="20" width="9" style="18"/>
    <col min="21" max="21" width="14" style="18" customWidth="1"/>
    <col min="22" max="22" width="2.5" style="18" customWidth="1"/>
    <col min="23" max="23" width="10.875" style="18" customWidth="1"/>
    <col min="24" max="24" width="7.5" style="18" customWidth="1"/>
    <col min="25" max="25" width="3.875" style="18" customWidth="1"/>
    <col min="26" max="26" width="5.875" style="18" customWidth="1"/>
    <col min="27" max="27" width="10.25" style="18" customWidth="1"/>
    <col min="28" max="28" width="9" style="18"/>
    <col min="29" max="32" width="9" style="268"/>
    <col min="33" max="16384" width="9" style="18"/>
  </cols>
  <sheetData>
    <row r="1" spans="1:28" ht="17.25" customHeight="1">
      <c r="A1" s="945" t="s">
        <v>77</v>
      </c>
      <c r="B1" s="946"/>
      <c r="C1" s="268"/>
      <c r="D1" s="268"/>
      <c r="E1" s="268"/>
      <c r="F1" s="268"/>
      <c r="G1" s="268"/>
      <c r="H1" s="268"/>
      <c r="I1" s="268"/>
      <c r="J1" s="268"/>
      <c r="K1" s="268"/>
      <c r="L1" s="268"/>
      <c r="M1" s="268"/>
      <c r="N1" s="268"/>
      <c r="O1" s="947" t="s">
        <v>78</v>
      </c>
      <c r="P1" s="948"/>
      <c r="Q1" s="268"/>
      <c r="R1" s="268"/>
      <c r="S1" s="268"/>
      <c r="T1" s="268"/>
      <c r="U1" s="268"/>
      <c r="V1" s="268"/>
      <c r="W1" s="268"/>
      <c r="X1" s="268"/>
      <c r="Y1" s="268"/>
      <c r="Z1" s="268"/>
      <c r="AA1" s="268"/>
      <c r="AB1" s="268"/>
    </row>
    <row r="2" spans="1:28">
      <c r="A2" s="268"/>
      <c r="B2" s="268"/>
      <c r="C2" s="268"/>
      <c r="D2" s="268"/>
      <c r="E2" s="268"/>
      <c r="F2" s="268"/>
      <c r="G2" s="268"/>
      <c r="H2" s="268"/>
      <c r="I2" s="268"/>
      <c r="J2" s="268"/>
      <c r="K2" s="268"/>
      <c r="L2" s="268"/>
      <c r="M2" s="268"/>
      <c r="N2" s="268"/>
      <c r="O2" s="268"/>
      <c r="P2" s="268"/>
      <c r="Q2" s="268"/>
      <c r="R2" s="268"/>
      <c r="S2" s="268"/>
      <c r="T2" s="268"/>
      <c r="U2" s="268"/>
      <c r="V2" s="268"/>
      <c r="W2" s="268"/>
      <c r="X2" s="268"/>
      <c r="Y2" s="268"/>
      <c r="Z2" s="268"/>
      <c r="AA2" s="268"/>
      <c r="AB2" s="268"/>
    </row>
    <row r="3" spans="1:28">
      <c r="A3" s="268"/>
      <c r="B3" s="268"/>
      <c r="C3" s="268"/>
      <c r="D3" s="268"/>
      <c r="E3" s="268"/>
      <c r="F3" s="268"/>
      <c r="G3" s="268"/>
      <c r="H3" s="268"/>
      <c r="I3" s="268"/>
      <c r="J3" s="268"/>
      <c r="K3" s="268"/>
      <c r="L3" s="268"/>
      <c r="M3" s="268"/>
      <c r="N3" s="268"/>
      <c r="O3" s="268"/>
      <c r="P3" s="268"/>
      <c r="Q3" s="268"/>
      <c r="R3" s="268"/>
      <c r="S3" s="268"/>
      <c r="T3" s="268"/>
      <c r="U3" s="268"/>
      <c r="V3" s="268"/>
      <c r="W3" s="268"/>
      <c r="X3" s="268"/>
      <c r="Y3" s="268"/>
      <c r="Z3" s="268"/>
      <c r="AA3" s="268"/>
      <c r="AB3" s="268"/>
    </row>
    <row r="4" spans="1:28">
      <c r="A4" s="268"/>
      <c r="B4" s="268"/>
      <c r="C4" s="268"/>
      <c r="D4" s="268"/>
      <c r="E4" s="268"/>
      <c r="F4" s="268"/>
      <c r="G4" s="271" t="s">
        <v>2530</v>
      </c>
      <c r="H4" s="323"/>
      <c r="I4" s="268" t="s">
        <v>1218</v>
      </c>
      <c r="J4" s="323"/>
      <c r="K4" s="268" t="s">
        <v>633</v>
      </c>
      <c r="L4" s="268"/>
      <c r="M4" s="268"/>
      <c r="N4" s="268"/>
      <c r="O4" s="268"/>
      <c r="P4" s="268"/>
      <c r="Q4" s="268"/>
      <c r="R4" s="268"/>
      <c r="S4" s="268"/>
      <c r="T4" s="268"/>
      <c r="U4" s="268"/>
      <c r="V4" s="268"/>
      <c r="W4" s="505" t="s">
        <v>2530</v>
      </c>
      <c r="X4" s="942"/>
      <c r="Y4" s="942"/>
      <c r="Z4" s="500" t="s">
        <v>1218</v>
      </c>
      <c r="AA4" s="323"/>
      <c r="AB4" s="271" t="s">
        <v>633</v>
      </c>
    </row>
    <row r="5" spans="1:28">
      <c r="A5" s="268"/>
      <c r="B5" s="268"/>
      <c r="C5" s="268"/>
      <c r="D5" s="268"/>
      <c r="E5" s="268"/>
      <c r="F5" s="268"/>
      <c r="G5" s="268"/>
      <c r="H5" s="268"/>
      <c r="I5" s="268"/>
      <c r="J5" s="268"/>
      <c r="K5" s="268"/>
      <c r="L5" s="268"/>
      <c r="M5" s="268"/>
      <c r="N5" s="268"/>
      <c r="O5" s="268"/>
      <c r="P5" s="268"/>
      <c r="Q5" s="268"/>
      <c r="R5" s="268"/>
      <c r="S5" s="268"/>
      <c r="T5" s="268"/>
      <c r="U5" s="268"/>
      <c r="V5" s="268"/>
      <c r="W5" s="268"/>
      <c r="X5" s="268"/>
      <c r="Y5" s="268"/>
      <c r="Z5" s="268"/>
      <c r="AA5" s="268"/>
      <c r="AB5" s="268"/>
    </row>
    <row r="6" spans="1:28">
      <c r="A6" s="268"/>
      <c r="B6" s="268"/>
      <c r="C6" s="268"/>
      <c r="D6" s="268"/>
      <c r="E6" s="268"/>
      <c r="F6" s="268"/>
      <c r="G6" s="268"/>
      <c r="H6" s="268"/>
      <c r="I6" s="268"/>
      <c r="J6" s="268"/>
      <c r="K6" s="268"/>
      <c r="L6" s="268"/>
      <c r="M6" s="268"/>
      <c r="N6" s="268"/>
      <c r="O6" s="268"/>
      <c r="P6" s="268"/>
      <c r="Q6" s="268"/>
      <c r="R6" s="268"/>
      <c r="S6" s="268"/>
      <c r="T6" s="268"/>
      <c r="U6" s="268"/>
      <c r="V6" s="268"/>
      <c r="W6" s="268"/>
      <c r="X6" s="268"/>
      <c r="Y6" s="268"/>
      <c r="Z6" s="268"/>
      <c r="AA6" s="268"/>
      <c r="AB6" s="268"/>
    </row>
    <row r="7" spans="1:28" ht="14.25">
      <c r="A7" s="272" t="s">
        <v>2524</v>
      </c>
      <c r="B7" s="272"/>
      <c r="C7" s="272"/>
      <c r="D7" s="272"/>
      <c r="E7" s="268"/>
      <c r="F7" s="268"/>
      <c r="G7" s="268"/>
      <c r="H7" s="268"/>
      <c r="I7" s="268"/>
      <c r="J7" s="268"/>
      <c r="K7" s="268"/>
      <c r="L7" s="268"/>
      <c r="M7" s="268"/>
      <c r="N7" s="268"/>
      <c r="O7" s="268"/>
      <c r="P7" s="272" t="s">
        <v>2524</v>
      </c>
      <c r="Q7" s="272"/>
      <c r="R7" s="272"/>
      <c r="S7" s="268"/>
      <c r="T7" s="268"/>
      <c r="U7" s="268"/>
      <c r="V7" s="268"/>
      <c r="W7" s="268"/>
      <c r="X7" s="268"/>
      <c r="Y7" s="268"/>
      <c r="Z7" s="268"/>
      <c r="AA7" s="268"/>
      <c r="AB7" s="268"/>
    </row>
    <row r="8" spans="1:28" ht="4.5" customHeight="1">
      <c r="A8" s="268"/>
      <c r="B8" s="268"/>
      <c r="C8" s="268"/>
      <c r="D8" s="268"/>
      <c r="E8" s="268"/>
      <c r="F8" s="268"/>
      <c r="G8" s="268"/>
      <c r="H8" s="268"/>
      <c r="I8" s="268"/>
      <c r="J8" s="268"/>
      <c r="K8" s="268"/>
      <c r="L8" s="268"/>
      <c r="M8" s="268"/>
      <c r="N8" s="268"/>
      <c r="O8" s="268"/>
      <c r="P8" s="268"/>
      <c r="Q8" s="268"/>
      <c r="R8" s="268"/>
      <c r="S8" s="268"/>
      <c r="T8" s="268"/>
      <c r="U8" s="268"/>
      <c r="V8" s="268"/>
      <c r="W8" s="268"/>
      <c r="X8" s="268"/>
      <c r="Y8" s="268"/>
      <c r="Z8" s="268"/>
      <c r="AA8" s="268"/>
      <c r="AB8" s="268"/>
    </row>
    <row r="9" spans="1:28" ht="16.5" customHeight="1">
      <c r="A9" s="951" t="s">
        <v>2527</v>
      </c>
      <c r="B9" s="951"/>
      <c r="C9" s="951"/>
      <c r="D9" s="501"/>
      <c r="E9" s="501"/>
      <c r="F9" s="268"/>
      <c r="G9" s="268"/>
      <c r="H9" s="268"/>
      <c r="I9" s="268"/>
      <c r="J9" s="268"/>
      <c r="K9" s="268"/>
      <c r="L9" s="268"/>
      <c r="M9" s="268"/>
      <c r="N9" s="268"/>
      <c r="O9" s="268"/>
      <c r="P9" s="949" t="s">
        <v>2528</v>
      </c>
      <c r="Q9" s="949"/>
      <c r="R9" s="949"/>
      <c r="S9" s="949"/>
      <c r="T9" s="268"/>
      <c r="U9" s="268"/>
      <c r="V9" s="268"/>
      <c r="W9" s="268"/>
      <c r="X9" s="268"/>
      <c r="Y9" s="268"/>
      <c r="Z9" s="268"/>
      <c r="AA9" s="268"/>
      <c r="AB9" s="268"/>
    </row>
    <row r="10" spans="1:28">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row>
    <row r="11" spans="1:28" ht="14.25">
      <c r="A11" s="268"/>
      <c r="B11" s="268"/>
      <c r="C11" s="268"/>
      <c r="D11" s="268"/>
      <c r="E11" s="268"/>
      <c r="F11" s="268"/>
      <c r="G11" s="268"/>
      <c r="H11" s="268"/>
      <c r="I11" s="268"/>
      <c r="J11" s="268"/>
      <c r="K11" s="268"/>
      <c r="L11" s="268"/>
      <c r="M11" s="268"/>
      <c r="N11" s="268"/>
      <c r="O11" s="268"/>
      <c r="P11" s="268"/>
      <c r="Q11" s="268"/>
      <c r="R11" s="268"/>
      <c r="S11" s="273"/>
      <c r="T11" s="274"/>
      <c r="U11" s="274"/>
      <c r="V11" s="274"/>
      <c r="W11" s="274"/>
      <c r="X11" s="268"/>
      <c r="Y11" s="268"/>
      <c r="Z11" s="268"/>
      <c r="AA11" s="268"/>
      <c r="AB11" s="268"/>
    </row>
    <row r="12" spans="1:28" ht="22.5" customHeight="1">
      <c r="A12" s="268"/>
      <c r="B12" s="268"/>
      <c r="C12" s="268"/>
      <c r="D12" s="268"/>
      <c r="E12" s="275" t="s">
        <v>79</v>
      </c>
      <c r="F12" s="276"/>
      <c r="G12" s="952">
        <f>'申込シート①-1・２'!B3</f>
        <v>0</v>
      </c>
      <c r="H12" s="952"/>
      <c r="I12" s="952"/>
      <c r="J12" s="952"/>
      <c r="K12" s="952"/>
      <c r="L12" s="952"/>
      <c r="M12" s="268"/>
      <c r="N12" s="268"/>
      <c r="O12" s="268"/>
      <c r="P12" s="268"/>
      <c r="Q12" s="268"/>
      <c r="R12" s="268"/>
      <c r="S12" s="504"/>
      <c r="T12" s="950" t="s">
        <v>80</v>
      </c>
      <c r="U12" s="950"/>
      <c r="V12" s="950"/>
      <c r="W12" s="944"/>
      <c r="X12" s="944"/>
      <c r="Y12" s="944"/>
      <c r="Z12" s="944"/>
      <c r="AA12" s="944"/>
      <c r="AB12" s="268"/>
    </row>
    <row r="13" spans="1:28" ht="14.25">
      <c r="A13" s="268"/>
      <c r="B13" s="268"/>
      <c r="C13" s="268"/>
      <c r="D13" s="268"/>
      <c r="E13" s="273"/>
      <c r="F13" s="274"/>
      <c r="G13" s="274"/>
      <c r="H13" s="274"/>
      <c r="I13" s="274"/>
      <c r="J13" s="268"/>
      <c r="K13" s="268"/>
      <c r="L13" s="268"/>
      <c r="M13" s="268"/>
      <c r="N13" s="268"/>
      <c r="O13" s="268"/>
      <c r="P13" s="268"/>
      <c r="Q13" s="268"/>
      <c r="R13" s="268"/>
      <c r="S13" s="269"/>
      <c r="T13" s="269"/>
      <c r="U13" s="269"/>
      <c r="V13" s="269"/>
      <c r="W13" s="269"/>
      <c r="X13" s="269"/>
      <c r="Y13" s="269"/>
      <c r="Z13" s="268"/>
      <c r="AA13" s="268"/>
      <c r="AB13" s="268"/>
    </row>
    <row r="14" spans="1:28" ht="31.5" customHeight="1">
      <c r="A14" s="268"/>
      <c r="B14" s="268"/>
      <c r="C14" s="268"/>
      <c r="D14" s="268"/>
      <c r="E14" s="914" t="str">
        <f>'申込シート①-1・２'!E3&amp;" "&amp;'申込シート①-1・２'!F3</f>
        <v xml:space="preserve"> </v>
      </c>
      <c r="F14" s="914"/>
      <c r="G14" s="914"/>
      <c r="H14" s="914"/>
      <c r="I14" s="914"/>
      <c r="J14" s="914"/>
      <c r="K14" s="914"/>
      <c r="L14" s="914"/>
      <c r="M14" s="268"/>
      <c r="N14" s="268"/>
      <c r="O14" s="268"/>
      <c r="P14" s="268"/>
      <c r="Q14" s="268"/>
      <c r="R14" s="268"/>
      <c r="S14" s="503"/>
      <c r="T14" s="943" t="s">
        <v>1415</v>
      </c>
      <c r="U14" s="943"/>
      <c r="V14" s="943"/>
      <c r="W14" s="944"/>
      <c r="X14" s="944"/>
      <c r="Y14" s="944"/>
      <c r="Z14" s="944"/>
      <c r="AA14" s="944"/>
      <c r="AB14" s="268"/>
    </row>
    <row r="15" spans="1:28" ht="13.5" customHeight="1">
      <c r="A15" s="268"/>
      <c r="B15" s="268"/>
      <c r="C15" s="268"/>
      <c r="D15" s="268"/>
      <c r="E15" s="927" t="s">
        <v>797</v>
      </c>
      <c r="F15" s="913" t="str">
        <f>IF('申込シート①-1・２'!$J$3&lt;&gt;"",'申込シート①-1・２'!$J$3&amp;"  "&amp;'申込シート①-1・２'!K3,"")</f>
        <v/>
      </c>
      <c r="G15" s="913"/>
      <c r="H15" s="913"/>
      <c r="I15" s="913"/>
      <c r="J15" s="913"/>
      <c r="K15" s="277"/>
      <c r="L15" s="277"/>
      <c r="M15" s="268"/>
      <c r="N15" s="268"/>
      <c r="O15" s="268"/>
      <c r="P15" s="268"/>
      <c r="Q15" s="268"/>
      <c r="R15" s="268"/>
      <c r="S15" s="269"/>
      <c r="T15" s="269"/>
      <c r="U15" s="269"/>
      <c r="V15" s="269"/>
      <c r="W15" s="269"/>
      <c r="X15" s="269"/>
      <c r="Y15" s="269"/>
      <c r="Z15" s="268"/>
      <c r="AA15" s="268"/>
      <c r="AB15" s="268"/>
    </row>
    <row r="16" spans="1:28" ht="9.75" customHeight="1">
      <c r="A16" s="268"/>
      <c r="B16" s="268"/>
      <c r="C16" s="268"/>
      <c r="D16" s="268"/>
      <c r="E16" s="928"/>
      <c r="F16" s="914"/>
      <c r="G16" s="914"/>
      <c r="H16" s="914"/>
      <c r="I16" s="914"/>
      <c r="J16" s="914"/>
      <c r="K16" s="268"/>
      <c r="L16" s="278"/>
      <c r="M16" s="268"/>
      <c r="N16" s="268"/>
      <c r="O16" s="268"/>
      <c r="P16" s="268"/>
      <c r="Q16" s="268"/>
      <c r="R16" s="268"/>
      <c r="S16" s="268"/>
      <c r="T16" s="268"/>
      <c r="U16" s="268"/>
      <c r="V16" s="268"/>
      <c r="W16" s="268"/>
      <c r="X16" s="268"/>
      <c r="Y16" s="268"/>
      <c r="Z16" s="268"/>
      <c r="AA16" s="268"/>
      <c r="AB16" s="268"/>
    </row>
    <row r="17" spans="1:28">
      <c r="A17" s="268"/>
      <c r="B17" s="268"/>
      <c r="C17" s="268"/>
      <c r="D17" s="268"/>
      <c r="E17" s="277"/>
      <c r="F17" s="277"/>
      <c r="G17" s="277"/>
      <c r="H17" s="277"/>
      <c r="I17" s="277"/>
      <c r="J17" s="277"/>
      <c r="K17" s="277"/>
      <c r="L17" s="277"/>
      <c r="M17" s="268"/>
      <c r="N17" s="268"/>
      <c r="O17" s="929" t="s">
        <v>2526</v>
      </c>
      <c r="P17" s="929"/>
      <c r="Q17" s="929"/>
      <c r="R17" s="929"/>
      <c r="S17" s="929"/>
      <c r="T17" s="929"/>
      <c r="U17" s="929"/>
      <c r="V17" s="929"/>
      <c r="W17" s="929"/>
      <c r="X17" s="929"/>
      <c r="Y17" s="929"/>
      <c r="Z17" s="929"/>
      <c r="AA17" s="929"/>
      <c r="AB17" s="929"/>
    </row>
    <row r="18" spans="1:28" ht="18" customHeight="1">
      <c r="A18" s="268"/>
      <c r="B18" s="268"/>
      <c r="C18" s="268"/>
      <c r="D18" s="268"/>
      <c r="E18" s="268"/>
      <c r="F18" s="268"/>
      <c r="G18" s="268"/>
      <c r="H18" s="268"/>
      <c r="I18" s="268"/>
      <c r="J18" s="268"/>
      <c r="K18" s="268"/>
      <c r="L18" s="268"/>
      <c r="M18" s="268"/>
      <c r="N18" s="268"/>
      <c r="O18" s="929"/>
      <c r="P18" s="929"/>
      <c r="Q18" s="929"/>
      <c r="R18" s="929"/>
      <c r="S18" s="929"/>
      <c r="T18" s="929"/>
      <c r="U18" s="929"/>
      <c r="V18" s="929"/>
      <c r="W18" s="929"/>
      <c r="X18" s="929"/>
      <c r="Y18" s="929"/>
      <c r="Z18" s="929"/>
      <c r="AA18" s="929"/>
      <c r="AB18" s="929"/>
    </row>
    <row r="19" spans="1:28" ht="42.75" customHeight="1">
      <c r="A19" s="268"/>
      <c r="B19" s="268"/>
      <c r="C19" s="268"/>
      <c r="D19" s="268"/>
      <c r="E19" s="268"/>
      <c r="F19" s="268"/>
      <c r="G19" s="268"/>
      <c r="H19" s="268"/>
      <c r="I19" s="268"/>
      <c r="J19" s="268"/>
      <c r="K19" s="268"/>
      <c r="L19" s="268"/>
      <c r="M19" s="268"/>
      <c r="N19" s="268"/>
      <c r="O19" s="929"/>
      <c r="P19" s="929"/>
      <c r="Q19" s="929"/>
      <c r="R19" s="929"/>
      <c r="S19" s="929"/>
      <c r="T19" s="929"/>
      <c r="U19" s="929"/>
      <c r="V19" s="929"/>
      <c r="W19" s="929"/>
      <c r="X19" s="929"/>
      <c r="Y19" s="929"/>
      <c r="Z19" s="929"/>
      <c r="AA19" s="929"/>
      <c r="AB19" s="929"/>
    </row>
    <row r="20" spans="1:28" ht="18" customHeight="1">
      <c r="A20" s="915" t="s">
        <v>2525</v>
      </c>
      <c r="B20" s="915"/>
      <c r="C20" s="915"/>
      <c r="D20" s="915"/>
      <c r="E20" s="915"/>
      <c r="F20" s="915"/>
      <c r="G20" s="915"/>
      <c r="H20" s="915"/>
      <c r="I20" s="915"/>
      <c r="J20" s="915"/>
      <c r="K20" s="915"/>
      <c r="L20" s="915"/>
      <c r="M20" s="915"/>
      <c r="N20" s="268"/>
      <c r="O20" s="268"/>
      <c r="P20" s="268"/>
      <c r="Q20" s="268"/>
      <c r="R20" s="268"/>
      <c r="S20" s="268"/>
      <c r="T20" s="268"/>
      <c r="U20" s="268"/>
      <c r="V20" s="268"/>
      <c r="W20" s="268"/>
      <c r="X20" s="268"/>
      <c r="Y20" s="268"/>
      <c r="Z20" s="268"/>
      <c r="AA20" s="268"/>
      <c r="AB20" s="268"/>
    </row>
    <row r="21" spans="1:28" ht="17.25" customHeight="1">
      <c r="A21" s="268"/>
      <c r="B21" s="268"/>
      <c r="C21" s="268"/>
      <c r="D21" s="268"/>
      <c r="E21" s="268"/>
      <c r="F21" s="268"/>
      <c r="G21" s="268"/>
      <c r="H21" s="268"/>
      <c r="I21" s="268"/>
      <c r="J21" s="268"/>
      <c r="K21" s="268"/>
      <c r="L21" s="268"/>
      <c r="M21" s="268"/>
      <c r="N21" s="268"/>
      <c r="O21" s="915" t="s">
        <v>798</v>
      </c>
      <c r="P21" s="915"/>
      <c r="Q21" s="915"/>
      <c r="R21" s="915"/>
      <c r="S21" s="915"/>
      <c r="T21" s="915"/>
      <c r="U21" s="915"/>
      <c r="V21" s="915"/>
      <c r="W21" s="915"/>
      <c r="X21" s="915"/>
      <c r="Y21" s="915"/>
      <c r="Z21" s="915"/>
      <c r="AA21" s="915"/>
      <c r="AB21" s="915"/>
    </row>
    <row r="22" spans="1:28">
      <c r="A22" s="268"/>
      <c r="B22" s="268"/>
      <c r="C22" s="268"/>
      <c r="D22" s="268"/>
      <c r="E22" s="268"/>
      <c r="F22" s="268"/>
      <c r="G22" s="268"/>
      <c r="H22" s="268"/>
      <c r="I22" s="268"/>
      <c r="J22" s="268"/>
      <c r="K22" s="268"/>
      <c r="L22" s="268"/>
      <c r="M22" s="268"/>
      <c r="N22" s="268"/>
      <c r="O22" s="279"/>
      <c r="P22" s="268"/>
      <c r="Q22" s="268"/>
      <c r="R22" s="268"/>
      <c r="S22" s="268"/>
      <c r="T22" s="268"/>
      <c r="U22" s="268"/>
      <c r="V22" s="268"/>
      <c r="W22" s="268"/>
      <c r="X22" s="268"/>
      <c r="Y22" s="268"/>
      <c r="Z22" s="268"/>
      <c r="AA22" s="268"/>
      <c r="AB22" s="268"/>
    </row>
    <row r="23" spans="1:28" ht="17.25">
      <c r="A23" s="935" t="s">
        <v>1417</v>
      </c>
      <c r="B23" s="935"/>
      <c r="C23" s="935"/>
      <c r="D23" s="935"/>
      <c r="E23" s="935"/>
      <c r="F23" s="935"/>
      <c r="G23" s="935"/>
      <c r="H23" s="935"/>
      <c r="I23" s="935"/>
      <c r="J23" s="935"/>
      <c r="K23" s="935"/>
      <c r="L23" s="935"/>
      <c r="M23" s="268"/>
      <c r="N23" s="268"/>
      <c r="O23" s="280"/>
      <c r="P23" s="270"/>
      <c r="Q23" s="268"/>
      <c r="R23" s="268"/>
      <c r="S23" s="268"/>
      <c r="T23" s="268"/>
      <c r="U23" s="268"/>
      <c r="V23" s="268"/>
      <c r="W23" s="268"/>
      <c r="X23" s="268"/>
      <c r="Y23" s="281"/>
      <c r="Z23" s="268"/>
      <c r="AA23" s="268"/>
      <c r="AB23" s="268"/>
    </row>
    <row r="24" spans="1:28">
      <c r="A24" s="268"/>
      <c r="B24" s="268"/>
      <c r="C24" s="268"/>
      <c r="D24" s="268"/>
      <c r="E24" s="268"/>
      <c r="F24" s="268"/>
      <c r="G24" s="268"/>
      <c r="H24" s="268"/>
      <c r="I24" s="268"/>
      <c r="J24" s="268"/>
      <c r="K24" s="268"/>
      <c r="L24" s="268"/>
      <c r="M24" s="268"/>
      <c r="N24" s="268"/>
      <c r="O24" s="282"/>
      <c r="P24" s="277"/>
      <c r="Q24" s="277"/>
      <c r="R24" s="277"/>
      <c r="S24" s="277"/>
      <c r="T24" s="277"/>
      <c r="U24" s="277"/>
      <c r="V24" s="277"/>
      <c r="W24" s="277"/>
      <c r="X24" s="277"/>
      <c r="Y24" s="277"/>
      <c r="Z24" s="283"/>
      <c r="AA24" s="916" t="s">
        <v>81</v>
      </c>
      <c r="AB24" s="917"/>
    </row>
    <row r="25" spans="1:28">
      <c r="A25" s="268"/>
      <c r="B25" s="268"/>
      <c r="C25" s="268"/>
      <c r="D25" s="268"/>
      <c r="E25" s="268"/>
      <c r="F25" s="268"/>
      <c r="G25" s="268"/>
      <c r="H25" s="268"/>
      <c r="I25" s="268"/>
      <c r="J25" s="268"/>
      <c r="K25" s="268"/>
      <c r="L25" s="268"/>
      <c r="M25" s="268"/>
      <c r="N25" s="268"/>
      <c r="O25" s="284"/>
      <c r="P25" s="472" t="s">
        <v>1411</v>
      </c>
      <c r="Q25" s="286"/>
      <c r="R25" s="286"/>
      <c r="S25" s="286"/>
      <c r="T25" s="286"/>
      <c r="U25" s="287"/>
      <c r="V25" s="269"/>
      <c r="W25" s="269"/>
      <c r="X25" s="287"/>
      <c r="Y25" s="288" t="s">
        <v>82</v>
      </c>
      <c r="Z25" s="268"/>
      <c r="AA25" s="918"/>
      <c r="AB25" s="919"/>
    </row>
    <row r="26" spans="1:28" ht="13.5" customHeight="1">
      <c r="A26" s="915" t="s">
        <v>798</v>
      </c>
      <c r="B26" s="915"/>
      <c r="C26" s="915"/>
      <c r="D26" s="915"/>
      <c r="E26" s="915"/>
      <c r="F26" s="915"/>
      <c r="G26" s="915"/>
      <c r="H26" s="915"/>
      <c r="I26" s="915"/>
      <c r="J26" s="915"/>
      <c r="K26" s="915"/>
      <c r="L26" s="915"/>
      <c r="M26" s="915"/>
      <c r="N26" s="268"/>
      <c r="O26" s="289"/>
      <c r="P26" s="290"/>
      <c r="Q26" s="290"/>
      <c r="R26" s="290"/>
      <c r="S26" s="291"/>
      <c r="T26" s="290"/>
      <c r="U26" s="290"/>
      <c r="V26" s="292"/>
      <c r="W26" s="292"/>
      <c r="X26" s="292"/>
      <c r="Y26" s="292"/>
      <c r="Z26" s="293"/>
      <c r="AA26" s="920"/>
      <c r="AB26" s="921"/>
    </row>
    <row r="27" spans="1:28" ht="13.5" customHeight="1">
      <c r="A27" s="915"/>
      <c r="B27" s="915"/>
      <c r="C27" s="915"/>
      <c r="D27" s="915"/>
      <c r="E27" s="915"/>
      <c r="F27" s="915"/>
      <c r="G27" s="915"/>
      <c r="H27" s="915"/>
      <c r="I27" s="915"/>
      <c r="J27" s="915"/>
      <c r="K27" s="915"/>
      <c r="L27" s="915"/>
      <c r="M27" s="915"/>
      <c r="N27" s="268"/>
      <c r="O27" s="294"/>
      <c r="P27" s="287"/>
      <c r="Q27" s="287"/>
      <c r="R27" s="287"/>
      <c r="S27" s="295"/>
      <c r="T27" s="287"/>
      <c r="U27" s="287"/>
      <c r="V27" s="269"/>
      <c r="W27" s="269"/>
      <c r="X27" s="269"/>
      <c r="Y27" s="269"/>
      <c r="Z27" s="269"/>
      <c r="AA27" s="296"/>
      <c r="AB27" s="268"/>
    </row>
    <row r="28" spans="1:28" ht="13.5" customHeight="1">
      <c r="A28" s="268"/>
      <c r="B28" s="268"/>
      <c r="C28" s="268"/>
      <c r="D28" s="268"/>
      <c r="E28" s="268"/>
      <c r="F28" s="268"/>
      <c r="G28" s="268"/>
      <c r="H28" s="268"/>
      <c r="I28" s="268"/>
      <c r="J28" s="268"/>
      <c r="K28" s="268"/>
      <c r="L28" s="268"/>
      <c r="M28" s="268"/>
      <c r="N28" s="268"/>
      <c r="O28" s="297"/>
      <c r="P28" s="298"/>
      <c r="Q28" s="298"/>
      <c r="R28" s="298"/>
      <c r="S28" s="299"/>
      <c r="T28" s="298"/>
      <c r="U28" s="298"/>
      <c r="V28" s="277"/>
      <c r="W28" s="277"/>
      <c r="X28" s="277"/>
      <c r="Y28" s="277"/>
      <c r="Z28" s="277"/>
      <c r="AA28" s="922" t="s">
        <v>83</v>
      </c>
      <c r="AB28" s="930" t="s">
        <v>84</v>
      </c>
    </row>
    <row r="29" spans="1:28" ht="13.5" customHeight="1">
      <c r="A29" s="268"/>
      <c r="B29" s="268"/>
      <c r="C29" s="268"/>
      <c r="D29" s="268"/>
      <c r="E29" s="268"/>
      <c r="F29" s="268"/>
      <c r="G29" s="268"/>
      <c r="H29" s="268"/>
      <c r="I29" s="268"/>
      <c r="J29" s="268"/>
      <c r="K29" s="268"/>
      <c r="L29" s="268"/>
      <c r="M29" s="268"/>
      <c r="N29" s="268"/>
      <c r="O29" s="284"/>
      <c r="P29" s="287" t="s">
        <v>85</v>
      </c>
      <c r="Q29" s="287"/>
      <c r="R29" s="287"/>
      <c r="S29" s="295"/>
      <c r="T29" s="287"/>
      <c r="U29" s="287"/>
      <c r="V29" s="269"/>
      <c r="W29" s="269"/>
      <c r="X29" s="269"/>
      <c r="Y29" s="288" t="s">
        <v>86</v>
      </c>
      <c r="Z29" s="269"/>
      <c r="AA29" s="923"/>
      <c r="AB29" s="931"/>
    </row>
    <row r="30" spans="1:28" ht="13.5" customHeight="1">
      <c r="A30" s="508" t="s">
        <v>2468</v>
      </c>
      <c r="B30" s="509"/>
      <c r="C30" s="509"/>
      <c r="D30" s="509"/>
      <c r="E30" s="509"/>
      <c r="F30" s="509"/>
      <c r="G30" s="268" t="s">
        <v>554</v>
      </c>
      <c r="H30" s="268"/>
      <c r="I30" s="268"/>
      <c r="J30" s="268"/>
      <c r="K30" s="268"/>
      <c r="L30" s="268"/>
      <c r="M30" s="268"/>
      <c r="N30" s="268"/>
      <c r="O30" s="300"/>
      <c r="P30" s="287"/>
      <c r="Q30" s="287"/>
      <c r="R30" s="287"/>
      <c r="S30" s="295"/>
      <c r="T30" s="287"/>
      <c r="U30" s="287"/>
      <c r="V30" s="269"/>
      <c r="W30" s="269"/>
      <c r="X30" s="269"/>
      <c r="Y30" s="269"/>
      <c r="Z30" s="269"/>
      <c r="AA30" s="923"/>
      <c r="AB30" s="931"/>
    </row>
    <row r="31" spans="1:28" ht="13.5" customHeight="1">
      <c r="A31" s="509"/>
      <c r="B31" s="509"/>
      <c r="C31" s="509"/>
      <c r="D31" s="509"/>
      <c r="E31" s="509"/>
      <c r="F31" s="509"/>
      <c r="G31" s="509"/>
      <c r="H31" s="268"/>
      <c r="I31" s="268"/>
      <c r="J31" s="268"/>
      <c r="K31" s="268"/>
      <c r="L31" s="268"/>
      <c r="M31" s="268"/>
      <c r="N31" s="268"/>
      <c r="O31" s="284"/>
      <c r="P31" s="287" t="s">
        <v>87</v>
      </c>
      <c r="Q31" s="287"/>
      <c r="R31" s="287"/>
      <c r="S31" s="287"/>
      <c r="T31" s="287"/>
      <c r="U31" s="287"/>
      <c r="V31" s="269"/>
      <c r="W31" s="269"/>
      <c r="X31" s="287"/>
      <c r="Y31" s="288" t="s">
        <v>82</v>
      </c>
      <c r="Z31" s="269"/>
      <c r="AA31" s="923"/>
      <c r="AB31" s="931"/>
    </row>
    <row r="32" spans="1:28" ht="13.5" customHeight="1">
      <c r="A32" s="933" t="s">
        <v>2469</v>
      </c>
      <c r="B32" s="933"/>
      <c r="C32" s="933"/>
      <c r="D32" s="933"/>
      <c r="E32" s="933"/>
      <c r="F32" s="933"/>
      <c r="G32" s="268" t="s">
        <v>554</v>
      </c>
      <c r="H32" s="268"/>
      <c r="I32" s="268"/>
      <c r="J32" s="268"/>
      <c r="K32" s="268"/>
      <c r="L32" s="268"/>
      <c r="M32" s="268"/>
      <c r="N32" s="268"/>
      <c r="O32" s="284"/>
      <c r="P32" s="287"/>
      <c r="Q32" s="287"/>
      <c r="R32" s="287"/>
      <c r="S32" s="287"/>
      <c r="T32" s="287"/>
      <c r="U32" s="287"/>
      <c r="V32" s="269"/>
      <c r="W32" s="269"/>
      <c r="X32" s="287"/>
      <c r="Y32" s="288"/>
      <c r="Z32" s="269"/>
      <c r="AA32" s="923"/>
      <c r="AB32" s="931"/>
    </row>
    <row r="33" spans="1:28" ht="13.5" customHeight="1">
      <c r="A33" s="509"/>
      <c r="B33" s="509"/>
      <c r="C33" s="509"/>
      <c r="D33" s="509"/>
      <c r="E33" s="509"/>
      <c r="F33" s="509"/>
      <c r="G33" s="509"/>
      <c r="H33" s="268"/>
      <c r="I33" s="268"/>
      <c r="J33" s="268"/>
      <c r="K33" s="268"/>
      <c r="L33" s="268"/>
      <c r="M33" s="268"/>
      <c r="N33" s="268"/>
      <c r="O33" s="284"/>
      <c r="P33" s="287" t="s">
        <v>88</v>
      </c>
      <c r="Q33" s="287"/>
      <c r="R33" s="287"/>
      <c r="S33" s="287"/>
      <c r="T33" s="287"/>
      <c r="U33" s="287"/>
      <c r="V33" s="269"/>
      <c r="W33" s="269"/>
      <c r="X33" s="287"/>
      <c r="Y33" s="288" t="s">
        <v>82</v>
      </c>
      <c r="Z33" s="269"/>
      <c r="AA33" s="923"/>
      <c r="AB33" s="931"/>
    </row>
    <row r="34" spans="1:28" ht="13.5" customHeight="1">
      <c r="A34" s="511" t="s">
        <v>1418</v>
      </c>
      <c r="B34" s="509"/>
      <c r="C34" s="509"/>
      <c r="D34" s="509"/>
      <c r="E34" s="509"/>
      <c r="F34" s="509"/>
      <c r="G34" s="270" t="s">
        <v>2471</v>
      </c>
      <c r="H34" s="268"/>
      <c r="I34" s="268"/>
      <c r="J34" s="268"/>
      <c r="K34" s="268"/>
      <c r="L34" s="268"/>
      <c r="M34" s="268"/>
      <c r="N34" s="268"/>
      <c r="O34" s="300"/>
      <c r="P34" s="287"/>
      <c r="Q34" s="287"/>
      <c r="R34" s="287"/>
      <c r="S34" s="287"/>
      <c r="T34" s="287"/>
      <c r="U34" s="287"/>
      <c r="V34" s="269"/>
      <c r="W34" s="269"/>
      <c r="X34" s="269"/>
      <c r="Y34" s="269"/>
      <c r="Z34" s="269"/>
      <c r="AA34" s="923"/>
      <c r="AB34" s="931"/>
    </row>
    <row r="35" spans="1:28" ht="13.5" customHeight="1">
      <c r="A35" s="509"/>
      <c r="B35" s="509"/>
      <c r="C35" s="509"/>
      <c r="D35" s="509"/>
      <c r="E35" s="509"/>
      <c r="F35" s="509"/>
      <c r="G35" s="509"/>
      <c r="H35" s="268"/>
      <c r="I35" s="268"/>
      <c r="J35" s="268"/>
      <c r="K35" s="268"/>
      <c r="L35" s="268"/>
      <c r="M35" s="268"/>
      <c r="N35" s="268"/>
      <c r="O35" s="284"/>
      <c r="P35" s="472" t="s">
        <v>2441</v>
      </c>
      <c r="Q35" s="285"/>
      <c r="R35" s="285"/>
      <c r="S35" s="285"/>
      <c r="T35" s="285"/>
      <c r="U35" s="285"/>
      <c r="V35" s="269"/>
      <c r="W35" s="269"/>
      <c r="X35" s="287"/>
      <c r="Y35" s="288" t="s">
        <v>82</v>
      </c>
      <c r="Z35" s="269"/>
      <c r="AA35" s="923"/>
      <c r="AB35" s="931"/>
    </row>
    <row r="36" spans="1:28" ht="13.5" customHeight="1">
      <c r="A36" s="936" t="s">
        <v>2646</v>
      </c>
      <c r="B36" s="936"/>
      <c r="C36" s="936"/>
      <c r="D36" s="936"/>
      <c r="E36" s="936"/>
      <c r="F36" s="936"/>
      <c r="G36" s="270" t="s">
        <v>2471</v>
      </c>
      <c r="H36" s="268"/>
      <c r="I36" s="268"/>
      <c r="J36" s="268"/>
      <c r="K36" s="268"/>
      <c r="L36" s="268"/>
      <c r="M36" s="268"/>
      <c r="N36" s="268"/>
      <c r="O36" s="300"/>
      <c r="P36" s="302"/>
      <c r="Q36" s="302"/>
      <c r="R36" s="302"/>
      <c r="S36" s="302"/>
      <c r="T36" s="302"/>
      <c r="U36" s="302"/>
      <c r="V36" s="269"/>
      <c r="W36" s="269"/>
      <c r="X36" s="269"/>
      <c r="Y36" s="269"/>
      <c r="Z36" s="269"/>
      <c r="AA36" s="923"/>
      <c r="AB36" s="931"/>
    </row>
    <row r="37" spans="1:28" ht="13.5" customHeight="1">
      <c r="A37" s="933" t="s">
        <v>2529</v>
      </c>
      <c r="B37" s="934"/>
      <c r="C37" s="934"/>
      <c r="D37" s="934"/>
      <c r="E37" s="934"/>
      <c r="F37" s="934"/>
      <c r="G37" s="934"/>
      <c r="H37" s="268"/>
      <c r="I37" s="268"/>
      <c r="J37" s="268"/>
      <c r="K37" s="268"/>
      <c r="L37" s="268"/>
      <c r="M37" s="268"/>
      <c r="N37" s="268"/>
      <c r="O37" s="284"/>
      <c r="P37" s="473" t="s">
        <v>1412</v>
      </c>
      <c r="Q37" s="269"/>
      <c r="R37" s="269"/>
      <c r="S37" s="269"/>
      <c r="T37" s="269"/>
      <c r="U37" s="269"/>
      <c r="V37" s="269"/>
      <c r="W37" s="269"/>
      <c r="X37" s="287"/>
      <c r="Y37" s="288" t="s">
        <v>82</v>
      </c>
      <c r="Z37" s="269"/>
      <c r="AA37" s="923"/>
      <c r="AB37" s="931"/>
    </row>
    <row r="38" spans="1:28" ht="13.5" customHeight="1">
      <c r="A38" s="509"/>
      <c r="B38" s="509"/>
      <c r="C38" s="509"/>
      <c r="D38" s="509"/>
      <c r="E38" s="509"/>
      <c r="F38" s="509"/>
      <c r="G38" s="509"/>
      <c r="H38" s="268"/>
      <c r="I38" s="268"/>
      <c r="J38" s="268"/>
      <c r="K38" s="268"/>
      <c r="L38" s="268"/>
      <c r="M38" s="268"/>
      <c r="N38" s="268"/>
      <c r="O38" s="300"/>
      <c r="P38" s="287"/>
      <c r="Q38" s="269"/>
      <c r="R38" s="269"/>
      <c r="S38" s="269"/>
      <c r="T38" s="269"/>
      <c r="U38" s="269"/>
      <c r="V38" s="303"/>
      <c r="W38" s="269"/>
      <c r="X38" s="269"/>
      <c r="Y38" s="269"/>
      <c r="Z38" s="269"/>
      <c r="AA38" s="923"/>
      <c r="AB38" s="931"/>
    </row>
    <row r="39" spans="1:28" ht="13.5" customHeight="1">
      <c r="A39" s="507" t="s">
        <v>2472</v>
      </c>
      <c r="B39" s="509"/>
      <c r="C39" s="509"/>
      <c r="D39" s="509"/>
      <c r="E39" s="509"/>
      <c r="F39" s="509"/>
      <c r="G39" s="301" t="s">
        <v>553</v>
      </c>
      <c r="H39" s="301"/>
      <c r="I39" s="268"/>
      <c r="J39" s="268"/>
      <c r="K39" s="268"/>
      <c r="L39" s="268"/>
      <c r="M39" s="268"/>
      <c r="N39" s="268"/>
      <c r="O39" s="284"/>
      <c r="P39" s="287" t="s">
        <v>91</v>
      </c>
      <c r="Q39" s="269"/>
      <c r="R39" s="269"/>
      <c r="S39" s="269"/>
      <c r="T39" s="269"/>
      <c r="U39" s="269"/>
      <c r="V39" s="269"/>
      <c r="W39" s="269"/>
      <c r="X39" s="269"/>
      <c r="Y39" s="288" t="s">
        <v>82</v>
      </c>
      <c r="Z39" s="269"/>
      <c r="AA39" s="923"/>
      <c r="AB39" s="931"/>
    </row>
    <row r="40" spans="1:28" ht="13.5" customHeight="1">
      <c r="A40" s="507"/>
      <c r="B40" s="509"/>
      <c r="C40" s="509"/>
      <c r="D40" s="509"/>
      <c r="E40" s="509"/>
      <c r="F40" s="509"/>
      <c r="G40" s="509"/>
      <c r="H40" s="301"/>
      <c r="I40" s="268"/>
      <c r="J40" s="268"/>
      <c r="K40" s="268"/>
      <c r="L40" s="268"/>
      <c r="M40" s="268"/>
      <c r="N40" s="268"/>
      <c r="O40" s="304"/>
      <c r="P40" s="305"/>
      <c r="Q40" s="306"/>
      <c r="R40" s="306"/>
      <c r="S40" s="306"/>
      <c r="T40" s="306"/>
      <c r="U40" s="306"/>
      <c r="V40" s="306"/>
      <c r="W40" s="306"/>
      <c r="X40" s="306"/>
      <c r="Y40" s="307"/>
      <c r="Z40" s="306"/>
      <c r="AA40" s="924"/>
      <c r="AB40" s="931"/>
    </row>
    <row r="41" spans="1:28" ht="13.5" customHeight="1">
      <c r="A41" s="507" t="s">
        <v>89</v>
      </c>
      <c r="B41" s="509"/>
      <c r="C41" s="509"/>
      <c r="D41" s="509"/>
      <c r="E41" s="509"/>
      <c r="F41" s="509"/>
      <c r="G41" s="270" t="s">
        <v>90</v>
      </c>
      <c r="H41" s="270"/>
      <c r="I41" s="268"/>
      <c r="J41" s="268"/>
      <c r="K41" s="268"/>
      <c r="L41" s="268"/>
      <c r="M41" s="268"/>
      <c r="N41" s="268"/>
      <c r="O41" s="284"/>
      <c r="P41" s="287"/>
      <c r="Q41" s="269"/>
      <c r="R41" s="269"/>
      <c r="S41" s="269"/>
      <c r="T41" s="269"/>
      <c r="U41" s="269"/>
      <c r="V41" s="269"/>
      <c r="W41" s="269"/>
      <c r="X41" s="269"/>
      <c r="Y41" s="288"/>
      <c r="Z41" s="269"/>
      <c r="AA41" s="308"/>
      <c r="AB41" s="931"/>
    </row>
    <row r="42" spans="1:28" ht="13.5" customHeight="1">
      <c r="A42" s="507"/>
      <c r="B42" s="509"/>
      <c r="C42" s="509"/>
      <c r="D42" s="509"/>
      <c r="E42" s="509"/>
      <c r="F42" s="509"/>
      <c r="G42" s="509"/>
      <c r="H42" s="301"/>
      <c r="I42" s="268"/>
      <c r="J42" s="268"/>
      <c r="K42" s="268"/>
      <c r="L42" s="268"/>
      <c r="M42" s="268"/>
      <c r="N42" s="268"/>
      <c r="O42" s="284"/>
      <c r="P42" s="287" t="s">
        <v>2473</v>
      </c>
      <c r="Q42" s="269"/>
      <c r="R42" s="269"/>
      <c r="S42" s="269"/>
      <c r="T42" s="269"/>
      <c r="U42" s="269"/>
      <c r="V42" s="269"/>
      <c r="W42" s="269"/>
      <c r="X42" s="269"/>
      <c r="Y42" s="288" t="s">
        <v>94</v>
      </c>
      <c r="Z42" s="269"/>
      <c r="AA42" s="308"/>
      <c r="AB42" s="931"/>
    </row>
    <row r="43" spans="1:28" ht="13.5" customHeight="1">
      <c r="A43" s="507" t="s">
        <v>92</v>
      </c>
      <c r="B43" s="509"/>
      <c r="C43" s="509"/>
      <c r="D43" s="509"/>
      <c r="E43" s="509"/>
      <c r="F43" s="509"/>
      <c r="G43" s="301" t="s">
        <v>553</v>
      </c>
      <c r="H43" s="301"/>
      <c r="I43" s="268"/>
      <c r="J43" s="268"/>
      <c r="K43" s="268"/>
      <c r="L43" s="268"/>
      <c r="M43" s="268"/>
      <c r="N43" s="268"/>
      <c r="O43" s="284"/>
      <c r="P43" s="287"/>
      <c r="Q43" s="269"/>
      <c r="R43" s="269"/>
      <c r="S43" s="269"/>
      <c r="T43" s="269"/>
      <c r="U43" s="269"/>
      <c r="V43" s="287"/>
      <c r="W43" s="269"/>
      <c r="X43" s="269"/>
      <c r="Y43" s="269"/>
      <c r="Z43" s="269"/>
      <c r="AA43" s="309"/>
      <c r="AB43" s="931"/>
    </row>
    <row r="44" spans="1:28" ht="15.75" customHeight="1">
      <c r="A44" s="507"/>
      <c r="B44" s="509"/>
      <c r="C44" s="509"/>
      <c r="D44" s="509"/>
      <c r="E44" s="509"/>
      <c r="F44" s="509"/>
      <c r="G44" s="509"/>
      <c r="H44" s="301"/>
      <c r="I44" s="268"/>
      <c r="J44" s="268"/>
      <c r="K44" s="268"/>
      <c r="L44" s="268"/>
      <c r="M44" s="268"/>
      <c r="N44" s="268"/>
      <c r="O44" s="284"/>
      <c r="P44" s="287" t="s">
        <v>96</v>
      </c>
      <c r="Q44" s="269"/>
      <c r="R44" s="310"/>
      <c r="S44" s="310"/>
      <c r="T44" s="310"/>
      <c r="U44" s="310"/>
      <c r="V44" s="269"/>
      <c r="W44" s="269"/>
      <c r="X44" s="269"/>
      <c r="Y44" s="288" t="s">
        <v>2442</v>
      </c>
      <c r="Z44" s="269"/>
      <c r="AA44" s="309"/>
      <c r="AB44" s="931"/>
    </row>
    <row r="45" spans="1:28" ht="15.75" customHeight="1">
      <c r="A45" s="507" t="s">
        <v>93</v>
      </c>
      <c r="B45" s="509"/>
      <c r="C45" s="509"/>
      <c r="D45" s="509"/>
      <c r="E45" s="509"/>
      <c r="F45" s="509"/>
      <c r="G45" s="268" t="s">
        <v>555</v>
      </c>
      <c r="H45" s="268"/>
      <c r="I45" s="268"/>
      <c r="J45" s="268"/>
      <c r="K45" s="268"/>
      <c r="L45" s="268"/>
      <c r="M45" s="268"/>
      <c r="N45" s="268"/>
      <c r="O45" s="311"/>
      <c r="P45" s="287" t="s">
        <v>97</v>
      </c>
      <c r="Q45" s="269"/>
      <c r="R45" s="269"/>
      <c r="S45" s="269"/>
      <c r="T45" s="269"/>
      <c r="U45" s="269"/>
      <c r="V45" s="269"/>
      <c r="W45" s="269"/>
      <c r="X45" s="269"/>
      <c r="Y45" s="269"/>
      <c r="Z45" s="269"/>
      <c r="AA45" s="309"/>
      <c r="AB45" s="931"/>
    </row>
    <row r="46" spans="1:28" ht="14.25" customHeight="1">
      <c r="A46" s="507"/>
      <c r="B46" s="509"/>
      <c r="C46" s="509"/>
      <c r="D46" s="509"/>
      <c r="E46" s="509"/>
      <c r="F46" s="509"/>
      <c r="G46" s="509"/>
      <c r="H46" s="301"/>
      <c r="I46" s="268"/>
      <c r="J46" s="268"/>
      <c r="K46" s="268"/>
      <c r="L46" s="268"/>
      <c r="M46" s="268"/>
      <c r="N46" s="268"/>
      <c r="O46" s="312"/>
      <c r="P46" s="305"/>
      <c r="Q46" s="306"/>
      <c r="R46" s="306"/>
      <c r="S46" s="306"/>
      <c r="T46" s="306"/>
      <c r="U46" s="306"/>
      <c r="V46" s="306"/>
      <c r="W46" s="306"/>
      <c r="X46" s="306"/>
      <c r="Y46" s="306"/>
      <c r="Z46" s="306"/>
      <c r="AA46" s="313"/>
      <c r="AB46" s="931"/>
    </row>
    <row r="47" spans="1:28" ht="14.25">
      <c r="A47" s="507" t="s">
        <v>95</v>
      </c>
      <c r="B47" s="509"/>
      <c r="C47" s="509"/>
      <c r="D47" s="509"/>
      <c r="E47" s="509"/>
      <c r="F47" s="509"/>
      <c r="G47" s="301" t="s">
        <v>139</v>
      </c>
      <c r="H47" s="301"/>
      <c r="I47" s="268"/>
      <c r="J47" s="268"/>
      <c r="K47" s="268"/>
      <c r="L47" s="268"/>
      <c r="M47" s="268"/>
      <c r="N47" s="268"/>
      <c r="O47" s="311"/>
      <c r="P47" s="287"/>
      <c r="Q47" s="269"/>
      <c r="R47" s="269"/>
      <c r="S47" s="269"/>
      <c r="T47" s="269"/>
      <c r="U47" s="269"/>
      <c r="V47" s="269"/>
      <c r="W47" s="269"/>
      <c r="X47" s="269"/>
      <c r="Y47" s="269"/>
      <c r="Z47" s="269"/>
      <c r="AA47" s="309"/>
      <c r="AB47" s="931"/>
    </row>
    <row r="48" spans="1:28">
      <c r="A48" s="509"/>
      <c r="B48" s="509"/>
      <c r="C48" s="509"/>
      <c r="D48" s="509"/>
      <c r="E48" s="509"/>
      <c r="F48" s="509"/>
      <c r="G48" s="509"/>
      <c r="H48" s="268"/>
      <c r="I48" s="268"/>
      <c r="J48" s="268"/>
      <c r="K48" s="268"/>
      <c r="L48" s="268"/>
      <c r="M48" s="268"/>
      <c r="N48" s="268"/>
      <c r="O48" s="284"/>
      <c r="P48" s="287" t="s">
        <v>98</v>
      </c>
      <c r="Q48" s="268"/>
      <c r="R48" s="268"/>
      <c r="S48" s="268"/>
      <c r="T48" s="268"/>
      <c r="U48" s="268"/>
      <c r="V48" s="268"/>
      <c r="W48" s="268"/>
      <c r="X48" s="269"/>
      <c r="Y48" s="288" t="s">
        <v>94</v>
      </c>
      <c r="Z48" s="269"/>
      <c r="AA48" s="309"/>
      <c r="AB48" s="931"/>
    </row>
    <row r="49" spans="1:28">
      <c r="A49" s="510"/>
      <c r="B49" s="510"/>
      <c r="C49" s="510"/>
      <c r="D49" s="510"/>
      <c r="E49" s="509"/>
      <c r="F49" s="509"/>
      <c r="G49" s="509"/>
      <c r="H49" s="268"/>
      <c r="I49" s="268"/>
      <c r="J49" s="268"/>
      <c r="K49" s="268"/>
      <c r="L49" s="268"/>
      <c r="M49" s="268"/>
      <c r="N49" s="268"/>
      <c r="O49" s="311"/>
      <c r="P49" s="287"/>
      <c r="Q49" s="269"/>
      <c r="R49" s="269"/>
      <c r="S49" s="269"/>
      <c r="T49" s="269"/>
      <c r="U49" s="269"/>
      <c r="V49" s="269"/>
      <c r="W49" s="269"/>
      <c r="X49" s="269"/>
      <c r="Y49" s="269"/>
      <c r="Z49" s="269"/>
      <c r="AA49" s="309"/>
      <c r="AB49" s="931"/>
    </row>
    <row r="50" spans="1:28">
      <c r="A50" s="509"/>
      <c r="B50" s="509"/>
      <c r="C50" s="509"/>
      <c r="D50" s="509"/>
      <c r="E50" s="509"/>
      <c r="F50" s="509"/>
      <c r="G50" s="509"/>
      <c r="H50" s="268"/>
      <c r="I50" s="268"/>
      <c r="J50" s="268"/>
      <c r="K50" s="268"/>
      <c r="L50" s="268"/>
      <c r="M50" s="268"/>
      <c r="N50" s="268"/>
      <c r="O50" s="284"/>
      <c r="P50" s="287" t="s">
        <v>99</v>
      </c>
      <c r="Q50" s="269"/>
      <c r="R50" s="269"/>
      <c r="S50" s="269"/>
      <c r="T50" s="269"/>
      <c r="U50" s="269"/>
      <c r="V50" s="269"/>
      <c r="W50" s="269"/>
      <c r="X50" s="269"/>
      <c r="Y50" s="288" t="s">
        <v>2442</v>
      </c>
      <c r="Z50" s="269"/>
      <c r="AA50" s="309"/>
      <c r="AB50" s="931"/>
    </row>
    <row r="51" spans="1:28" ht="13.5" customHeight="1">
      <c r="A51" s="512" t="s">
        <v>2467</v>
      </c>
      <c r="B51" s="509"/>
      <c r="C51" s="509"/>
      <c r="D51" s="509"/>
      <c r="E51" s="509"/>
      <c r="F51" s="509"/>
      <c r="G51" s="509"/>
      <c r="H51" s="268"/>
      <c r="I51" s="268"/>
      <c r="J51" s="268"/>
      <c r="K51" s="268"/>
      <c r="L51" s="268"/>
      <c r="M51" s="268"/>
      <c r="N51" s="268"/>
      <c r="O51" s="284"/>
      <c r="P51" s="287" t="s">
        <v>100</v>
      </c>
      <c r="Q51" s="269"/>
      <c r="R51" s="269"/>
      <c r="S51" s="269"/>
      <c r="T51" s="269"/>
      <c r="U51" s="269"/>
      <c r="V51" s="269"/>
      <c r="W51" s="269"/>
      <c r="X51" s="269"/>
      <c r="Y51" s="288"/>
      <c r="Z51" s="269"/>
      <c r="AA51" s="309"/>
      <c r="AB51" s="931"/>
    </row>
    <row r="52" spans="1:28">
      <c r="A52" s="268"/>
      <c r="B52" s="268"/>
      <c r="C52" s="268"/>
      <c r="D52" s="268"/>
      <c r="E52" s="268"/>
      <c r="F52" s="268"/>
      <c r="G52" s="268"/>
      <c r="H52" s="268"/>
      <c r="I52" s="268"/>
      <c r="J52" s="268"/>
      <c r="K52" s="268"/>
      <c r="L52" s="268"/>
      <c r="M52" s="268"/>
      <c r="N52" s="268"/>
      <c r="O52" s="314"/>
      <c r="P52" s="290"/>
      <c r="Q52" s="292"/>
      <c r="R52" s="292"/>
      <c r="S52" s="292"/>
      <c r="T52" s="292"/>
      <c r="U52" s="292"/>
      <c r="V52" s="292"/>
      <c r="W52" s="292"/>
      <c r="X52" s="292"/>
      <c r="Y52" s="292"/>
      <c r="Z52" s="292"/>
      <c r="AA52" s="315"/>
      <c r="AB52" s="932"/>
    </row>
    <row r="53" spans="1:28">
      <c r="A53" s="268"/>
      <c r="B53" s="268"/>
      <c r="C53" s="268"/>
      <c r="D53" s="268"/>
      <c r="E53" s="268"/>
      <c r="F53" s="268"/>
      <c r="G53" s="268"/>
      <c r="H53" s="268"/>
      <c r="I53" s="268"/>
      <c r="J53" s="268"/>
      <c r="K53" s="268"/>
      <c r="L53" s="268"/>
      <c r="M53" s="268"/>
      <c r="N53" s="268"/>
      <c r="O53" s="268"/>
      <c r="P53" s="268"/>
      <c r="Q53" s="268"/>
      <c r="R53" s="268"/>
      <c r="S53" s="268"/>
      <c r="T53" s="268"/>
      <c r="U53" s="268"/>
      <c r="V53" s="268"/>
      <c r="W53" s="268"/>
      <c r="X53" s="268"/>
      <c r="Y53" s="268"/>
      <c r="Z53" s="268"/>
      <c r="AA53" s="268"/>
      <c r="AB53" s="268"/>
    </row>
    <row r="54" spans="1:28" ht="13.5" customHeight="1">
      <c r="A54" s="268"/>
      <c r="B54" s="268"/>
      <c r="C54" s="268"/>
      <c r="D54" s="318" t="s">
        <v>817</v>
      </c>
      <c r="E54" s="268"/>
      <c r="F54" s="268"/>
      <c r="G54" s="268"/>
      <c r="H54" s="268"/>
      <c r="I54" s="268"/>
      <c r="J54" s="268"/>
      <c r="K54" s="268"/>
      <c r="L54" s="268"/>
      <c r="M54" s="268"/>
      <c r="N54" s="268"/>
      <c r="O54" s="282"/>
      <c r="P54" s="277"/>
      <c r="Q54" s="277"/>
      <c r="R54" s="277"/>
      <c r="S54" s="277"/>
      <c r="T54" s="277"/>
      <c r="U54" s="277"/>
      <c r="V54" s="277"/>
      <c r="W54" s="277"/>
      <c r="X54" s="277"/>
      <c r="Y54" s="277"/>
      <c r="Z54" s="283"/>
      <c r="AA54" s="916" t="s">
        <v>102</v>
      </c>
      <c r="AB54" s="917"/>
    </row>
    <row r="55" spans="1:28" ht="14.25">
      <c r="A55" s="268"/>
      <c r="B55" s="268"/>
      <c r="C55" s="268"/>
      <c r="D55" s="318"/>
      <c r="E55" s="268"/>
      <c r="F55" s="268"/>
      <c r="G55" s="268"/>
      <c r="H55" s="268"/>
      <c r="I55" s="268"/>
      <c r="J55" s="268"/>
      <c r="K55" s="268"/>
      <c r="L55" s="268"/>
      <c r="M55" s="268"/>
      <c r="N55" s="268"/>
      <c r="O55" s="284"/>
      <c r="P55" s="285" t="s">
        <v>103</v>
      </c>
      <c r="Q55" s="286"/>
      <c r="R55" s="286"/>
      <c r="S55" s="286"/>
      <c r="T55" s="286"/>
      <c r="U55" s="287"/>
      <c r="V55" s="269"/>
      <c r="W55" s="269"/>
      <c r="X55" s="287"/>
      <c r="Y55" s="288" t="s">
        <v>104</v>
      </c>
      <c r="Z55" s="319"/>
      <c r="AA55" s="918"/>
      <c r="AB55" s="919"/>
    </row>
    <row r="56" spans="1:28">
      <c r="A56" s="268"/>
      <c r="B56" s="268"/>
      <c r="C56" s="268"/>
      <c r="D56" s="268"/>
      <c r="E56" s="268"/>
      <c r="F56" s="268"/>
      <c r="G56" s="268"/>
      <c r="H56" s="268"/>
      <c r="I56" s="268"/>
      <c r="J56" s="268"/>
      <c r="K56" s="268"/>
      <c r="L56" s="268"/>
      <c r="M56" s="268"/>
      <c r="N56" s="268"/>
      <c r="O56" s="311"/>
      <c r="P56" s="269"/>
      <c r="Q56" s="269"/>
      <c r="R56" s="269"/>
      <c r="S56" s="269"/>
      <c r="T56" s="269"/>
      <c r="U56" s="269"/>
      <c r="V56" s="269"/>
      <c r="W56" s="269"/>
      <c r="X56" s="269"/>
      <c r="Y56" s="269"/>
      <c r="Z56" s="319"/>
      <c r="AA56" s="918"/>
      <c r="AB56" s="919"/>
    </row>
    <row r="57" spans="1:28" ht="13.5" customHeight="1">
      <c r="A57" s="268"/>
      <c r="B57" s="268"/>
      <c r="C57" s="268"/>
      <c r="D57" s="268"/>
      <c r="E57" s="937"/>
      <c r="F57" s="938"/>
      <c r="G57" s="268"/>
      <c r="H57" s="940" t="str">
        <f>'申込シート①-1・２'!J5&amp;"  "&amp;'申込シート①-1・２'!K5</f>
        <v xml:space="preserve">  </v>
      </c>
      <c r="I57" s="940"/>
      <c r="J57" s="940"/>
      <c r="K57" s="940"/>
      <c r="L57" s="268"/>
      <c r="M57" s="268"/>
      <c r="N57" s="268"/>
      <c r="O57" s="284"/>
      <c r="P57" s="287" t="s">
        <v>105</v>
      </c>
      <c r="Q57" s="269"/>
      <c r="R57" s="269"/>
      <c r="S57" s="269"/>
      <c r="T57" s="269"/>
      <c r="U57" s="269"/>
      <c r="V57" s="269"/>
      <c r="W57" s="269"/>
      <c r="X57" s="269"/>
      <c r="Y57" s="288" t="s">
        <v>104</v>
      </c>
      <c r="Z57" s="319"/>
      <c r="AA57" s="918"/>
      <c r="AB57" s="919"/>
    </row>
    <row r="58" spans="1:28" ht="14.25">
      <c r="A58" s="268"/>
      <c r="B58" s="268"/>
      <c r="C58" s="268"/>
      <c r="D58" s="502" t="s">
        <v>799</v>
      </c>
      <c r="E58" s="939"/>
      <c r="F58" s="939"/>
      <c r="G58" s="317" t="s">
        <v>843</v>
      </c>
      <c r="H58" s="941"/>
      <c r="I58" s="941"/>
      <c r="J58" s="941"/>
      <c r="K58" s="941"/>
      <c r="L58" s="318" t="s">
        <v>2443</v>
      </c>
      <c r="M58" s="268"/>
      <c r="N58" s="268"/>
      <c r="O58" s="311"/>
      <c r="P58" s="269"/>
      <c r="Q58" s="269"/>
      <c r="R58" s="269"/>
      <c r="S58" s="269"/>
      <c r="T58" s="269"/>
      <c r="U58" s="269"/>
      <c r="V58" s="269"/>
      <c r="W58" s="269"/>
      <c r="X58" s="269"/>
      <c r="Y58" s="269"/>
      <c r="Z58" s="319"/>
      <c r="AA58" s="918"/>
      <c r="AB58" s="919"/>
    </row>
    <row r="59" spans="1:28">
      <c r="A59" s="268"/>
      <c r="B59" s="268"/>
      <c r="C59" s="268"/>
      <c r="D59" s="268"/>
      <c r="E59" s="269"/>
      <c r="F59" s="269"/>
      <c r="G59" s="269"/>
      <c r="H59" s="277"/>
      <c r="I59" s="277"/>
      <c r="J59" s="277"/>
      <c r="K59" s="277"/>
      <c r="L59" s="277"/>
      <c r="M59" s="269"/>
      <c r="N59" s="268"/>
      <c r="O59" s="284"/>
      <c r="P59" s="285" t="s">
        <v>106</v>
      </c>
      <c r="Q59" s="286"/>
      <c r="R59" s="286"/>
      <c r="S59" s="286"/>
      <c r="T59" s="286"/>
      <c r="U59" s="287"/>
      <c r="V59" s="269"/>
      <c r="W59" s="269"/>
      <c r="X59" s="287"/>
      <c r="Y59" s="288" t="s">
        <v>139</v>
      </c>
      <c r="Z59" s="319"/>
      <c r="AA59" s="918"/>
      <c r="AB59" s="919"/>
    </row>
    <row r="60" spans="1:28">
      <c r="A60" s="268"/>
      <c r="B60" s="268"/>
      <c r="C60" s="268"/>
      <c r="D60" s="268"/>
      <c r="E60" s="268"/>
      <c r="F60" s="268"/>
      <c r="G60" s="268"/>
      <c r="H60" s="268"/>
      <c r="I60" s="268"/>
      <c r="J60" s="268"/>
      <c r="K60" s="268"/>
      <c r="L60" s="268"/>
      <c r="M60" s="268"/>
      <c r="N60" s="268"/>
      <c r="O60" s="284"/>
      <c r="P60" s="287" t="s">
        <v>107</v>
      </c>
      <c r="Q60" s="286"/>
      <c r="R60" s="286"/>
      <c r="S60" s="286"/>
      <c r="T60" s="286"/>
      <c r="U60" s="287"/>
      <c r="V60" s="269"/>
      <c r="W60" s="269"/>
      <c r="X60" s="287"/>
      <c r="Y60" s="288"/>
      <c r="Z60" s="319"/>
      <c r="AA60" s="918"/>
      <c r="AB60" s="919"/>
    </row>
    <row r="61" spans="1:28" ht="17.25">
      <c r="A61" s="268"/>
      <c r="B61" s="268"/>
      <c r="C61" s="268"/>
      <c r="D61" s="268"/>
      <c r="E61" s="268"/>
      <c r="F61" s="268"/>
      <c r="G61" s="268"/>
      <c r="H61" s="268"/>
      <c r="I61" s="268"/>
      <c r="J61" s="268"/>
      <c r="K61" s="268"/>
      <c r="L61" s="268"/>
      <c r="M61" s="268"/>
      <c r="N61" s="268"/>
      <c r="O61" s="289"/>
      <c r="P61" s="290"/>
      <c r="Q61" s="290"/>
      <c r="R61" s="290"/>
      <c r="S61" s="291"/>
      <c r="T61" s="290"/>
      <c r="U61" s="290"/>
      <c r="V61" s="292"/>
      <c r="W61" s="292"/>
      <c r="X61" s="292"/>
      <c r="Y61" s="292"/>
      <c r="Z61" s="293"/>
      <c r="AA61" s="920"/>
      <c r="AB61" s="921"/>
    </row>
    <row r="62" spans="1:28">
      <c r="A62" s="268"/>
      <c r="B62" s="268"/>
      <c r="C62" s="268"/>
      <c r="D62" s="268"/>
      <c r="E62" s="268"/>
      <c r="F62" s="268"/>
      <c r="G62" s="268"/>
      <c r="H62" s="268"/>
      <c r="I62" s="268"/>
      <c r="J62" s="268"/>
      <c r="K62" s="268"/>
      <c r="L62" s="268"/>
      <c r="M62" s="268"/>
      <c r="N62" s="268"/>
      <c r="O62" s="268"/>
      <c r="P62" s="268"/>
      <c r="Q62" s="268"/>
      <c r="R62" s="268"/>
      <c r="S62" s="268"/>
      <c r="T62" s="268"/>
      <c r="U62" s="268"/>
      <c r="V62" s="268"/>
      <c r="W62" s="268"/>
      <c r="X62" s="268"/>
      <c r="Y62" s="268"/>
      <c r="Z62" s="268"/>
      <c r="AA62" s="268"/>
      <c r="AB62" s="268"/>
    </row>
    <row r="63" spans="1:28">
      <c r="A63" s="268"/>
      <c r="B63" s="268"/>
      <c r="C63" s="268"/>
      <c r="D63" s="268"/>
      <c r="E63" s="268"/>
      <c r="F63" s="268"/>
      <c r="G63" s="268"/>
      <c r="H63" s="268"/>
      <c r="I63" s="268"/>
      <c r="J63" s="268"/>
      <c r="K63" s="268"/>
      <c r="L63" s="268"/>
      <c r="M63" s="268"/>
      <c r="N63" s="268"/>
      <c r="O63" s="910" t="s">
        <v>1414</v>
      </c>
      <c r="P63" s="911"/>
      <c r="Q63" s="911"/>
      <c r="R63" s="911"/>
      <c r="S63" s="911"/>
      <c r="T63" s="911"/>
      <c r="U63" s="911"/>
      <c r="V63" s="911"/>
      <c r="W63" s="911"/>
      <c r="X63" s="911"/>
      <c r="Y63" s="911"/>
      <c r="Z63" s="911"/>
      <c r="AA63" s="911"/>
      <c r="AB63" s="911"/>
    </row>
    <row r="64" spans="1:28" ht="28.5" customHeight="1">
      <c r="A64" s="268"/>
      <c r="B64" s="268"/>
      <c r="C64" s="268"/>
      <c r="D64" s="268"/>
      <c r="E64" s="268"/>
      <c r="F64" s="268"/>
      <c r="G64" s="268"/>
      <c r="H64" s="268"/>
      <c r="I64" s="268"/>
      <c r="J64" s="268"/>
      <c r="K64" s="268"/>
      <c r="L64" s="268"/>
      <c r="M64" s="268"/>
      <c r="N64" s="268"/>
      <c r="O64" s="320"/>
      <c r="P64" s="320"/>
      <c r="Q64" s="320"/>
      <c r="R64" s="320"/>
      <c r="S64" s="320"/>
      <c r="T64" s="320"/>
      <c r="U64" s="320"/>
      <c r="V64" s="320"/>
      <c r="W64" s="320"/>
      <c r="X64" s="320"/>
      <c r="Y64" s="320"/>
      <c r="Z64" s="320"/>
      <c r="AA64" s="320"/>
      <c r="AB64" s="320"/>
    </row>
    <row r="65" spans="1:28">
      <c r="A65" s="268"/>
      <c r="B65" s="268"/>
      <c r="C65" s="268"/>
      <c r="D65" s="268"/>
      <c r="E65" s="268"/>
      <c r="F65" s="268"/>
      <c r="G65" s="268"/>
      <c r="H65" s="268"/>
      <c r="I65" s="268"/>
      <c r="J65" s="268"/>
      <c r="K65" s="268"/>
      <c r="L65" s="268"/>
      <c r="M65" s="268"/>
      <c r="N65" s="268"/>
      <c r="O65" s="268"/>
      <c r="P65" s="268"/>
      <c r="Q65" s="268"/>
      <c r="R65" s="268"/>
      <c r="S65" s="268"/>
      <c r="T65" s="268"/>
      <c r="U65" s="268"/>
      <c r="V65" s="268"/>
      <c r="W65" s="268"/>
      <c r="X65" s="268"/>
      <c r="Y65" s="268"/>
      <c r="Z65" s="268"/>
      <c r="AA65" s="268"/>
      <c r="AB65" s="268"/>
    </row>
    <row r="66" spans="1:28" ht="14.25">
      <c r="A66" s="268"/>
      <c r="B66" s="268"/>
      <c r="C66" s="268"/>
      <c r="D66" s="268"/>
      <c r="E66" s="268"/>
      <c r="F66" s="268"/>
      <c r="G66" s="268"/>
      <c r="H66" s="268"/>
      <c r="I66" s="268"/>
      <c r="J66" s="268"/>
      <c r="K66" s="268"/>
      <c r="L66" s="268"/>
      <c r="M66" s="268"/>
      <c r="N66" s="268"/>
      <c r="O66" s="268"/>
      <c r="P66" s="268"/>
      <c r="Q66" s="301" t="s">
        <v>108</v>
      </c>
      <c r="R66" s="268"/>
      <c r="S66" s="268"/>
      <c r="T66" s="268"/>
      <c r="U66" s="268"/>
      <c r="V66" s="268"/>
      <c r="W66" s="268"/>
      <c r="X66" s="268"/>
      <c r="Y66" s="268"/>
      <c r="Z66" s="268"/>
      <c r="AA66" s="268"/>
      <c r="AB66" s="268"/>
    </row>
    <row r="67" spans="1:28">
      <c r="A67" s="268"/>
      <c r="B67" s="268"/>
      <c r="C67" s="268"/>
      <c r="D67" s="268"/>
      <c r="E67" s="268"/>
      <c r="F67" s="268"/>
      <c r="G67" s="268"/>
      <c r="H67" s="268"/>
      <c r="I67" s="268"/>
      <c r="J67" s="268"/>
      <c r="K67" s="268"/>
      <c r="L67" s="268"/>
      <c r="M67" s="268"/>
      <c r="N67" s="268"/>
      <c r="O67" s="268"/>
      <c r="P67" s="268"/>
      <c r="Q67" s="268"/>
      <c r="R67" s="268"/>
      <c r="S67" s="268"/>
      <c r="T67" s="268"/>
      <c r="U67" s="268"/>
      <c r="V67" s="268"/>
      <c r="W67" s="268"/>
      <c r="X67" s="268"/>
      <c r="Y67" s="268"/>
      <c r="Z67" s="268"/>
      <c r="AA67" s="268"/>
      <c r="AB67" s="268"/>
    </row>
    <row r="68" spans="1:28">
      <c r="A68" s="268"/>
      <c r="B68" s="268"/>
      <c r="C68" s="268"/>
      <c r="D68" s="268"/>
      <c r="E68" s="268"/>
      <c r="F68" s="268"/>
      <c r="G68" s="268"/>
      <c r="H68" s="268"/>
      <c r="I68" s="268"/>
      <c r="J68" s="268"/>
      <c r="K68" s="268"/>
      <c r="L68" s="268"/>
      <c r="M68" s="268"/>
      <c r="N68" s="268"/>
      <c r="O68" s="268"/>
      <c r="P68" s="268"/>
      <c r="Q68" s="268"/>
      <c r="R68" s="268"/>
      <c r="S68" s="268"/>
      <c r="T68" s="268"/>
      <c r="U68" s="268"/>
      <c r="V68" s="268"/>
      <c r="W68" s="268"/>
      <c r="X68" s="268"/>
      <c r="Y68" s="268"/>
      <c r="Z68" s="268"/>
      <c r="AA68" s="268"/>
      <c r="AB68" s="268"/>
    </row>
    <row r="69" spans="1:28" ht="14.25">
      <c r="A69" s="268"/>
      <c r="B69" s="268"/>
      <c r="C69" s="268"/>
      <c r="D69" s="268"/>
      <c r="E69" s="271"/>
      <c r="F69" s="268"/>
      <c r="G69" s="268"/>
      <c r="H69" s="268"/>
      <c r="I69" s="268"/>
      <c r="J69" s="268"/>
      <c r="K69" s="268"/>
      <c r="L69" s="268"/>
      <c r="M69" s="268"/>
      <c r="N69" s="268"/>
      <c r="O69" s="268"/>
      <c r="P69" s="268"/>
      <c r="Q69" s="268"/>
      <c r="R69" s="301" t="s">
        <v>817</v>
      </c>
      <c r="S69" s="268"/>
      <c r="T69" s="268"/>
      <c r="U69" s="268"/>
      <c r="V69" s="268"/>
      <c r="W69" s="268"/>
      <c r="X69" s="268"/>
      <c r="Y69" s="268"/>
      <c r="Z69" s="268"/>
      <c r="AA69" s="268"/>
      <c r="AB69" s="268"/>
    </row>
    <row r="70" spans="1:28">
      <c r="A70" s="268"/>
      <c r="B70" s="268"/>
      <c r="C70" s="268"/>
      <c r="D70" s="268"/>
      <c r="E70" s="268"/>
      <c r="F70" s="268"/>
      <c r="G70" s="268"/>
      <c r="H70" s="268"/>
      <c r="I70" s="268"/>
      <c r="J70" s="268"/>
      <c r="K70" s="268"/>
      <c r="L70" s="268"/>
      <c r="M70" s="268"/>
      <c r="N70" s="268"/>
      <c r="O70" s="268"/>
      <c r="P70" s="268"/>
      <c r="Q70" s="268"/>
      <c r="R70" s="268"/>
      <c r="S70" s="268"/>
      <c r="T70" s="268"/>
      <c r="U70" s="268"/>
      <c r="V70" s="268"/>
      <c r="W70" s="268"/>
      <c r="X70" s="268"/>
      <c r="Y70" s="268"/>
      <c r="Z70" s="268"/>
      <c r="AA70" s="268"/>
      <c r="AB70" s="268"/>
    </row>
    <row r="71" spans="1:28" ht="23.25" customHeight="1">
      <c r="A71" s="268"/>
      <c r="B71" s="268"/>
      <c r="C71" s="268"/>
      <c r="D71" s="268"/>
      <c r="E71" s="268"/>
      <c r="F71" s="268"/>
      <c r="G71" s="268"/>
      <c r="H71" s="268"/>
      <c r="I71" s="268"/>
      <c r="J71" s="268"/>
      <c r="K71" s="268"/>
      <c r="L71" s="268"/>
      <c r="M71" s="268"/>
      <c r="N71" s="268"/>
      <c r="O71" s="268"/>
      <c r="P71" s="268"/>
      <c r="Q71" s="268"/>
      <c r="R71" s="316" t="s">
        <v>799</v>
      </c>
      <c r="S71" s="925"/>
      <c r="T71" s="926"/>
      <c r="U71" s="317" t="s">
        <v>843</v>
      </c>
      <c r="V71" s="912"/>
      <c r="W71" s="912"/>
      <c r="X71" s="912"/>
      <c r="Y71" s="912"/>
      <c r="Z71" s="912"/>
      <c r="AA71" s="268"/>
      <c r="AB71" s="268"/>
    </row>
    <row r="72" spans="1:28">
      <c r="A72" s="268"/>
      <c r="B72" s="268"/>
      <c r="C72" s="268"/>
      <c r="D72" s="268"/>
      <c r="E72" s="268"/>
      <c r="F72" s="268"/>
      <c r="G72" s="268"/>
      <c r="H72" s="268"/>
      <c r="I72" s="268"/>
      <c r="J72" s="268"/>
      <c r="K72" s="268"/>
      <c r="L72" s="268"/>
      <c r="M72" s="268"/>
      <c r="N72" s="268"/>
      <c r="O72" s="268"/>
      <c r="P72" s="268"/>
      <c r="Q72" s="268"/>
      <c r="R72" s="268"/>
      <c r="S72" s="268"/>
      <c r="T72" s="268"/>
      <c r="U72" s="268"/>
      <c r="V72" s="268"/>
      <c r="W72" s="268"/>
      <c r="X72" s="268"/>
      <c r="Y72" s="268"/>
      <c r="Z72" s="268"/>
      <c r="AA72" s="268"/>
      <c r="AB72" s="268"/>
    </row>
    <row r="73" spans="1:28">
      <c r="A73" s="268"/>
      <c r="B73" s="268"/>
      <c r="C73" s="268"/>
      <c r="D73" s="268"/>
      <c r="E73" s="268"/>
      <c r="F73" s="268"/>
      <c r="G73" s="268"/>
      <c r="H73" s="268"/>
      <c r="I73" s="268"/>
      <c r="J73" s="268"/>
      <c r="K73" s="268"/>
      <c r="L73" s="268"/>
      <c r="M73" s="268"/>
      <c r="N73" s="268"/>
      <c r="O73" s="268"/>
      <c r="P73" s="268"/>
      <c r="Q73" s="268"/>
      <c r="R73" s="268"/>
      <c r="S73" s="268"/>
      <c r="T73" s="268"/>
      <c r="U73" s="268"/>
      <c r="V73" s="268"/>
      <c r="W73" s="268"/>
      <c r="X73" s="268"/>
      <c r="Y73" s="268"/>
      <c r="Z73" s="268"/>
      <c r="AA73" s="268"/>
      <c r="AB73" s="268"/>
    </row>
    <row r="74" spans="1:28">
      <c r="A74" s="268"/>
      <c r="B74" s="268"/>
      <c r="C74" s="268"/>
      <c r="D74" s="268"/>
      <c r="E74" s="268"/>
      <c r="F74" s="268"/>
      <c r="G74" s="268"/>
      <c r="H74" s="268"/>
      <c r="I74" s="268"/>
      <c r="J74" s="268"/>
      <c r="K74" s="268"/>
      <c r="L74" s="268"/>
      <c r="M74" s="268"/>
      <c r="N74" s="268"/>
      <c r="O74" s="268"/>
      <c r="P74" s="268"/>
      <c r="Q74" s="268"/>
      <c r="R74" s="268"/>
      <c r="S74" s="268"/>
      <c r="T74" s="268"/>
      <c r="U74" s="268"/>
      <c r="V74" s="268"/>
      <c r="W74" s="268"/>
      <c r="X74" s="268"/>
      <c r="Y74" s="268"/>
      <c r="Z74" s="268"/>
      <c r="AA74" s="268"/>
      <c r="AB74" s="268"/>
    </row>
    <row r="75" spans="1:28">
      <c r="A75" s="268"/>
      <c r="B75" s="268"/>
      <c r="C75" s="268"/>
      <c r="D75" s="268"/>
      <c r="E75" s="268"/>
      <c r="F75" s="268"/>
      <c r="G75" s="268"/>
      <c r="H75" s="268"/>
      <c r="I75" s="268"/>
      <c r="J75" s="268"/>
      <c r="K75" s="268"/>
      <c r="L75" s="268"/>
      <c r="M75" s="268"/>
      <c r="N75" s="268"/>
      <c r="O75" s="268"/>
      <c r="P75" s="268"/>
      <c r="Q75" s="268"/>
      <c r="R75" s="268"/>
      <c r="S75" s="268"/>
      <c r="T75" s="268"/>
      <c r="U75" s="268"/>
      <c r="V75" s="268"/>
      <c r="W75" s="268"/>
      <c r="X75" s="268"/>
      <c r="Y75" s="268"/>
      <c r="Z75" s="268"/>
      <c r="AA75" s="268"/>
      <c r="AB75" s="268"/>
    </row>
    <row r="76" spans="1:28">
      <c r="A76" s="268"/>
      <c r="B76" s="268"/>
      <c r="C76" s="268"/>
      <c r="D76" s="268"/>
      <c r="E76" s="268"/>
      <c r="F76" s="268"/>
      <c r="G76" s="268"/>
      <c r="H76" s="268"/>
      <c r="I76" s="268"/>
      <c r="J76" s="268"/>
      <c r="K76" s="268"/>
      <c r="L76" s="268"/>
      <c r="M76" s="268"/>
      <c r="N76" s="268"/>
      <c r="O76" s="268"/>
      <c r="P76" s="268"/>
      <c r="Q76" s="268"/>
      <c r="R76" s="268"/>
      <c r="S76" s="268"/>
      <c r="T76" s="268"/>
      <c r="U76" s="268"/>
      <c r="V76" s="268"/>
      <c r="W76" s="268"/>
      <c r="X76" s="268"/>
      <c r="Y76" s="268"/>
      <c r="Z76" s="268"/>
      <c r="AA76" s="268"/>
      <c r="AB76" s="268"/>
    </row>
    <row r="77" spans="1:28">
      <c r="A77" s="268"/>
      <c r="B77" s="268"/>
      <c r="C77" s="268"/>
      <c r="D77" s="268"/>
      <c r="E77" s="268"/>
      <c r="F77" s="268"/>
      <c r="G77" s="268"/>
      <c r="H77" s="268"/>
      <c r="I77" s="268"/>
      <c r="J77" s="268"/>
      <c r="K77" s="268"/>
      <c r="L77" s="268"/>
      <c r="M77" s="268"/>
      <c r="N77" s="268"/>
      <c r="O77" s="268"/>
      <c r="P77" s="268"/>
      <c r="Q77" s="268"/>
      <c r="R77" s="268"/>
      <c r="S77" s="268"/>
      <c r="T77" s="268"/>
      <c r="U77" s="268"/>
      <c r="V77" s="268"/>
      <c r="W77" s="268"/>
      <c r="X77" s="268"/>
      <c r="Y77" s="268"/>
      <c r="Z77" s="268"/>
      <c r="AA77" s="268"/>
      <c r="AB77" s="268"/>
    </row>
    <row r="78" spans="1:28">
      <c r="A78" s="268"/>
      <c r="B78" s="268"/>
      <c r="C78" s="268"/>
      <c r="D78" s="268"/>
      <c r="E78" s="268"/>
      <c r="F78" s="268"/>
      <c r="G78" s="268"/>
      <c r="H78" s="268"/>
      <c r="I78" s="268"/>
      <c r="J78" s="268"/>
      <c r="K78" s="268"/>
      <c r="L78" s="268"/>
      <c r="M78" s="268"/>
      <c r="N78" s="268"/>
      <c r="O78" s="268"/>
      <c r="P78" s="268"/>
      <c r="Q78" s="268"/>
      <c r="R78" s="268"/>
      <c r="S78" s="268"/>
      <c r="T78" s="268"/>
      <c r="U78" s="268"/>
      <c r="V78" s="268"/>
      <c r="W78" s="268"/>
      <c r="X78" s="268"/>
      <c r="Y78" s="268"/>
      <c r="Z78" s="268"/>
      <c r="AA78" s="268"/>
      <c r="AB78" s="268"/>
    </row>
    <row r="79" spans="1:28" s="268" customFormat="1"/>
    <row r="80" spans="1:28" s="268" customFormat="1"/>
    <row r="81" spans="1:28" s="268" customFormat="1"/>
    <row r="82" spans="1:28" s="268" customFormat="1"/>
    <row r="83" spans="1:28" s="268" customFormat="1">
      <c r="O83" s="18"/>
      <c r="P83" s="18"/>
      <c r="Q83" s="18"/>
      <c r="R83" s="18"/>
      <c r="S83" s="18"/>
      <c r="T83" s="18"/>
      <c r="U83" s="18"/>
      <c r="V83" s="18"/>
      <c r="W83" s="18"/>
      <c r="X83" s="18"/>
      <c r="Y83" s="18"/>
      <c r="Z83" s="18"/>
      <c r="AA83" s="18"/>
      <c r="AB83" s="18"/>
    </row>
    <row r="84" spans="1:28">
      <c r="A84" s="268"/>
      <c r="B84" s="268"/>
      <c r="C84" s="268"/>
      <c r="D84" s="268"/>
      <c r="E84" s="268"/>
      <c r="F84" s="268"/>
      <c r="G84" s="268"/>
      <c r="H84" s="268"/>
      <c r="I84" s="268"/>
      <c r="J84" s="268"/>
      <c r="K84" s="268"/>
      <c r="L84" s="268"/>
      <c r="M84" s="268"/>
      <c r="N84" s="268"/>
    </row>
    <row r="85" spans="1:28">
      <c r="A85" s="268"/>
      <c r="B85" s="268"/>
      <c r="C85" s="268"/>
      <c r="D85" s="268"/>
      <c r="E85" s="268"/>
      <c r="F85" s="268"/>
      <c r="G85" s="268"/>
      <c r="H85" s="268"/>
      <c r="I85" s="268"/>
      <c r="J85" s="268"/>
      <c r="K85" s="268"/>
      <c r="L85" s="268"/>
      <c r="M85" s="268"/>
      <c r="N85" s="268"/>
    </row>
    <row r="86" spans="1:28">
      <c r="A86" s="268"/>
      <c r="B86" s="268"/>
      <c r="C86" s="268"/>
      <c r="D86" s="268"/>
      <c r="E86" s="268"/>
      <c r="F86" s="268"/>
      <c r="G86" s="268"/>
      <c r="H86" s="268"/>
      <c r="I86" s="268"/>
      <c r="J86" s="268"/>
      <c r="K86" s="268"/>
      <c r="L86" s="268"/>
      <c r="M86" s="268"/>
    </row>
  </sheetData>
  <sheetProtection password="CC6F" sheet="1" objects="1" scenarios="1"/>
  <mergeCells count="30">
    <mergeCell ref="A1:B1"/>
    <mergeCell ref="O1:P1"/>
    <mergeCell ref="P9:S9"/>
    <mergeCell ref="T12:V12"/>
    <mergeCell ref="A9:C9"/>
    <mergeCell ref="G12:L12"/>
    <mergeCell ref="A36:F36"/>
    <mergeCell ref="E57:F58"/>
    <mergeCell ref="H57:K58"/>
    <mergeCell ref="X4:Y4"/>
    <mergeCell ref="E14:L14"/>
    <mergeCell ref="T14:V14"/>
    <mergeCell ref="W14:AA14"/>
    <mergeCell ref="W12:AA12"/>
    <mergeCell ref="O63:AB63"/>
    <mergeCell ref="V71:Z71"/>
    <mergeCell ref="F15:J16"/>
    <mergeCell ref="A20:M20"/>
    <mergeCell ref="O21:AB21"/>
    <mergeCell ref="AA24:AB26"/>
    <mergeCell ref="AA28:AA40"/>
    <mergeCell ref="S71:T71"/>
    <mergeCell ref="E15:E16"/>
    <mergeCell ref="O17:AB19"/>
    <mergeCell ref="AA54:AB61"/>
    <mergeCell ref="AB28:AB52"/>
    <mergeCell ref="A37:G37"/>
    <mergeCell ref="A23:L23"/>
    <mergeCell ref="A26:M27"/>
    <mergeCell ref="A32:F32"/>
  </mergeCells>
  <phoneticPr fontId="4"/>
  <dataValidations count="3">
    <dataValidation type="whole" imeMode="off" allowBlank="1" showInputMessage="1" showErrorMessage="1" sqref="X4 H4">
      <formula1>1</formula1>
      <formula2>12</formula2>
    </dataValidation>
    <dataValidation type="whole" imeMode="off" allowBlank="1" showInputMessage="1" showErrorMessage="1" sqref="J4 AA4">
      <formula1>1</formula1>
      <formula2>31</formula2>
    </dataValidation>
    <dataValidation imeMode="hiragana" allowBlank="1" showInputMessage="1" showErrorMessage="1" sqref="F15 S11 E13 H57"/>
  </dataValidations>
  <printOptions horizontalCentered="1"/>
  <pageMargins left="0.70866141732283472" right="0.70866141732283472" top="0.74803149606299213" bottom="0.74803149606299213" header="0.31496062992125984" footer="0.31496062992125984"/>
  <pageSetup paperSize="9" scale="74" fitToWidth="2" orientation="portrait" r:id="rId1"/>
  <colBreaks count="1" manualBreakCount="1">
    <brk id="14" max="71" man="1"/>
  </colBreaks>
  <drawing r:id="rId2"/>
</worksheet>
</file>

<file path=xl/worksheets/sheet4.xml><?xml version="1.0" encoding="utf-8"?>
<worksheet xmlns="http://schemas.openxmlformats.org/spreadsheetml/2006/main" xmlns:r="http://schemas.openxmlformats.org/officeDocument/2006/relationships">
  <sheetPr codeName="Sheet1">
    <pageSetUpPr autoPageBreaks="0"/>
  </sheetPr>
  <dimension ref="A1:BX293"/>
  <sheetViews>
    <sheetView showGridLines="0" showZeros="0" zoomScale="85" zoomScaleNormal="85" zoomScaleSheetLayoutView="85" workbookViewId="0">
      <pane xSplit="1" ySplit="9" topLeftCell="B10" activePane="bottomRight" state="frozen"/>
      <selection pane="topRight" activeCell="B1" sqref="B1"/>
      <selection pane="bottomLeft" activeCell="A10" sqref="A10"/>
      <selection pane="bottomRight" activeCell="K5" sqref="K5"/>
    </sheetView>
  </sheetViews>
  <sheetFormatPr defaultRowHeight="13.5"/>
  <cols>
    <col min="1" max="1" width="1.25" style="468" customWidth="1"/>
    <col min="2" max="2" width="27.625" style="18" customWidth="1"/>
    <col min="3" max="3" width="3.625" style="18" customWidth="1"/>
    <col min="4" max="5" width="14.125" style="18" customWidth="1"/>
    <col min="6" max="6" width="4.625" style="18" customWidth="1"/>
    <col min="7" max="7" width="18.375" style="514" customWidth="1"/>
    <col min="8" max="9" width="3.625" style="18" customWidth="1"/>
    <col min="10" max="10" width="15.5" style="18" customWidth="1"/>
    <col min="11" max="11" width="15.625" style="18" customWidth="1"/>
    <col min="12" max="13" width="10.5" style="18" customWidth="1"/>
    <col min="14" max="14" width="3.625" style="18" customWidth="1"/>
    <col min="15" max="15" width="7.5" style="18" customWidth="1"/>
    <col min="16" max="18" width="6.75" style="18" customWidth="1"/>
    <col min="19" max="25" width="8.125" style="18" customWidth="1"/>
    <col min="26" max="26" width="8.625" style="18" customWidth="1"/>
    <col min="27" max="27" width="9" style="18" customWidth="1"/>
    <col min="28" max="28" width="10.875" style="18" customWidth="1"/>
    <col min="29" max="32" width="7.625" style="580" customWidth="1"/>
    <col min="33" max="33" width="15.625" style="580" hidden="1" customWidth="1"/>
    <col min="34" max="44" width="10.625" style="580" hidden="1" customWidth="1"/>
    <col min="45" max="45" width="9" style="580" hidden="1" customWidth="1"/>
    <col min="46" max="47" width="10.625" style="580" hidden="1" customWidth="1"/>
    <col min="48" max="48" width="9" style="580" hidden="1" customWidth="1"/>
    <col min="49" max="51" width="10.625" style="580" hidden="1" customWidth="1"/>
    <col min="52" max="63" width="0" style="580" hidden="1" customWidth="1"/>
    <col min="64" max="76" width="9" style="580"/>
    <col min="77" max="16384" width="9" style="18"/>
  </cols>
  <sheetData>
    <row r="1" spans="1:76" s="2" customFormat="1" ht="24.95" customHeight="1" thickBot="1">
      <c r="A1" s="466">
        <v>0</v>
      </c>
      <c r="B1" s="1" t="s">
        <v>1107</v>
      </c>
      <c r="C1" s="1018" t="s">
        <v>2531</v>
      </c>
      <c r="D1" s="1018"/>
      <c r="E1" s="1018"/>
      <c r="F1" s="1018"/>
      <c r="G1" s="1018"/>
      <c r="H1" s="1018"/>
      <c r="I1" s="1018"/>
      <c r="J1" s="1018"/>
      <c r="K1" s="1018"/>
      <c r="L1" s="1018"/>
      <c r="M1" s="375"/>
      <c r="AB1" s="456" t="s">
        <v>2506</v>
      </c>
      <c r="AC1" s="577"/>
      <c r="AD1" s="577"/>
      <c r="AE1" s="577"/>
      <c r="AF1" s="577"/>
      <c r="AG1" s="577"/>
      <c r="AH1" s="577"/>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row>
    <row r="2" spans="1:76" ht="14.1" customHeight="1" thickBot="1">
      <c r="A2" s="467">
        <v>41488</v>
      </c>
      <c r="B2" s="579" t="s">
        <v>739</v>
      </c>
      <c r="C2" s="997" t="s">
        <v>813</v>
      </c>
      <c r="D2" s="998"/>
      <c r="E2" s="50" t="s">
        <v>1042</v>
      </c>
      <c r="F2" s="997" t="s">
        <v>814</v>
      </c>
      <c r="G2" s="1019"/>
      <c r="H2" s="1019"/>
      <c r="I2" s="634"/>
      <c r="J2" s="365" t="s">
        <v>1346</v>
      </c>
      <c r="K2" s="364" t="s">
        <v>1347</v>
      </c>
      <c r="L2" s="997" t="s">
        <v>2444</v>
      </c>
      <c r="M2" s="998"/>
      <c r="N2" s="997" t="s">
        <v>815</v>
      </c>
      <c r="O2" s="1019"/>
      <c r="P2" s="1019"/>
      <c r="Q2" s="1019"/>
      <c r="R2" s="1019"/>
      <c r="S2" s="1019"/>
      <c r="T2" s="1019"/>
      <c r="U2" s="1019"/>
      <c r="V2" s="1019"/>
      <c r="W2" s="1019"/>
      <c r="X2" s="1019"/>
      <c r="Y2" s="1019"/>
      <c r="Z2" s="1019"/>
      <c r="AA2" s="1019"/>
      <c r="AB2" s="998"/>
      <c r="AH2" s="581"/>
    </row>
    <row r="3" spans="1:76" ht="24" customHeight="1" thickTop="1" thickBot="1">
      <c r="B3" s="582"/>
      <c r="C3" s="1035" t="str">
        <f>IF(B3="","",VLOOKUP(B3,M学校,2,TRUE))</f>
        <v/>
      </c>
      <c r="D3" s="1036"/>
      <c r="E3" s="636" t="str">
        <f>IF(B3="","",VLOOKUP(B3,M学校,3,TRUE))</f>
        <v/>
      </c>
      <c r="F3" s="1050" t="str">
        <f>IF(B3="","",VLOOKUP(B3,M学校,5,TRUE))</f>
        <v/>
      </c>
      <c r="G3" s="1051"/>
      <c r="H3" s="1051"/>
      <c r="I3" s="1052"/>
      <c r="J3" s="638"/>
      <c r="K3" s="639"/>
      <c r="L3" s="1035" t="str">
        <f>IF(B3="","",VLOOKUP(B3,M学校,8,TRUE))</f>
        <v/>
      </c>
      <c r="M3" s="1036"/>
      <c r="N3" s="1037" t="str">
        <f>IF(B3="","",VLOOKUP(B3,M学校,7,TRUE))</f>
        <v/>
      </c>
      <c r="O3" s="1038"/>
      <c r="P3" s="1038"/>
      <c r="Q3" s="1038"/>
      <c r="R3" s="1038"/>
      <c r="S3" s="1038"/>
      <c r="T3" s="1038"/>
      <c r="U3" s="1038"/>
      <c r="V3" s="1038"/>
      <c r="W3" s="1038"/>
      <c r="X3" s="1038"/>
      <c r="Y3" s="1038"/>
      <c r="Z3" s="1038"/>
      <c r="AA3" s="1038"/>
      <c r="AB3" s="1039"/>
      <c r="AH3" s="581"/>
    </row>
    <row r="4" spans="1:76" ht="14.1" customHeight="1" thickBot="1">
      <c r="A4" s="469"/>
      <c r="B4" s="583"/>
      <c r="C4" s="584"/>
      <c r="E4" s="585" t="s">
        <v>1162</v>
      </c>
      <c r="F4" s="997" t="s">
        <v>816</v>
      </c>
      <c r="G4" s="1019"/>
      <c r="H4" s="1019"/>
      <c r="I4" s="998"/>
      <c r="J4" s="365" t="s">
        <v>1344</v>
      </c>
      <c r="K4" s="364" t="s">
        <v>1345</v>
      </c>
      <c r="L4" s="997" t="s">
        <v>2445</v>
      </c>
      <c r="M4" s="998"/>
      <c r="N4" s="587"/>
      <c r="O4" s="150"/>
      <c r="P4" s="150"/>
      <c r="Q4" s="150"/>
      <c r="R4" s="150"/>
      <c r="S4" s="150"/>
      <c r="T4" s="150"/>
      <c r="U4" s="150"/>
      <c r="V4" s="150"/>
      <c r="W4" s="150"/>
      <c r="X4" s="150"/>
      <c r="Y4" s="150"/>
      <c r="Z4" s="150"/>
      <c r="AA4" s="150"/>
      <c r="AG4" s="581"/>
      <c r="AH4" s="581"/>
    </row>
    <row r="5" spans="1:76" ht="24" customHeight="1" thickTop="1" thickBot="1">
      <c r="A5" s="469"/>
      <c r="B5" s="588"/>
      <c r="C5" s="584"/>
      <c r="E5" s="640" t="s">
        <v>1176</v>
      </c>
      <c r="F5" s="1040"/>
      <c r="G5" s="1041"/>
      <c r="H5" s="1041"/>
      <c r="I5" s="1042"/>
      <c r="J5" s="641"/>
      <c r="K5" s="642"/>
      <c r="L5" s="999" t="str">
        <f>IF(B3="","",VLOOKUP(B3,M学校,9,TRUE))</f>
        <v/>
      </c>
      <c r="M5" s="1000"/>
      <c r="N5" s="589"/>
      <c r="O5" s="33"/>
      <c r="P5" s="483"/>
      <c r="Q5" s="33"/>
      <c r="R5" s="33"/>
      <c r="S5" s="33"/>
      <c r="T5" s="33"/>
      <c r="U5" s="33"/>
      <c r="V5" s="33"/>
      <c r="W5" s="150"/>
      <c r="X5" s="150"/>
      <c r="Y5" s="150"/>
      <c r="Z5" s="150"/>
      <c r="AA5" s="150"/>
      <c r="AB5" s="150"/>
      <c r="AC5" s="581"/>
      <c r="AD5" s="581"/>
      <c r="AE5" s="581"/>
      <c r="AF5" s="581"/>
    </row>
    <row r="6" spans="1:76" ht="6.95" customHeight="1" thickBot="1">
      <c r="A6" s="469"/>
      <c r="B6" s="584"/>
      <c r="C6" s="590"/>
      <c r="D6" s="591"/>
      <c r="E6" s="592"/>
      <c r="F6" s="592"/>
      <c r="G6" s="593"/>
      <c r="H6" s="592"/>
      <c r="I6" s="150"/>
      <c r="L6" s="591"/>
      <c r="M6" s="591"/>
      <c r="N6" s="591"/>
      <c r="O6" s="591"/>
      <c r="P6" s="591"/>
      <c r="Q6" s="591"/>
      <c r="R6" s="591"/>
      <c r="S6" s="591"/>
      <c r="T6" s="591"/>
      <c r="U6" s="591"/>
      <c r="V6" s="591"/>
      <c r="W6" s="591"/>
      <c r="X6" s="591"/>
      <c r="Y6" s="591"/>
      <c r="Z6" s="150"/>
      <c r="AA6" s="150"/>
      <c r="AB6" s="150"/>
      <c r="AC6" s="581"/>
      <c r="AD6" s="581"/>
      <c r="AE6" s="581"/>
      <c r="AF6" s="581"/>
    </row>
    <row r="7" spans="1:76" ht="9" customHeight="1">
      <c r="A7" s="469"/>
      <c r="B7" s="1045" t="s">
        <v>1044</v>
      </c>
      <c r="C7" s="1029" t="s">
        <v>1269</v>
      </c>
      <c r="D7" s="1023" t="s">
        <v>839</v>
      </c>
      <c r="E7" s="1026" t="s">
        <v>840</v>
      </c>
      <c r="F7" s="1032" t="s">
        <v>841</v>
      </c>
      <c r="G7" s="1020" t="s">
        <v>842</v>
      </c>
      <c r="H7" s="1057" t="s">
        <v>1156</v>
      </c>
      <c r="I7" s="1058"/>
      <c r="J7" s="969" t="s">
        <v>1348</v>
      </c>
      <c r="K7" s="972" t="s">
        <v>1349</v>
      </c>
      <c r="L7" s="969" t="s">
        <v>1350</v>
      </c>
      <c r="M7" s="972" t="s">
        <v>1351</v>
      </c>
      <c r="N7" s="1032" t="s">
        <v>738</v>
      </c>
      <c r="O7" s="991" t="s">
        <v>552</v>
      </c>
      <c r="P7" s="1011" t="s">
        <v>66</v>
      </c>
      <c r="Q7" s="1012"/>
      <c r="R7" s="1012"/>
      <c r="S7" s="1001" t="s">
        <v>1031</v>
      </c>
      <c r="T7" s="1002"/>
      <c r="U7" s="1002"/>
      <c r="V7" s="985" t="s">
        <v>845</v>
      </c>
      <c r="W7" s="986"/>
      <c r="X7" s="987"/>
      <c r="Y7" s="1005" t="s">
        <v>65</v>
      </c>
      <c r="Z7" s="1005"/>
      <c r="AA7" s="1006"/>
      <c r="AB7" s="580"/>
      <c r="BW7" s="18"/>
      <c r="BX7" s="18"/>
    </row>
    <row r="8" spans="1:76" ht="9.75" customHeight="1" thickBot="1">
      <c r="A8" s="469"/>
      <c r="B8" s="1046"/>
      <c r="C8" s="1030"/>
      <c r="D8" s="1024"/>
      <c r="E8" s="1027"/>
      <c r="F8" s="1033"/>
      <c r="G8" s="1021"/>
      <c r="H8" s="1059"/>
      <c r="I8" s="1060"/>
      <c r="J8" s="970"/>
      <c r="K8" s="973"/>
      <c r="L8" s="970"/>
      <c r="M8" s="973"/>
      <c r="N8" s="1033"/>
      <c r="O8" s="992"/>
      <c r="P8" s="1013"/>
      <c r="Q8" s="1014"/>
      <c r="R8" s="1014"/>
      <c r="S8" s="1003"/>
      <c r="T8" s="1004"/>
      <c r="U8" s="1004"/>
      <c r="V8" s="988"/>
      <c r="W8" s="989"/>
      <c r="X8" s="990"/>
      <c r="Y8" s="1007"/>
      <c r="Z8" s="1007"/>
      <c r="AA8" s="1008"/>
      <c r="AB8" s="580"/>
      <c r="BW8" s="18"/>
      <c r="BX8" s="18"/>
    </row>
    <row r="9" spans="1:76" ht="29.25" customHeight="1" thickBot="1">
      <c r="A9" s="469"/>
      <c r="B9" s="1047"/>
      <c r="C9" s="1031"/>
      <c r="D9" s="1025"/>
      <c r="E9" s="1028"/>
      <c r="F9" s="1034"/>
      <c r="G9" s="1022"/>
      <c r="H9" s="1061"/>
      <c r="I9" s="1062"/>
      <c r="J9" s="971"/>
      <c r="K9" s="974"/>
      <c r="L9" s="971"/>
      <c r="M9" s="974"/>
      <c r="N9" s="1034"/>
      <c r="O9" s="993"/>
      <c r="P9" s="855">
        <v>42667</v>
      </c>
      <c r="Q9" s="862">
        <v>42668</v>
      </c>
      <c r="R9" s="859">
        <v>42669</v>
      </c>
      <c r="S9" s="774" t="s">
        <v>2547</v>
      </c>
      <c r="T9" s="873" t="s">
        <v>2606</v>
      </c>
      <c r="U9" s="594">
        <v>42669</v>
      </c>
      <c r="V9" s="774">
        <v>42668</v>
      </c>
      <c r="W9" s="862">
        <v>42669</v>
      </c>
      <c r="X9" s="887">
        <v>42670</v>
      </c>
      <c r="Y9" s="1009"/>
      <c r="Z9" s="1009"/>
      <c r="AA9" s="1010"/>
      <c r="AB9" s="580"/>
      <c r="BW9" s="18"/>
      <c r="BX9" s="18"/>
    </row>
    <row r="10" spans="1:76" ht="14.45" customHeight="1">
      <c r="A10" s="469">
        <f>F10</f>
        <v>1</v>
      </c>
      <c r="B10" s="1043" t="s">
        <v>2548</v>
      </c>
      <c r="C10" s="172">
        <v>1</v>
      </c>
      <c r="D10" s="4"/>
      <c r="E10" s="188" t="s">
        <v>773</v>
      </c>
      <c r="F10" s="172">
        <v>1</v>
      </c>
      <c r="G10" s="5" t="s">
        <v>847</v>
      </c>
      <c r="H10" s="1053"/>
      <c r="I10" s="1054"/>
      <c r="J10" s="366"/>
      <c r="K10" s="370"/>
      <c r="L10" s="381"/>
      <c r="M10" s="370"/>
      <c r="N10" s="10"/>
      <c r="O10" s="10"/>
      <c r="P10" s="856"/>
      <c r="Q10" s="863"/>
      <c r="R10" s="154"/>
      <c r="S10" s="405"/>
      <c r="T10" s="866"/>
      <c r="U10" s="406"/>
      <c r="V10" s="775"/>
      <c r="W10" s="881"/>
      <c r="X10" s="482"/>
      <c r="Y10" s="1015"/>
      <c r="Z10" s="1016"/>
      <c r="AA10" s="1017"/>
      <c r="AB10" s="1235"/>
      <c r="AC10" s="1235"/>
      <c r="AD10" s="1235"/>
      <c r="AE10" s="633"/>
      <c r="AF10" s="633"/>
      <c r="AG10" s="633"/>
      <c r="AH10" s="633"/>
      <c r="AV10" s="563" t="s">
        <v>118</v>
      </c>
      <c r="BX10" s="18"/>
    </row>
    <row r="11" spans="1:76" ht="14.45" customHeight="1">
      <c r="A11" s="469">
        <f>A10+1</f>
        <v>2</v>
      </c>
      <c r="B11" s="1044"/>
      <c r="C11" s="173">
        <v>2</v>
      </c>
      <c r="D11" s="6"/>
      <c r="E11" s="189" t="s">
        <v>773</v>
      </c>
      <c r="F11" s="174">
        <f t="shared" ref="F11:F74" si="0">F10+1</f>
        <v>2</v>
      </c>
      <c r="G11" s="5" t="s">
        <v>847</v>
      </c>
      <c r="H11" s="977"/>
      <c r="I11" s="978"/>
      <c r="J11" s="7"/>
      <c r="K11" s="371"/>
      <c r="L11" s="382"/>
      <c r="M11" s="371"/>
      <c r="N11" s="11"/>
      <c r="O11" s="11"/>
      <c r="P11" s="847"/>
      <c r="Q11" s="852"/>
      <c r="R11" s="151"/>
      <c r="S11" s="407"/>
      <c r="T11" s="852"/>
      <c r="U11" s="408"/>
      <c r="V11" s="407"/>
      <c r="W11" s="852"/>
      <c r="X11" s="408"/>
      <c r="Y11" s="979"/>
      <c r="Z11" s="980"/>
      <c r="AA11" s="981"/>
      <c r="AB11" s="1235"/>
      <c r="AC11" s="1235"/>
      <c r="AD11" s="1235"/>
      <c r="AE11" s="633"/>
      <c r="AF11" s="633"/>
      <c r="AG11" s="633"/>
      <c r="AH11" s="633"/>
      <c r="AV11" s="563" t="s">
        <v>118</v>
      </c>
      <c r="BX11" s="18"/>
    </row>
    <row r="12" spans="1:76" ht="14.45" customHeight="1">
      <c r="A12" s="469">
        <f t="shared" ref="A12:A75" si="1">A11+1</f>
        <v>3</v>
      </c>
      <c r="B12" s="1048" t="s">
        <v>2642</v>
      </c>
      <c r="C12" s="173">
        <v>3</v>
      </c>
      <c r="D12" s="5"/>
      <c r="E12" s="189" t="s">
        <v>2447</v>
      </c>
      <c r="F12" s="174">
        <f t="shared" si="0"/>
        <v>3</v>
      </c>
      <c r="G12" s="5" t="s">
        <v>847</v>
      </c>
      <c r="H12" s="977"/>
      <c r="I12" s="978"/>
      <c r="J12" s="7"/>
      <c r="K12" s="371"/>
      <c r="L12" s="382"/>
      <c r="M12" s="371"/>
      <c r="N12" s="11"/>
      <c r="O12" s="11"/>
      <c r="P12" s="847"/>
      <c r="Q12" s="852"/>
      <c r="R12" s="151"/>
      <c r="S12" s="407"/>
      <c r="T12" s="852"/>
      <c r="U12" s="408"/>
      <c r="V12" s="407"/>
      <c r="W12" s="852"/>
      <c r="X12" s="408"/>
      <c r="Y12" s="979"/>
      <c r="Z12" s="980"/>
      <c r="AA12" s="981"/>
      <c r="AB12" s="1235"/>
      <c r="AC12" s="1235"/>
      <c r="AD12" s="1235"/>
      <c r="AE12" s="633"/>
      <c r="AF12" s="633"/>
      <c r="AG12" s="633"/>
      <c r="AH12" s="633"/>
      <c r="AV12" s="563" t="s">
        <v>118</v>
      </c>
      <c r="BX12" s="18"/>
    </row>
    <row r="13" spans="1:76" ht="14.45" customHeight="1">
      <c r="A13" s="469">
        <f t="shared" si="1"/>
        <v>4</v>
      </c>
      <c r="B13" s="1048"/>
      <c r="C13" s="173">
        <v>4</v>
      </c>
      <c r="D13" s="5"/>
      <c r="E13" s="189" t="s">
        <v>2446</v>
      </c>
      <c r="F13" s="174">
        <f t="shared" si="0"/>
        <v>4</v>
      </c>
      <c r="G13" s="5" t="s">
        <v>847</v>
      </c>
      <c r="H13" s="977"/>
      <c r="I13" s="978"/>
      <c r="J13" s="7"/>
      <c r="K13" s="371"/>
      <c r="L13" s="382"/>
      <c r="M13" s="371"/>
      <c r="N13" s="11"/>
      <c r="O13" s="11"/>
      <c r="P13" s="847"/>
      <c r="Q13" s="852"/>
      <c r="R13" s="151"/>
      <c r="S13" s="407"/>
      <c r="T13" s="852"/>
      <c r="U13" s="408"/>
      <c r="V13" s="407"/>
      <c r="W13" s="852"/>
      <c r="X13" s="408"/>
      <c r="Y13" s="979"/>
      <c r="Z13" s="980"/>
      <c r="AA13" s="981"/>
      <c r="AB13" s="1235"/>
      <c r="AC13" s="1235"/>
      <c r="AD13" s="1235"/>
      <c r="AE13" s="633"/>
      <c r="AF13" s="633"/>
      <c r="AG13" s="633"/>
      <c r="AH13" s="633"/>
      <c r="AV13" s="563" t="s">
        <v>118</v>
      </c>
      <c r="BX13" s="18"/>
    </row>
    <row r="14" spans="1:76" ht="14.45" customHeight="1">
      <c r="A14" s="469">
        <f t="shared" si="1"/>
        <v>5</v>
      </c>
      <c r="B14" s="1048"/>
      <c r="C14" s="173">
        <v>5</v>
      </c>
      <c r="D14" s="5"/>
      <c r="E14" s="189" t="s">
        <v>2446</v>
      </c>
      <c r="F14" s="174">
        <f t="shared" si="0"/>
        <v>5</v>
      </c>
      <c r="G14" s="5" t="s">
        <v>847</v>
      </c>
      <c r="H14" s="977"/>
      <c r="I14" s="978"/>
      <c r="J14" s="7"/>
      <c r="K14" s="371"/>
      <c r="L14" s="382"/>
      <c r="M14" s="371"/>
      <c r="N14" s="11"/>
      <c r="O14" s="11"/>
      <c r="P14" s="847"/>
      <c r="Q14" s="852"/>
      <c r="R14" s="151"/>
      <c r="S14" s="407"/>
      <c r="T14" s="852"/>
      <c r="U14" s="408"/>
      <c r="V14" s="407"/>
      <c r="W14" s="852"/>
      <c r="X14" s="408"/>
      <c r="Y14" s="979"/>
      <c r="Z14" s="980"/>
      <c r="AA14" s="981"/>
      <c r="AB14" s="1235"/>
      <c r="AC14" s="1235"/>
      <c r="AD14" s="1235"/>
      <c r="AE14" s="633"/>
      <c r="AF14" s="633"/>
      <c r="AG14" s="633"/>
      <c r="AH14" s="633"/>
      <c r="AV14" s="563" t="s">
        <v>118</v>
      </c>
      <c r="BX14" s="18"/>
    </row>
    <row r="15" spans="1:76" ht="14.45" customHeight="1">
      <c r="A15" s="469">
        <f t="shared" si="1"/>
        <v>6</v>
      </c>
      <c r="B15" s="1048"/>
      <c r="C15" s="173">
        <v>6</v>
      </c>
      <c r="D15" s="5"/>
      <c r="E15" s="189" t="s">
        <v>2446</v>
      </c>
      <c r="F15" s="174">
        <f t="shared" si="0"/>
        <v>6</v>
      </c>
      <c r="G15" s="5" t="s">
        <v>847</v>
      </c>
      <c r="H15" s="977"/>
      <c r="I15" s="978"/>
      <c r="J15" s="7"/>
      <c r="K15" s="371"/>
      <c r="L15" s="382"/>
      <c r="M15" s="371"/>
      <c r="N15" s="11"/>
      <c r="O15" s="11"/>
      <c r="P15" s="847"/>
      <c r="Q15" s="852"/>
      <c r="R15" s="151"/>
      <c r="S15" s="407"/>
      <c r="T15" s="852"/>
      <c r="U15" s="408"/>
      <c r="V15" s="407"/>
      <c r="W15" s="852"/>
      <c r="X15" s="408"/>
      <c r="Y15" s="979"/>
      <c r="Z15" s="980"/>
      <c r="AA15" s="981"/>
      <c r="AB15" s="1235"/>
      <c r="AC15" s="1235"/>
      <c r="AD15" s="1235"/>
      <c r="AE15" s="633"/>
      <c r="AF15" s="633"/>
      <c r="AG15" s="633"/>
      <c r="AH15" s="633"/>
      <c r="AV15" s="563" t="s">
        <v>118</v>
      </c>
      <c r="BX15" s="18"/>
    </row>
    <row r="16" spans="1:76" ht="14.45" customHeight="1">
      <c r="A16" s="469">
        <f t="shared" si="1"/>
        <v>7</v>
      </c>
      <c r="B16" s="1048"/>
      <c r="C16" s="173">
        <v>7</v>
      </c>
      <c r="D16" s="5"/>
      <c r="E16" s="189" t="s">
        <v>773</v>
      </c>
      <c r="F16" s="174">
        <f t="shared" si="0"/>
        <v>7</v>
      </c>
      <c r="G16" s="5" t="s">
        <v>847</v>
      </c>
      <c r="H16" s="977"/>
      <c r="I16" s="978"/>
      <c r="J16" s="7"/>
      <c r="K16" s="371"/>
      <c r="L16" s="382"/>
      <c r="M16" s="371"/>
      <c r="N16" s="11"/>
      <c r="O16" s="11"/>
      <c r="P16" s="847"/>
      <c r="Q16" s="852"/>
      <c r="R16" s="151"/>
      <c r="S16" s="407"/>
      <c r="T16" s="852"/>
      <c r="U16" s="408"/>
      <c r="V16" s="407"/>
      <c r="W16" s="852"/>
      <c r="X16" s="408"/>
      <c r="Y16" s="979"/>
      <c r="Z16" s="980"/>
      <c r="AA16" s="981"/>
      <c r="AB16" s="1235"/>
      <c r="AC16" s="1235"/>
      <c r="AD16" s="1235"/>
      <c r="AE16" s="633"/>
      <c r="AF16" s="633"/>
      <c r="AG16" s="633"/>
      <c r="AH16" s="633"/>
      <c r="AV16" s="563" t="s">
        <v>118</v>
      </c>
      <c r="BX16" s="18"/>
    </row>
    <row r="17" spans="1:76" ht="14.45" customHeight="1">
      <c r="A17" s="469">
        <f t="shared" si="1"/>
        <v>8</v>
      </c>
      <c r="B17" s="1048"/>
      <c r="C17" s="173">
        <v>8</v>
      </c>
      <c r="D17" s="5"/>
      <c r="E17" s="189" t="s">
        <v>2446</v>
      </c>
      <c r="F17" s="174">
        <f t="shared" si="0"/>
        <v>8</v>
      </c>
      <c r="G17" s="5" t="s">
        <v>847</v>
      </c>
      <c r="H17" s="977"/>
      <c r="I17" s="978"/>
      <c r="J17" s="7"/>
      <c r="K17" s="371"/>
      <c r="L17" s="382"/>
      <c r="M17" s="371"/>
      <c r="N17" s="11"/>
      <c r="O17" s="11"/>
      <c r="P17" s="847"/>
      <c r="Q17" s="852"/>
      <c r="R17" s="151"/>
      <c r="S17" s="407"/>
      <c r="T17" s="852"/>
      <c r="U17" s="408"/>
      <c r="V17" s="407"/>
      <c r="W17" s="852"/>
      <c r="X17" s="408"/>
      <c r="Y17" s="979"/>
      <c r="Z17" s="980"/>
      <c r="AA17" s="981"/>
      <c r="AB17" s="1235"/>
      <c r="AC17" s="1235"/>
      <c r="AD17" s="1235"/>
      <c r="AE17" s="633"/>
      <c r="AF17" s="633"/>
      <c r="AG17" s="633"/>
      <c r="AH17" s="633"/>
      <c r="AV17" s="563" t="s">
        <v>118</v>
      </c>
      <c r="BX17" s="18"/>
    </row>
    <row r="18" spans="1:76" ht="14.45" customHeight="1">
      <c r="A18" s="469">
        <f t="shared" si="1"/>
        <v>9</v>
      </c>
      <c r="B18" s="1048"/>
      <c r="C18" s="173">
        <v>9</v>
      </c>
      <c r="D18" s="5"/>
      <c r="E18" s="16" t="s">
        <v>2446</v>
      </c>
      <c r="F18" s="174">
        <f t="shared" si="0"/>
        <v>9</v>
      </c>
      <c r="G18" s="5" t="s">
        <v>847</v>
      </c>
      <c r="H18" s="977"/>
      <c r="I18" s="978"/>
      <c r="J18" s="7"/>
      <c r="K18" s="371"/>
      <c r="L18" s="382"/>
      <c r="M18" s="371"/>
      <c r="N18" s="11"/>
      <c r="O18" s="11"/>
      <c r="P18" s="847"/>
      <c r="Q18" s="852"/>
      <c r="R18" s="151"/>
      <c r="S18" s="407"/>
      <c r="T18" s="852"/>
      <c r="U18" s="408"/>
      <c r="V18" s="407"/>
      <c r="W18" s="852"/>
      <c r="X18" s="408"/>
      <c r="Y18" s="979"/>
      <c r="Z18" s="980"/>
      <c r="AA18" s="981"/>
      <c r="AB18" s="1235"/>
      <c r="AC18" s="1235"/>
      <c r="AD18" s="1235"/>
      <c r="AE18" s="633"/>
      <c r="AF18" s="633"/>
      <c r="AG18" s="633"/>
      <c r="AH18" s="633"/>
      <c r="AV18" s="563" t="s">
        <v>118</v>
      </c>
      <c r="BX18" s="18"/>
    </row>
    <row r="19" spans="1:76" ht="14.45" customHeight="1">
      <c r="A19" s="469">
        <f t="shared" si="1"/>
        <v>10</v>
      </c>
      <c r="B19" s="1048"/>
      <c r="C19" s="173">
        <v>10</v>
      </c>
      <c r="D19" s="5"/>
      <c r="E19" s="16" t="s">
        <v>2446</v>
      </c>
      <c r="F19" s="174">
        <f t="shared" si="0"/>
        <v>10</v>
      </c>
      <c r="G19" s="5" t="s">
        <v>847</v>
      </c>
      <c r="H19" s="977"/>
      <c r="I19" s="978"/>
      <c r="J19" s="7"/>
      <c r="K19" s="371"/>
      <c r="L19" s="382"/>
      <c r="M19" s="371"/>
      <c r="N19" s="11"/>
      <c r="O19" s="11"/>
      <c r="P19" s="847"/>
      <c r="Q19" s="852"/>
      <c r="R19" s="151"/>
      <c r="S19" s="407"/>
      <c r="T19" s="852"/>
      <c r="U19" s="408"/>
      <c r="V19" s="407"/>
      <c r="W19" s="852"/>
      <c r="X19" s="408"/>
      <c r="Y19" s="979"/>
      <c r="Z19" s="980"/>
      <c r="AA19" s="981"/>
      <c r="AB19" s="1235"/>
      <c r="AC19" s="1235"/>
      <c r="AD19" s="1235"/>
      <c r="AE19" s="633"/>
      <c r="AF19" s="633"/>
      <c r="AG19" s="633"/>
      <c r="AH19" s="633"/>
      <c r="AV19" s="563" t="s">
        <v>118</v>
      </c>
      <c r="BX19" s="18"/>
    </row>
    <row r="20" spans="1:76" ht="14.45" customHeight="1">
      <c r="A20" s="469">
        <f t="shared" si="1"/>
        <v>11</v>
      </c>
      <c r="B20" s="1048"/>
      <c r="C20" s="173">
        <v>11</v>
      </c>
      <c r="D20" s="173" t="s">
        <v>848</v>
      </c>
      <c r="E20" s="189" t="s">
        <v>2446</v>
      </c>
      <c r="F20" s="174">
        <f t="shared" si="0"/>
        <v>11</v>
      </c>
      <c r="G20" s="200" t="s">
        <v>1339</v>
      </c>
      <c r="H20" s="975" t="s">
        <v>1339</v>
      </c>
      <c r="I20" s="976"/>
      <c r="J20" s="7"/>
      <c r="K20" s="371"/>
      <c r="L20" s="382"/>
      <c r="M20" s="371"/>
      <c r="N20" s="11"/>
      <c r="O20" s="200"/>
      <c r="P20" s="847"/>
      <c r="Q20" s="852"/>
      <c r="R20" s="151"/>
      <c r="S20" s="407"/>
      <c r="T20" s="852"/>
      <c r="U20" s="408"/>
      <c r="V20" s="407"/>
      <c r="W20" s="852"/>
      <c r="X20" s="408"/>
      <c r="Y20" s="979"/>
      <c r="Z20" s="980"/>
      <c r="AA20" s="981"/>
      <c r="AB20" s="1235"/>
      <c r="AC20" s="1235"/>
      <c r="AD20" s="1235"/>
      <c r="AE20" s="633"/>
      <c r="AF20" s="633"/>
      <c r="AG20" s="633"/>
      <c r="AH20" s="633"/>
      <c r="AV20" s="563" t="s">
        <v>118</v>
      </c>
      <c r="BX20" s="18"/>
    </row>
    <row r="21" spans="1:76" ht="14.45" customHeight="1">
      <c r="A21" s="469">
        <f t="shared" si="1"/>
        <v>12</v>
      </c>
      <c r="B21" s="1048"/>
      <c r="C21" s="173">
        <v>12</v>
      </c>
      <c r="D21" s="173" t="s">
        <v>848</v>
      </c>
      <c r="E21" s="189" t="s">
        <v>773</v>
      </c>
      <c r="F21" s="174">
        <f t="shared" si="0"/>
        <v>12</v>
      </c>
      <c r="G21" s="189" t="s">
        <v>2446</v>
      </c>
      <c r="H21" s="975" t="s">
        <v>1339</v>
      </c>
      <c r="I21" s="976"/>
      <c r="J21" s="7"/>
      <c r="K21" s="371"/>
      <c r="L21" s="382"/>
      <c r="M21" s="371"/>
      <c r="N21" s="11"/>
      <c r="O21" s="200"/>
      <c r="P21" s="847"/>
      <c r="Q21" s="852"/>
      <c r="R21" s="151"/>
      <c r="S21" s="407"/>
      <c r="T21" s="852"/>
      <c r="U21" s="408"/>
      <c r="V21" s="407"/>
      <c r="W21" s="852"/>
      <c r="X21" s="408"/>
      <c r="Y21" s="979"/>
      <c r="Z21" s="980"/>
      <c r="AA21" s="981"/>
      <c r="AB21" s="1235"/>
      <c r="AC21" s="1235"/>
      <c r="AD21" s="1235"/>
      <c r="AE21" s="633"/>
      <c r="AF21" s="633"/>
      <c r="AG21" s="633"/>
      <c r="AH21" s="633"/>
      <c r="AV21" s="563" t="s">
        <v>118</v>
      </c>
      <c r="BX21" s="18"/>
    </row>
    <row r="22" spans="1:76" ht="14.45" customHeight="1" thickBot="1">
      <c r="A22" s="469">
        <f t="shared" si="1"/>
        <v>13</v>
      </c>
      <c r="B22" s="1049"/>
      <c r="C22" s="173">
        <v>13</v>
      </c>
      <c r="D22" s="173" t="s">
        <v>848</v>
      </c>
      <c r="E22" s="189" t="s">
        <v>2446</v>
      </c>
      <c r="F22" s="178">
        <f t="shared" si="0"/>
        <v>13</v>
      </c>
      <c r="G22" s="189" t="s">
        <v>1339</v>
      </c>
      <c r="H22" s="1055" t="s">
        <v>1339</v>
      </c>
      <c r="I22" s="1056"/>
      <c r="J22" s="367"/>
      <c r="K22" s="372"/>
      <c r="L22" s="383"/>
      <c r="M22" s="372"/>
      <c r="N22" s="36"/>
      <c r="O22" s="189"/>
      <c r="P22" s="850"/>
      <c r="Q22" s="864"/>
      <c r="R22" s="36"/>
      <c r="S22" s="409"/>
      <c r="T22" s="871"/>
      <c r="U22" s="410"/>
      <c r="V22" s="409"/>
      <c r="W22" s="871"/>
      <c r="X22" s="410"/>
      <c r="Y22" s="982"/>
      <c r="Z22" s="983"/>
      <c r="AA22" s="984"/>
      <c r="AB22" s="1235"/>
      <c r="AC22" s="1235"/>
      <c r="AD22" s="1235"/>
      <c r="AE22" s="633"/>
      <c r="AF22" s="633"/>
      <c r="AG22" s="633"/>
      <c r="AH22" s="633"/>
      <c r="AV22" s="563" t="s">
        <v>118</v>
      </c>
      <c r="BX22" s="18"/>
    </row>
    <row r="23" spans="1:76" ht="14.45" customHeight="1">
      <c r="A23" s="469">
        <f t="shared" si="1"/>
        <v>14</v>
      </c>
      <c r="B23" s="1043" t="s">
        <v>2549</v>
      </c>
      <c r="C23" s="172">
        <v>1</v>
      </c>
      <c r="D23" s="4"/>
      <c r="E23" s="190" t="s">
        <v>2446</v>
      </c>
      <c r="F23" s="172">
        <f t="shared" si="0"/>
        <v>14</v>
      </c>
      <c r="G23" s="8" t="s">
        <v>847</v>
      </c>
      <c r="H23" s="1053"/>
      <c r="I23" s="1054"/>
      <c r="J23" s="366"/>
      <c r="K23" s="370"/>
      <c r="L23" s="381"/>
      <c r="M23" s="370"/>
      <c r="N23" s="10"/>
      <c r="O23" s="10"/>
      <c r="P23" s="38"/>
      <c r="Q23" s="865"/>
      <c r="R23" s="153"/>
      <c r="S23" s="405"/>
      <c r="T23" s="866"/>
      <c r="U23" s="874"/>
      <c r="V23" s="411"/>
      <c r="W23" s="863"/>
      <c r="X23" s="875"/>
      <c r="Y23" s="1015"/>
      <c r="Z23" s="1016"/>
      <c r="AA23" s="1017"/>
      <c r="AB23" s="1235"/>
      <c r="AC23" s="1235"/>
      <c r="AD23" s="1235"/>
      <c r="AE23" s="633"/>
      <c r="AF23" s="633"/>
      <c r="AG23" s="633"/>
      <c r="AH23" s="633"/>
      <c r="AV23" s="563" t="s">
        <v>119</v>
      </c>
      <c r="BX23" s="18"/>
    </row>
    <row r="24" spans="1:76" ht="14.45" customHeight="1">
      <c r="A24" s="469">
        <f t="shared" si="1"/>
        <v>15</v>
      </c>
      <c r="B24" s="1044"/>
      <c r="C24" s="173">
        <v>2</v>
      </c>
      <c r="D24" s="6"/>
      <c r="E24" s="189" t="s">
        <v>2446</v>
      </c>
      <c r="F24" s="174">
        <f t="shared" si="0"/>
        <v>15</v>
      </c>
      <c r="G24" s="5" t="s">
        <v>847</v>
      </c>
      <c r="H24" s="977"/>
      <c r="I24" s="978"/>
      <c r="J24" s="7"/>
      <c r="K24" s="371"/>
      <c r="L24" s="382"/>
      <c r="M24" s="371"/>
      <c r="N24" s="11"/>
      <c r="O24" s="11"/>
      <c r="P24" s="847"/>
      <c r="Q24" s="852"/>
      <c r="R24" s="151"/>
      <c r="S24" s="407"/>
      <c r="T24" s="852"/>
      <c r="U24" s="408"/>
      <c r="V24" s="407"/>
      <c r="W24" s="852"/>
      <c r="X24" s="408"/>
      <c r="Y24" s="979"/>
      <c r="Z24" s="980"/>
      <c r="AA24" s="981"/>
      <c r="AB24" s="1235"/>
      <c r="AC24" s="1235"/>
      <c r="AD24" s="1235"/>
      <c r="AE24" s="633"/>
      <c r="AF24" s="633"/>
      <c r="AG24" s="633"/>
      <c r="AH24" s="633"/>
      <c r="AV24" s="563" t="s">
        <v>119</v>
      </c>
      <c r="BX24" s="18"/>
    </row>
    <row r="25" spans="1:76" ht="14.45" customHeight="1">
      <c r="A25" s="469">
        <f t="shared" si="1"/>
        <v>16</v>
      </c>
      <c r="B25" s="1065"/>
      <c r="C25" s="173">
        <v>3</v>
      </c>
      <c r="D25" s="6"/>
      <c r="E25" s="191" t="s">
        <v>2446</v>
      </c>
      <c r="F25" s="174">
        <f t="shared" si="0"/>
        <v>16</v>
      </c>
      <c r="G25" s="5" t="s">
        <v>847</v>
      </c>
      <c r="H25" s="977"/>
      <c r="I25" s="978"/>
      <c r="J25" s="7"/>
      <c r="K25" s="371"/>
      <c r="L25" s="382"/>
      <c r="M25" s="371"/>
      <c r="N25" s="11"/>
      <c r="O25" s="11"/>
      <c r="P25" s="847"/>
      <c r="Q25" s="852"/>
      <c r="R25" s="151"/>
      <c r="S25" s="407"/>
      <c r="T25" s="852"/>
      <c r="U25" s="408"/>
      <c r="V25" s="407"/>
      <c r="W25" s="852"/>
      <c r="X25" s="408"/>
      <c r="Y25" s="979"/>
      <c r="Z25" s="980"/>
      <c r="AA25" s="981"/>
      <c r="AB25" s="1235"/>
      <c r="AC25" s="1235"/>
      <c r="AD25" s="1235"/>
      <c r="AE25" s="633"/>
      <c r="AF25" s="633"/>
      <c r="AG25" s="633"/>
      <c r="AH25" s="633"/>
      <c r="AV25" s="563" t="s">
        <v>119</v>
      </c>
      <c r="BX25" s="18"/>
    </row>
    <row r="26" spans="1:76" ht="14.45" customHeight="1">
      <c r="A26" s="469">
        <f t="shared" si="1"/>
        <v>17</v>
      </c>
      <c r="B26" s="1065"/>
      <c r="C26" s="173">
        <v>4</v>
      </c>
      <c r="D26" s="6"/>
      <c r="E26" s="15" t="s">
        <v>2446</v>
      </c>
      <c r="F26" s="174">
        <f t="shared" si="0"/>
        <v>17</v>
      </c>
      <c r="G26" s="5" t="s">
        <v>847</v>
      </c>
      <c r="H26" s="977"/>
      <c r="I26" s="978"/>
      <c r="J26" s="7"/>
      <c r="K26" s="371"/>
      <c r="L26" s="382"/>
      <c r="M26" s="371"/>
      <c r="N26" s="11"/>
      <c r="O26" s="11"/>
      <c r="P26" s="847"/>
      <c r="Q26" s="852"/>
      <c r="R26" s="151"/>
      <c r="S26" s="407"/>
      <c r="T26" s="852"/>
      <c r="U26" s="408"/>
      <c r="V26" s="407"/>
      <c r="W26" s="852"/>
      <c r="X26" s="408"/>
      <c r="Y26" s="979"/>
      <c r="Z26" s="980"/>
      <c r="AA26" s="981"/>
      <c r="AB26" s="1235"/>
      <c r="AC26" s="1235"/>
      <c r="AD26" s="1235"/>
      <c r="AE26" s="633"/>
      <c r="AF26" s="633"/>
      <c r="AG26" s="633"/>
      <c r="AH26" s="633"/>
      <c r="AV26" s="563" t="s">
        <v>119</v>
      </c>
      <c r="BX26" s="18"/>
    </row>
    <row r="27" spans="1:76" ht="14.45" customHeight="1">
      <c r="A27" s="469">
        <f t="shared" si="1"/>
        <v>18</v>
      </c>
      <c r="B27" s="1065"/>
      <c r="C27" s="173">
        <v>5</v>
      </c>
      <c r="D27" s="6"/>
      <c r="E27" s="16" t="s">
        <v>2446</v>
      </c>
      <c r="F27" s="174">
        <f t="shared" si="0"/>
        <v>18</v>
      </c>
      <c r="G27" s="5" t="s">
        <v>847</v>
      </c>
      <c r="H27" s="977"/>
      <c r="I27" s="978"/>
      <c r="J27" s="7"/>
      <c r="K27" s="371"/>
      <c r="L27" s="382"/>
      <c r="M27" s="371"/>
      <c r="N27" s="11"/>
      <c r="O27" s="11"/>
      <c r="P27" s="847"/>
      <c r="Q27" s="852"/>
      <c r="R27" s="151"/>
      <c r="S27" s="407"/>
      <c r="T27" s="852"/>
      <c r="U27" s="408"/>
      <c r="V27" s="407"/>
      <c r="W27" s="852"/>
      <c r="X27" s="408"/>
      <c r="Y27" s="979"/>
      <c r="Z27" s="980"/>
      <c r="AA27" s="981"/>
      <c r="AB27" s="1235"/>
      <c r="AC27" s="1235"/>
      <c r="AD27" s="1235"/>
      <c r="AE27" s="633"/>
      <c r="AF27" s="633"/>
      <c r="AG27" s="633"/>
      <c r="AH27" s="633"/>
      <c r="AV27" s="563" t="s">
        <v>119</v>
      </c>
      <c r="BX27" s="18"/>
    </row>
    <row r="28" spans="1:76" ht="14.45" customHeight="1">
      <c r="A28" s="469">
        <f t="shared" si="1"/>
        <v>19</v>
      </c>
      <c r="B28" s="1065"/>
      <c r="C28" s="173">
        <v>6</v>
      </c>
      <c r="D28" s="6"/>
      <c r="E28" s="16" t="s">
        <v>2446</v>
      </c>
      <c r="F28" s="174">
        <f t="shared" si="0"/>
        <v>19</v>
      </c>
      <c r="G28" s="5" t="s">
        <v>847</v>
      </c>
      <c r="H28" s="977"/>
      <c r="I28" s="978"/>
      <c r="J28" s="7"/>
      <c r="K28" s="371"/>
      <c r="L28" s="382"/>
      <c r="M28" s="371"/>
      <c r="N28" s="11"/>
      <c r="O28" s="11"/>
      <c r="P28" s="847"/>
      <c r="Q28" s="852"/>
      <c r="R28" s="151"/>
      <c r="S28" s="407"/>
      <c r="T28" s="852"/>
      <c r="U28" s="408"/>
      <c r="V28" s="407"/>
      <c r="W28" s="852"/>
      <c r="X28" s="408"/>
      <c r="Y28" s="979"/>
      <c r="Z28" s="980"/>
      <c r="AA28" s="981"/>
      <c r="AB28" s="1235"/>
      <c r="AC28" s="1235"/>
      <c r="AD28" s="1235"/>
      <c r="AE28" s="633"/>
      <c r="AF28" s="633"/>
      <c r="AG28" s="633"/>
      <c r="AH28" s="633"/>
      <c r="AV28" s="563" t="s">
        <v>119</v>
      </c>
      <c r="BX28" s="18"/>
    </row>
    <row r="29" spans="1:76" ht="14.45" customHeight="1">
      <c r="A29" s="469">
        <f t="shared" si="1"/>
        <v>20</v>
      </c>
      <c r="B29" s="1065"/>
      <c r="C29" s="173">
        <v>7</v>
      </c>
      <c r="D29" s="6"/>
      <c r="E29" s="16" t="s">
        <v>2446</v>
      </c>
      <c r="F29" s="174">
        <f t="shared" si="0"/>
        <v>20</v>
      </c>
      <c r="G29" s="5" t="s">
        <v>847</v>
      </c>
      <c r="H29" s="977"/>
      <c r="I29" s="978"/>
      <c r="J29" s="7"/>
      <c r="K29" s="371"/>
      <c r="L29" s="382"/>
      <c r="M29" s="371"/>
      <c r="N29" s="11"/>
      <c r="O29" s="11"/>
      <c r="P29" s="847"/>
      <c r="Q29" s="852"/>
      <c r="R29" s="151"/>
      <c r="S29" s="407"/>
      <c r="T29" s="852"/>
      <c r="U29" s="408"/>
      <c r="V29" s="407"/>
      <c r="W29" s="852"/>
      <c r="X29" s="408"/>
      <c r="Y29" s="979"/>
      <c r="Z29" s="980"/>
      <c r="AA29" s="981"/>
      <c r="AB29" s="1235"/>
      <c r="AC29" s="1235"/>
      <c r="AD29" s="1235"/>
      <c r="AE29" s="633"/>
      <c r="AF29" s="633"/>
      <c r="AG29" s="633"/>
      <c r="AH29" s="633"/>
      <c r="AV29" s="563" t="s">
        <v>119</v>
      </c>
      <c r="BX29" s="18"/>
    </row>
    <row r="30" spans="1:76" ht="14.45" customHeight="1">
      <c r="A30" s="469">
        <f t="shared" si="1"/>
        <v>21</v>
      </c>
      <c r="B30" s="1065"/>
      <c r="C30" s="173">
        <v>8</v>
      </c>
      <c r="D30" s="6"/>
      <c r="E30" s="16" t="s">
        <v>2446</v>
      </c>
      <c r="F30" s="174">
        <f t="shared" si="0"/>
        <v>21</v>
      </c>
      <c r="G30" s="5" t="s">
        <v>847</v>
      </c>
      <c r="H30" s="977"/>
      <c r="I30" s="978"/>
      <c r="J30" s="7"/>
      <c r="K30" s="371"/>
      <c r="L30" s="382"/>
      <c r="M30" s="371"/>
      <c r="N30" s="11"/>
      <c r="O30" s="11"/>
      <c r="P30" s="847"/>
      <c r="Q30" s="852"/>
      <c r="R30" s="151"/>
      <c r="S30" s="407"/>
      <c r="T30" s="852"/>
      <c r="U30" s="408"/>
      <c r="V30" s="407"/>
      <c r="W30" s="852"/>
      <c r="X30" s="408"/>
      <c r="Y30" s="979"/>
      <c r="Z30" s="980"/>
      <c r="AA30" s="981"/>
      <c r="AB30" s="1235"/>
      <c r="AC30" s="1235"/>
      <c r="AD30" s="1235"/>
      <c r="AE30" s="633"/>
      <c r="AF30" s="633"/>
      <c r="AG30" s="633"/>
      <c r="AH30" s="633"/>
      <c r="AV30" s="563" t="s">
        <v>119</v>
      </c>
      <c r="BX30" s="18"/>
    </row>
    <row r="31" spans="1:76" ht="14.45" customHeight="1">
      <c r="A31" s="469">
        <f t="shared" si="1"/>
        <v>22</v>
      </c>
      <c r="B31" s="1065"/>
      <c r="C31" s="173">
        <v>9</v>
      </c>
      <c r="D31" s="6"/>
      <c r="E31" s="16" t="s">
        <v>2446</v>
      </c>
      <c r="F31" s="174">
        <f t="shared" si="0"/>
        <v>22</v>
      </c>
      <c r="G31" s="5" t="s">
        <v>847</v>
      </c>
      <c r="H31" s="977"/>
      <c r="I31" s="978"/>
      <c r="J31" s="7"/>
      <c r="K31" s="371"/>
      <c r="L31" s="382"/>
      <c r="M31" s="371"/>
      <c r="N31" s="11"/>
      <c r="O31" s="11"/>
      <c r="P31" s="847"/>
      <c r="Q31" s="852"/>
      <c r="R31" s="151"/>
      <c r="S31" s="407"/>
      <c r="T31" s="852"/>
      <c r="U31" s="408"/>
      <c r="V31" s="407"/>
      <c r="W31" s="852"/>
      <c r="X31" s="408"/>
      <c r="Y31" s="979"/>
      <c r="Z31" s="980"/>
      <c r="AA31" s="981"/>
      <c r="AB31" s="1235"/>
      <c r="AC31" s="1235"/>
      <c r="AD31" s="1235"/>
      <c r="AE31" s="633"/>
      <c r="AF31" s="633"/>
      <c r="AG31" s="633"/>
      <c r="AH31" s="633"/>
      <c r="AV31" s="563" t="s">
        <v>119</v>
      </c>
      <c r="BX31" s="18"/>
    </row>
    <row r="32" spans="1:76" ht="14.45" customHeight="1">
      <c r="A32" s="469">
        <f t="shared" si="1"/>
        <v>23</v>
      </c>
      <c r="B32" s="1065"/>
      <c r="C32" s="173">
        <v>10</v>
      </c>
      <c r="D32" s="6"/>
      <c r="E32" s="16" t="s">
        <v>2446</v>
      </c>
      <c r="F32" s="174">
        <f t="shared" si="0"/>
        <v>23</v>
      </c>
      <c r="G32" s="5" t="s">
        <v>847</v>
      </c>
      <c r="H32" s="977"/>
      <c r="I32" s="978"/>
      <c r="J32" s="7"/>
      <c r="K32" s="371"/>
      <c r="L32" s="382"/>
      <c r="M32" s="371"/>
      <c r="N32" s="11"/>
      <c r="O32" s="11"/>
      <c r="P32" s="847"/>
      <c r="Q32" s="852"/>
      <c r="R32" s="151"/>
      <c r="S32" s="407"/>
      <c r="T32" s="852"/>
      <c r="U32" s="408"/>
      <c r="V32" s="407"/>
      <c r="W32" s="852"/>
      <c r="X32" s="408"/>
      <c r="Y32" s="979"/>
      <c r="Z32" s="980"/>
      <c r="AA32" s="981"/>
      <c r="AB32" s="1235"/>
      <c r="AC32" s="1235"/>
      <c r="AD32" s="1235"/>
      <c r="AE32" s="633"/>
      <c r="AF32" s="633"/>
      <c r="AG32" s="633"/>
      <c r="AH32" s="633"/>
      <c r="AV32" s="563" t="s">
        <v>119</v>
      </c>
      <c r="BX32" s="18"/>
    </row>
    <row r="33" spans="1:76" ht="14.45" customHeight="1">
      <c r="A33" s="469">
        <f t="shared" si="1"/>
        <v>24</v>
      </c>
      <c r="B33" s="1065"/>
      <c r="C33" s="173">
        <v>11</v>
      </c>
      <c r="D33" s="173" t="s">
        <v>848</v>
      </c>
      <c r="E33" s="189" t="s">
        <v>2446</v>
      </c>
      <c r="F33" s="174">
        <f t="shared" si="0"/>
        <v>24</v>
      </c>
      <c r="G33" s="191" t="s">
        <v>2446</v>
      </c>
      <c r="H33" s="975" t="s">
        <v>2446</v>
      </c>
      <c r="I33" s="976"/>
      <c r="J33" s="7"/>
      <c r="K33" s="371"/>
      <c r="L33" s="382"/>
      <c r="M33" s="371"/>
      <c r="N33" s="11"/>
      <c r="O33" s="200"/>
      <c r="P33" s="847"/>
      <c r="Q33" s="852"/>
      <c r="R33" s="151"/>
      <c r="S33" s="407"/>
      <c r="T33" s="852"/>
      <c r="U33" s="408"/>
      <c r="V33" s="407"/>
      <c r="W33" s="852"/>
      <c r="X33" s="408"/>
      <c r="Y33" s="979"/>
      <c r="Z33" s="980"/>
      <c r="AA33" s="981"/>
      <c r="AB33" s="1235"/>
      <c r="AC33" s="1235"/>
      <c r="AD33" s="1235"/>
      <c r="AE33" s="633"/>
      <c r="AF33" s="633"/>
      <c r="AG33" s="633"/>
      <c r="AH33" s="633"/>
      <c r="AV33" s="563" t="s">
        <v>119</v>
      </c>
      <c r="BX33" s="18"/>
    </row>
    <row r="34" spans="1:76" ht="14.45" customHeight="1">
      <c r="A34" s="469">
        <f t="shared" si="1"/>
        <v>25</v>
      </c>
      <c r="B34" s="1065"/>
      <c r="C34" s="173">
        <v>12</v>
      </c>
      <c r="D34" s="173" t="s">
        <v>848</v>
      </c>
      <c r="E34" s="189" t="s">
        <v>2446</v>
      </c>
      <c r="F34" s="174">
        <f t="shared" si="0"/>
        <v>25</v>
      </c>
      <c r="G34" s="191" t="s">
        <v>2446</v>
      </c>
      <c r="H34" s="975" t="s">
        <v>2446</v>
      </c>
      <c r="I34" s="976"/>
      <c r="J34" s="7"/>
      <c r="K34" s="371"/>
      <c r="L34" s="382"/>
      <c r="M34" s="371"/>
      <c r="N34" s="11"/>
      <c r="O34" s="200"/>
      <c r="P34" s="847"/>
      <c r="Q34" s="852"/>
      <c r="R34" s="151"/>
      <c r="S34" s="407"/>
      <c r="T34" s="852"/>
      <c r="U34" s="408"/>
      <c r="V34" s="407"/>
      <c r="W34" s="852"/>
      <c r="X34" s="408"/>
      <c r="Y34" s="979"/>
      <c r="Z34" s="980"/>
      <c r="AA34" s="981"/>
      <c r="AB34" s="1235"/>
      <c r="AC34" s="1235"/>
      <c r="AD34" s="1235"/>
      <c r="AE34" s="633"/>
      <c r="AF34" s="633"/>
      <c r="AG34" s="633"/>
      <c r="AH34" s="633"/>
      <c r="AV34" s="563" t="s">
        <v>119</v>
      </c>
      <c r="BX34" s="18"/>
    </row>
    <row r="35" spans="1:76" ht="14.45" customHeight="1" thickBot="1">
      <c r="A35" s="469">
        <f t="shared" si="1"/>
        <v>26</v>
      </c>
      <c r="B35" s="1066"/>
      <c r="C35" s="173">
        <v>13</v>
      </c>
      <c r="D35" s="173" t="s">
        <v>848</v>
      </c>
      <c r="E35" s="189" t="s">
        <v>2446</v>
      </c>
      <c r="F35" s="178">
        <f t="shared" si="0"/>
        <v>26</v>
      </c>
      <c r="G35" s="189" t="s">
        <v>2446</v>
      </c>
      <c r="H35" s="1055" t="s">
        <v>2446</v>
      </c>
      <c r="I35" s="1056"/>
      <c r="J35" s="367"/>
      <c r="K35" s="372"/>
      <c r="L35" s="383"/>
      <c r="M35" s="372"/>
      <c r="N35" s="36"/>
      <c r="O35" s="189"/>
      <c r="P35" s="850"/>
      <c r="Q35" s="864"/>
      <c r="R35" s="36"/>
      <c r="S35" s="409"/>
      <c r="T35" s="871"/>
      <c r="U35" s="875"/>
      <c r="V35" s="888"/>
      <c r="W35" s="864"/>
      <c r="X35" s="413"/>
      <c r="Y35" s="982"/>
      <c r="Z35" s="983"/>
      <c r="AA35" s="984"/>
      <c r="AB35" s="1235"/>
      <c r="AC35" s="1235"/>
      <c r="AD35" s="1235"/>
      <c r="AE35" s="633"/>
      <c r="AF35" s="633"/>
      <c r="AG35" s="633"/>
      <c r="AH35" s="633"/>
      <c r="AV35" s="563" t="s">
        <v>119</v>
      </c>
      <c r="BX35" s="18"/>
    </row>
    <row r="36" spans="1:76" ht="14.45" customHeight="1">
      <c r="A36" s="469">
        <f t="shared" si="1"/>
        <v>27</v>
      </c>
      <c r="B36" s="1043" t="s">
        <v>2550</v>
      </c>
      <c r="C36" s="172">
        <v>1</v>
      </c>
      <c r="D36" s="4"/>
      <c r="E36" s="190" t="s">
        <v>2446</v>
      </c>
      <c r="F36" s="172">
        <f t="shared" si="0"/>
        <v>27</v>
      </c>
      <c r="G36" s="8" t="s">
        <v>847</v>
      </c>
      <c r="H36" s="1053"/>
      <c r="I36" s="1054"/>
      <c r="J36" s="366"/>
      <c r="K36" s="370"/>
      <c r="L36" s="381"/>
      <c r="M36" s="370"/>
      <c r="N36" s="10"/>
      <c r="O36" s="10"/>
      <c r="P36" s="38"/>
      <c r="Q36" s="865"/>
      <c r="R36" s="153"/>
      <c r="S36" s="405"/>
      <c r="T36" s="866"/>
      <c r="U36" s="406"/>
      <c r="V36" s="405"/>
      <c r="W36" s="866"/>
      <c r="X36" s="406"/>
      <c r="Y36" s="1015"/>
      <c r="Z36" s="1016"/>
      <c r="AA36" s="1017"/>
      <c r="AB36" s="1235"/>
      <c r="AC36" s="1235"/>
      <c r="AD36" s="1235"/>
      <c r="AE36" s="633"/>
      <c r="AF36" s="633"/>
      <c r="AG36" s="633"/>
      <c r="AH36" s="633"/>
      <c r="AV36" s="563" t="s">
        <v>120</v>
      </c>
      <c r="BX36" s="18"/>
    </row>
    <row r="37" spans="1:76" ht="14.45" customHeight="1">
      <c r="A37" s="469">
        <f t="shared" si="1"/>
        <v>28</v>
      </c>
      <c r="B37" s="1044"/>
      <c r="C37" s="173">
        <v>2</v>
      </c>
      <c r="D37" s="6"/>
      <c r="E37" s="189" t="s">
        <v>2446</v>
      </c>
      <c r="F37" s="174">
        <f t="shared" si="0"/>
        <v>28</v>
      </c>
      <c r="G37" s="5" t="s">
        <v>847</v>
      </c>
      <c r="H37" s="977"/>
      <c r="I37" s="978"/>
      <c r="J37" s="7"/>
      <c r="K37" s="371"/>
      <c r="L37" s="382"/>
      <c r="M37" s="371"/>
      <c r="N37" s="11"/>
      <c r="O37" s="11"/>
      <c r="P37" s="847"/>
      <c r="Q37" s="852"/>
      <c r="R37" s="151"/>
      <c r="S37" s="407"/>
      <c r="T37" s="852"/>
      <c r="U37" s="408"/>
      <c r="V37" s="407"/>
      <c r="W37" s="852"/>
      <c r="X37" s="408"/>
      <c r="Y37" s="979"/>
      <c r="Z37" s="980"/>
      <c r="AA37" s="981"/>
      <c r="AB37" s="1235"/>
      <c r="AC37" s="1235"/>
      <c r="AD37" s="1235"/>
      <c r="AE37" s="633"/>
      <c r="AF37" s="633"/>
      <c r="AG37" s="633"/>
      <c r="AH37" s="633"/>
      <c r="AV37" s="563" t="s">
        <v>120</v>
      </c>
      <c r="BX37" s="18"/>
    </row>
    <row r="38" spans="1:76" ht="14.45" customHeight="1">
      <c r="A38" s="469">
        <f t="shared" si="1"/>
        <v>29</v>
      </c>
      <c r="B38" s="1063"/>
      <c r="C38" s="173">
        <v>3</v>
      </c>
      <c r="D38" s="5"/>
      <c r="E38" s="191" t="s">
        <v>2446</v>
      </c>
      <c r="F38" s="174">
        <f t="shared" si="0"/>
        <v>29</v>
      </c>
      <c r="G38" s="5" t="s">
        <v>847</v>
      </c>
      <c r="H38" s="977"/>
      <c r="I38" s="978"/>
      <c r="J38" s="7"/>
      <c r="K38" s="371"/>
      <c r="L38" s="382"/>
      <c r="M38" s="371"/>
      <c r="N38" s="11"/>
      <c r="O38" s="11"/>
      <c r="P38" s="847"/>
      <c r="Q38" s="852"/>
      <c r="R38" s="151"/>
      <c r="S38" s="407"/>
      <c r="T38" s="852"/>
      <c r="U38" s="408"/>
      <c r="V38" s="407"/>
      <c r="W38" s="852"/>
      <c r="X38" s="408"/>
      <c r="Y38" s="979"/>
      <c r="Z38" s="980"/>
      <c r="AA38" s="981"/>
      <c r="AB38" s="1235"/>
      <c r="AC38" s="1235"/>
      <c r="AD38" s="1235"/>
      <c r="AE38" s="633"/>
      <c r="AF38" s="633"/>
      <c r="AG38" s="633"/>
      <c r="AH38" s="633"/>
      <c r="AV38" s="563" t="s">
        <v>120</v>
      </c>
      <c r="BX38" s="18"/>
    </row>
    <row r="39" spans="1:76" ht="14.45" customHeight="1">
      <c r="A39" s="469">
        <f t="shared" si="1"/>
        <v>30</v>
      </c>
      <c r="B39" s="1063"/>
      <c r="C39" s="173">
        <v>4</v>
      </c>
      <c r="D39" s="5"/>
      <c r="E39" s="15" t="s">
        <v>2446</v>
      </c>
      <c r="F39" s="174">
        <f t="shared" si="0"/>
        <v>30</v>
      </c>
      <c r="G39" s="5" t="s">
        <v>847</v>
      </c>
      <c r="H39" s="977"/>
      <c r="I39" s="978"/>
      <c r="J39" s="7"/>
      <c r="K39" s="371"/>
      <c r="L39" s="382"/>
      <c r="M39" s="371"/>
      <c r="N39" s="11"/>
      <c r="O39" s="11"/>
      <c r="P39" s="847"/>
      <c r="Q39" s="852"/>
      <c r="R39" s="151"/>
      <c r="S39" s="407"/>
      <c r="T39" s="852"/>
      <c r="U39" s="408"/>
      <c r="V39" s="407"/>
      <c r="W39" s="852"/>
      <c r="X39" s="408"/>
      <c r="Y39" s="979"/>
      <c r="Z39" s="980"/>
      <c r="AA39" s="981"/>
      <c r="AB39" s="1235"/>
      <c r="AC39" s="1235"/>
      <c r="AD39" s="1235"/>
      <c r="AE39" s="633"/>
      <c r="AF39" s="633"/>
      <c r="AG39" s="633"/>
      <c r="AH39" s="633"/>
      <c r="AV39" s="563" t="s">
        <v>120</v>
      </c>
      <c r="BX39" s="18"/>
    </row>
    <row r="40" spans="1:76" ht="14.45" customHeight="1">
      <c r="A40" s="469">
        <f t="shared" si="1"/>
        <v>31</v>
      </c>
      <c r="B40" s="1063"/>
      <c r="C40" s="173">
        <v>5</v>
      </c>
      <c r="D40" s="5"/>
      <c r="E40" s="16" t="s">
        <v>2446</v>
      </c>
      <c r="F40" s="174">
        <f t="shared" si="0"/>
        <v>31</v>
      </c>
      <c r="G40" s="5" t="s">
        <v>847</v>
      </c>
      <c r="H40" s="977"/>
      <c r="I40" s="978"/>
      <c r="J40" s="7"/>
      <c r="K40" s="371"/>
      <c r="L40" s="382"/>
      <c r="M40" s="371"/>
      <c r="N40" s="11"/>
      <c r="O40" s="11"/>
      <c r="P40" s="847"/>
      <c r="Q40" s="852"/>
      <c r="R40" s="151"/>
      <c r="S40" s="407"/>
      <c r="T40" s="852"/>
      <c r="U40" s="408"/>
      <c r="V40" s="407"/>
      <c r="W40" s="852"/>
      <c r="X40" s="408"/>
      <c r="Y40" s="979"/>
      <c r="Z40" s="980"/>
      <c r="AA40" s="981"/>
      <c r="AB40" s="1235"/>
      <c r="AC40" s="1235"/>
      <c r="AD40" s="1235"/>
      <c r="AE40" s="633"/>
      <c r="AF40" s="633"/>
      <c r="AG40" s="633"/>
      <c r="AH40" s="633"/>
      <c r="AV40" s="563" t="s">
        <v>120</v>
      </c>
      <c r="BX40" s="18"/>
    </row>
    <row r="41" spans="1:76" ht="14.45" customHeight="1">
      <c r="A41" s="469">
        <f t="shared" si="1"/>
        <v>32</v>
      </c>
      <c r="B41" s="1063"/>
      <c r="C41" s="173">
        <v>6</v>
      </c>
      <c r="D41" s="5"/>
      <c r="E41" s="16" t="s">
        <v>2446</v>
      </c>
      <c r="F41" s="174">
        <f t="shared" si="0"/>
        <v>32</v>
      </c>
      <c r="G41" s="5" t="s">
        <v>847</v>
      </c>
      <c r="H41" s="977"/>
      <c r="I41" s="978"/>
      <c r="J41" s="7"/>
      <c r="K41" s="371"/>
      <c r="L41" s="382"/>
      <c r="M41" s="371"/>
      <c r="N41" s="11"/>
      <c r="O41" s="11"/>
      <c r="P41" s="847"/>
      <c r="Q41" s="852"/>
      <c r="R41" s="151"/>
      <c r="S41" s="407"/>
      <c r="T41" s="852"/>
      <c r="U41" s="408"/>
      <c r="V41" s="407"/>
      <c r="W41" s="852"/>
      <c r="X41" s="408"/>
      <c r="Y41" s="979"/>
      <c r="Z41" s="980"/>
      <c r="AA41" s="981"/>
      <c r="AB41" s="1235"/>
      <c r="AC41" s="1235"/>
      <c r="AD41" s="1235"/>
      <c r="AE41" s="633"/>
      <c r="AF41" s="633"/>
      <c r="AG41" s="633"/>
      <c r="AH41" s="633"/>
      <c r="AV41" s="563" t="s">
        <v>120</v>
      </c>
      <c r="BX41" s="18"/>
    </row>
    <row r="42" spans="1:76" ht="14.45" customHeight="1">
      <c r="A42" s="469">
        <f t="shared" si="1"/>
        <v>33</v>
      </c>
      <c r="B42" s="1063"/>
      <c r="C42" s="173">
        <v>7</v>
      </c>
      <c r="D42" s="5"/>
      <c r="E42" s="16" t="s">
        <v>2446</v>
      </c>
      <c r="F42" s="174">
        <f t="shared" si="0"/>
        <v>33</v>
      </c>
      <c r="G42" s="5" t="s">
        <v>847</v>
      </c>
      <c r="H42" s="977"/>
      <c r="I42" s="978"/>
      <c r="J42" s="7"/>
      <c r="K42" s="371"/>
      <c r="L42" s="382"/>
      <c r="M42" s="371"/>
      <c r="N42" s="11"/>
      <c r="O42" s="11"/>
      <c r="P42" s="847"/>
      <c r="Q42" s="852"/>
      <c r="R42" s="151"/>
      <c r="S42" s="407"/>
      <c r="T42" s="852"/>
      <c r="U42" s="408"/>
      <c r="V42" s="407"/>
      <c r="W42" s="852"/>
      <c r="X42" s="408"/>
      <c r="Y42" s="979"/>
      <c r="Z42" s="980"/>
      <c r="AA42" s="981"/>
      <c r="AB42" s="1235"/>
      <c r="AC42" s="1235"/>
      <c r="AD42" s="1235"/>
      <c r="AE42" s="633"/>
      <c r="AF42" s="633"/>
      <c r="AG42" s="633"/>
      <c r="AH42" s="633"/>
      <c r="AV42" s="563" t="s">
        <v>120</v>
      </c>
      <c r="BX42" s="18"/>
    </row>
    <row r="43" spans="1:76" ht="14.45" customHeight="1">
      <c r="A43" s="469">
        <f t="shared" si="1"/>
        <v>34</v>
      </c>
      <c r="B43" s="1063"/>
      <c r="C43" s="173">
        <v>8</v>
      </c>
      <c r="D43" s="5"/>
      <c r="E43" s="16" t="s">
        <v>2446</v>
      </c>
      <c r="F43" s="174">
        <f t="shared" si="0"/>
        <v>34</v>
      </c>
      <c r="G43" s="5" t="s">
        <v>847</v>
      </c>
      <c r="H43" s="977"/>
      <c r="I43" s="978"/>
      <c r="J43" s="7"/>
      <c r="K43" s="371"/>
      <c r="L43" s="382"/>
      <c r="M43" s="371"/>
      <c r="N43" s="11"/>
      <c r="O43" s="11"/>
      <c r="P43" s="847"/>
      <c r="Q43" s="852"/>
      <c r="R43" s="151"/>
      <c r="S43" s="407"/>
      <c r="T43" s="852"/>
      <c r="U43" s="408"/>
      <c r="V43" s="407"/>
      <c r="W43" s="852"/>
      <c r="X43" s="408"/>
      <c r="Y43" s="979"/>
      <c r="Z43" s="980"/>
      <c r="AA43" s="981"/>
      <c r="AB43" s="1235"/>
      <c r="AC43" s="1235"/>
      <c r="AD43" s="1235"/>
      <c r="AE43" s="633"/>
      <c r="AF43" s="633"/>
      <c r="AG43" s="633"/>
      <c r="AH43" s="633"/>
      <c r="AV43" s="563" t="s">
        <v>120</v>
      </c>
      <c r="BX43" s="18"/>
    </row>
    <row r="44" spans="1:76" ht="14.45" customHeight="1">
      <c r="A44" s="469">
        <f t="shared" si="1"/>
        <v>35</v>
      </c>
      <c r="B44" s="1063"/>
      <c r="C44" s="173">
        <v>9</v>
      </c>
      <c r="D44" s="5"/>
      <c r="E44" s="16" t="s">
        <v>2446</v>
      </c>
      <c r="F44" s="174">
        <f t="shared" si="0"/>
        <v>35</v>
      </c>
      <c r="G44" s="5" t="s">
        <v>847</v>
      </c>
      <c r="H44" s="977"/>
      <c r="I44" s="978"/>
      <c r="J44" s="7"/>
      <c r="K44" s="371"/>
      <c r="L44" s="382"/>
      <c r="M44" s="371"/>
      <c r="N44" s="11"/>
      <c r="O44" s="11"/>
      <c r="P44" s="847"/>
      <c r="Q44" s="852"/>
      <c r="R44" s="151"/>
      <c r="S44" s="407"/>
      <c r="T44" s="852"/>
      <c r="U44" s="408"/>
      <c r="V44" s="407"/>
      <c r="W44" s="852"/>
      <c r="X44" s="408"/>
      <c r="Y44" s="979"/>
      <c r="Z44" s="980"/>
      <c r="AA44" s="981"/>
      <c r="AB44" s="1235"/>
      <c r="AC44" s="1235"/>
      <c r="AD44" s="1235"/>
      <c r="AE44" s="633"/>
      <c r="AF44" s="633"/>
      <c r="AG44" s="633"/>
      <c r="AH44" s="633"/>
      <c r="AV44" s="563" t="s">
        <v>120</v>
      </c>
      <c r="BX44" s="18"/>
    </row>
    <row r="45" spans="1:76" ht="14.45" customHeight="1">
      <c r="A45" s="469">
        <f t="shared" si="1"/>
        <v>36</v>
      </c>
      <c r="B45" s="1063"/>
      <c r="C45" s="173">
        <v>10</v>
      </c>
      <c r="D45" s="5"/>
      <c r="E45" s="16" t="s">
        <v>2446</v>
      </c>
      <c r="F45" s="174">
        <f t="shared" si="0"/>
        <v>36</v>
      </c>
      <c r="G45" s="5" t="s">
        <v>847</v>
      </c>
      <c r="H45" s="977"/>
      <c r="I45" s="978"/>
      <c r="J45" s="7"/>
      <c r="K45" s="371"/>
      <c r="L45" s="382"/>
      <c r="M45" s="371"/>
      <c r="N45" s="11"/>
      <c r="O45" s="11"/>
      <c r="P45" s="847"/>
      <c r="Q45" s="852"/>
      <c r="R45" s="151"/>
      <c r="S45" s="407"/>
      <c r="T45" s="852"/>
      <c r="U45" s="408"/>
      <c r="V45" s="407"/>
      <c r="W45" s="852"/>
      <c r="X45" s="408"/>
      <c r="Y45" s="979"/>
      <c r="Z45" s="980"/>
      <c r="AA45" s="981"/>
      <c r="AB45" s="1235"/>
      <c r="AC45" s="1235"/>
      <c r="AD45" s="1235"/>
      <c r="AE45" s="633"/>
      <c r="AF45" s="633"/>
      <c r="AG45" s="633"/>
      <c r="AH45" s="633"/>
      <c r="AV45" s="563" t="s">
        <v>120</v>
      </c>
      <c r="BX45" s="18"/>
    </row>
    <row r="46" spans="1:76" ht="14.45" customHeight="1">
      <c r="A46" s="469">
        <f t="shared" si="1"/>
        <v>37</v>
      </c>
      <c r="B46" s="1063"/>
      <c r="C46" s="173">
        <v>11</v>
      </c>
      <c r="D46" s="173" t="s">
        <v>848</v>
      </c>
      <c r="E46" s="189" t="s">
        <v>2446</v>
      </c>
      <c r="F46" s="174">
        <f t="shared" si="0"/>
        <v>37</v>
      </c>
      <c r="G46" s="200" t="s">
        <v>2446</v>
      </c>
      <c r="H46" s="975" t="s">
        <v>2446</v>
      </c>
      <c r="I46" s="976"/>
      <c r="J46" s="7"/>
      <c r="K46" s="371"/>
      <c r="L46" s="382"/>
      <c r="M46" s="371"/>
      <c r="N46" s="11"/>
      <c r="O46" s="200"/>
      <c r="P46" s="847"/>
      <c r="Q46" s="852"/>
      <c r="R46" s="151"/>
      <c r="S46" s="407"/>
      <c r="T46" s="852"/>
      <c r="U46" s="408"/>
      <c r="V46" s="407"/>
      <c r="W46" s="852"/>
      <c r="X46" s="408"/>
      <c r="Y46" s="979"/>
      <c r="Z46" s="980"/>
      <c r="AA46" s="981"/>
      <c r="AB46" s="1235"/>
      <c r="AC46" s="1235"/>
      <c r="AD46" s="1235"/>
      <c r="AE46" s="633"/>
      <c r="AF46" s="633"/>
      <c r="AG46" s="633"/>
      <c r="AH46" s="633"/>
      <c r="AV46" s="563" t="s">
        <v>120</v>
      </c>
      <c r="BX46" s="18"/>
    </row>
    <row r="47" spans="1:76" ht="14.45" customHeight="1">
      <c r="A47" s="469">
        <f t="shared" si="1"/>
        <v>38</v>
      </c>
      <c r="B47" s="1063"/>
      <c r="C47" s="173">
        <v>12</v>
      </c>
      <c r="D47" s="173" t="s">
        <v>848</v>
      </c>
      <c r="E47" s="189" t="s">
        <v>2446</v>
      </c>
      <c r="F47" s="174">
        <f t="shared" si="0"/>
        <v>38</v>
      </c>
      <c r="G47" s="200" t="s">
        <v>2446</v>
      </c>
      <c r="H47" s="975" t="s">
        <v>2446</v>
      </c>
      <c r="I47" s="976"/>
      <c r="J47" s="7"/>
      <c r="K47" s="371"/>
      <c r="L47" s="382"/>
      <c r="M47" s="371"/>
      <c r="N47" s="11"/>
      <c r="O47" s="200"/>
      <c r="P47" s="847"/>
      <c r="Q47" s="852"/>
      <c r="R47" s="151"/>
      <c r="S47" s="407"/>
      <c r="T47" s="852"/>
      <c r="U47" s="408"/>
      <c r="V47" s="407"/>
      <c r="W47" s="852"/>
      <c r="X47" s="408"/>
      <c r="Y47" s="979"/>
      <c r="Z47" s="980"/>
      <c r="AA47" s="981"/>
      <c r="AB47" s="1235"/>
      <c r="AC47" s="1235"/>
      <c r="AD47" s="1235"/>
      <c r="AE47" s="633"/>
      <c r="AF47" s="633"/>
      <c r="AG47" s="633"/>
      <c r="AH47" s="633"/>
      <c r="AV47" s="563" t="s">
        <v>120</v>
      </c>
      <c r="BX47" s="18"/>
    </row>
    <row r="48" spans="1:76" ht="14.45" customHeight="1" thickBot="1">
      <c r="A48" s="469">
        <f t="shared" si="1"/>
        <v>39</v>
      </c>
      <c r="B48" s="1064"/>
      <c r="C48" s="174">
        <v>13</v>
      </c>
      <c r="D48" s="173" t="s">
        <v>848</v>
      </c>
      <c r="E48" s="189" t="s">
        <v>2446</v>
      </c>
      <c r="F48" s="178">
        <f t="shared" si="0"/>
        <v>39</v>
      </c>
      <c r="G48" s="201" t="s">
        <v>2446</v>
      </c>
      <c r="H48" s="1055" t="s">
        <v>2446</v>
      </c>
      <c r="I48" s="1056"/>
      <c r="J48" s="367"/>
      <c r="K48" s="372"/>
      <c r="L48" s="383"/>
      <c r="M48" s="372"/>
      <c r="N48" s="36"/>
      <c r="O48" s="189"/>
      <c r="P48" s="850"/>
      <c r="Q48" s="864"/>
      <c r="R48" s="36"/>
      <c r="S48" s="409"/>
      <c r="T48" s="871"/>
      <c r="U48" s="410"/>
      <c r="V48" s="412"/>
      <c r="W48" s="864"/>
      <c r="X48" s="413"/>
      <c r="Y48" s="982"/>
      <c r="Z48" s="983"/>
      <c r="AA48" s="984"/>
      <c r="AB48" s="1235"/>
      <c r="AC48" s="1235"/>
      <c r="AD48" s="1235"/>
      <c r="AE48" s="633"/>
      <c r="AF48" s="633"/>
      <c r="AG48" s="633"/>
      <c r="AH48" s="633"/>
      <c r="AV48" s="563" t="s">
        <v>120</v>
      </c>
      <c r="BX48" s="18"/>
    </row>
    <row r="49" spans="1:76" ht="14.45" customHeight="1">
      <c r="A49" s="469">
        <f t="shared" si="1"/>
        <v>40</v>
      </c>
      <c r="B49" s="175" t="s">
        <v>2551</v>
      </c>
      <c r="C49" s="172">
        <v>1</v>
      </c>
      <c r="D49" s="172" t="s">
        <v>1167</v>
      </c>
      <c r="E49" s="192" t="s">
        <v>2446</v>
      </c>
      <c r="F49" s="172">
        <f t="shared" si="0"/>
        <v>40</v>
      </c>
      <c r="G49" s="8" t="s">
        <v>847</v>
      </c>
      <c r="H49" s="1053"/>
      <c r="I49" s="1054"/>
      <c r="J49" s="368"/>
      <c r="K49" s="373"/>
      <c r="L49" s="384"/>
      <c r="M49" s="373"/>
      <c r="N49" s="13"/>
      <c r="O49" s="13"/>
      <c r="P49" s="848"/>
      <c r="Q49" s="866"/>
      <c r="R49" s="854"/>
      <c r="S49" s="405"/>
      <c r="T49" s="866"/>
      <c r="U49" s="406"/>
      <c r="V49" s="405"/>
      <c r="W49" s="866"/>
      <c r="X49" s="406"/>
      <c r="Y49" s="1015"/>
      <c r="Z49" s="1016"/>
      <c r="AA49" s="1017"/>
      <c r="AB49" s="581"/>
      <c r="AC49" s="633"/>
      <c r="AD49" s="633"/>
      <c r="AE49" s="633"/>
      <c r="AF49" s="633"/>
      <c r="AG49" s="633"/>
      <c r="AH49" s="633"/>
      <c r="AV49" s="563" t="s">
        <v>121</v>
      </c>
      <c r="BX49" s="18"/>
    </row>
    <row r="50" spans="1:76" ht="14.45" customHeight="1">
      <c r="A50" s="469">
        <f t="shared" si="1"/>
        <v>41</v>
      </c>
      <c r="B50" s="176"/>
      <c r="C50" s="174">
        <v>2</v>
      </c>
      <c r="D50" s="174" t="s">
        <v>849</v>
      </c>
      <c r="E50" s="189" t="s">
        <v>2446</v>
      </c>
      <c r="F50" s="174">
        <f t="shared" si="0"/>
        <v>41</v>
      </c>
      <c r="G50" s="189" t="s">
        <v>2446</v>
      </c>
      <c r="H50" s="1067" t="s">
        <v>2446</v>
      </c>
      <c r="I50" s="1068"/>
      <c r="J50" s="7"/>
      <c r="K50" s="371"/>
      <c r="L50" s="382"/>
      <c r="M50" s="371"/>
      <c r="N50" s="11"/>
      <c r="O50" s="200"/>
      <c r="P50" s="847"/>
      <c r="Q50" s="852"/>
      <c r="R50" s="151"/>
      <c r="S50" s="407"/>
      <c r="T50" s="852"/>
      <c r="U50" s="408"/>
      <c r="V50" s="407"/>
      <c r="W50" s="852"/>
      <c r="X50" s="408"/>
      <c r="Y50" s="979"/>
      <c r="Z50" s="980"/>
      <c r="AA50" s="981"/>
      <c r="AB50" s="581"/>
      <c r="AC50" s="633"/>
      <c r="AD50" s="633"/>
      <c r="AE50" s="633"/>
      <c r="AF50" s="633"/>
      <c r="AG50" s="633"/>
      <c r="AH50" s="633"/>
      <c r="AV50" s="563" t="s">
        <v>121</v>
      </c>
      <c r="BX50" s="18"/>
    </row>
    <row r="51" spans="1:76" ht="14.45" customHeight="1">
      <c r="A51" s="469">
        <f t="shared" si="1"/>
        <v>42</v>
      </c>
      <c r="B51" s="176"/>
      <c r="C51" s="174">
        <v>3</v>
      </c>
      <c r="D51" s="174" t="s">
        <v>849</v>
      </c>
      <c r="E51" s="189" t="s">
        <v>2446</v>
      </c>
      <c r="F51" s="174">
        <f t="shared" si="0"/>
        <v>42</v>
      </c>
      <c r="G51" s="189" t="s">
        <v>2446</v>
      </c>
      <c r="H51" s="1067" t="s">
        <v>2446</v>
      </c>
      <c r="I51" s="1068"/>
      <c r="J51" s="7"/>
      <c r="K51" s="371"/>
      <c r="L51" s="382"/>
      <c r="M51" s="371"/>
      <c r="N51" s="11"/>
      <c r="O51" s="200"/>
      <c r="P51" s="847"/>
      <c r="Q51" s="852"/>
      <c r="R51" s="151"/>
      <c r="S51" s="407"/>
      <c r="T51" s="852"/>
      <c r="U51" s="408"/>
      <c r="V51" s="407"/>
      <c r="W51" s="852"/>
      <c r="X51" s="408"/>
      <c r="Y51" s="979"/>
      <c r="Z51" s="980"/>
      <c r="AA51" s="981"/>
      <c r="AB51" s="581"/>
      <c r="AC51" s="633"/>
      <c r="AD51" s="633"/>
      <c r="AE51" s="633"/>
      <c r="AF51" s="633"/>
      <c r="AG51" s="633"/>
      <c r="AH51" s="633"/>
      <c r="AV51" s="563" t="s">
        <v>121</v>
      </c>
      <c r="BX51" s="18"/>
    </row>
    <row r="52" spans="1:76" ht="14.45" customHeight="1" thickBot="1">
      <c r="A52" s="469">
        <f t="shared" si="1"/>
        <v>43</v>
      </c>
      <c r="B52" s="177"/>
      <c r="C52" s="178">
        <v>4</v>
      </c>
      <c r="D52" s="178" t="s">
        <v>849</v>
      </c>
      <c r="E52" s="193" t="s">
        <v>2446</v>
      </c>
      <c r="F52" s="178">
        <f t="shared" si="0"/>
        <v>43</v>
      </c>
      <c r="G52" s="193" t="s">
        <v>2446</v>
      </c>
      <c r="H52" s="1055" t="s">
        <v>2446</v>
      </c>
      <c r="I52" s="1056"/>
      <c r="J52" s="7"/>
      <c r="K52" s="371"/>
      <c r="L52" s="382"/>
      <c r="M52" s="371"/>
      <c r="N52" s="11"/>
      <c r="O52" s="189"/>
      <c r="P52" s="847"/>
      <c r="Q52" s="852"/>
      <c r="R52" s="151"/>
      <c r="S52" s="409"/>
      <c r="T52" s="864"/>
      <c r="U52" s="413"/>
      <c r="V52" s="409"/>
      <c r="W52" s="871"/>
      <c r="X52" s="410"/>
      <c r="Y52" s="982"/>
      <c r="Z52" s="983"/>
      <c r="AA52" s="984"/>
      <c r="AB52" s="581"/>
      <c r="AC52" s="633"/>
      <c r="AD52" s="633"/>
      <c r="AE52" s="633"/>
      <c r="AF52" s="633"/>
      <c r="AG52" s="633"/>
      <c r="AH52" s="633"/>
      <c r="AV52" s="563" t="s">
        <v>121</v>
      </c>
      <c r="BX52" s="18"/>
    </row>
    <row r="53" spans="1:76" ht="14.45" customHeight="1">
      <c r="A53" s="469">
        <f t="shared" si="1"/>
        <v>44</v>
      </c>
      <c r="B53" s="175" t="s">
        <v>2552</v>
      </c>
      <c r="C53" s="172">
        <v>1</v>
      </c>
      <c r="D53" s="172" t="s">
        <v>1167</v>
      </c>
      <c r="E53" s="192" t="s">
        <v>773</v>
      </c>
      <c r="F53" s="172">
        <f t="shared" si="0"/>
        <v>44</v>
      </c>
      <c r="G53" s="5" t="s">
        <v>847</v>
      </c>
      <c r="H53" s="1053"/>
      <c r="I53" s="1054"/>
      <c r="J53" s="368"/>
      <c r="K53" s="373"/>
      <c r="L53" s="384"/>
      <c r="M53" s="373"/>
      <c r="N53" s="10"/>
      <c r="O53" s="10"/>
      <c r="P53" s="38"/>
      <c r="Q53" s="865"/>
      <c r="R53" s="153"/>
      <c r="S53" s="411"/>
      <c r="T53" s="866"/>
      <c r="U53" s="406"/>
      <c r="V53" s="405"/>
      <c r="W53" s="866"/>
      <c r="X53" s="406"/>
      <c r="Y53" s="1015"/>
      <c r="Z53" s="1016"/>
      <c r="AA53" s="1017"/>
      <c r="AB53" s="581"/>
      <c r="AC53" s="633"/>
      <c r="AD53" s="633"/>
      <c r="AE53" s="633"/>
      <c r="AF53" s="633"/>
      <c r="AG53" s="633"/>
      <c r="AH53" s="633"/>
      <c r="AV53" s="563" t="s">
        <v>122</v>
      </c>
      <c r="BX53" s="18"/>
    </row>
    <row r="54" spans="1:76" ht="14.45" customHeight="1">
      <c r="A54" s="469">
        <f t="shared" si="1"/>
        <v>45</v>
      </c>
      <c r="B54" s="179"/>
      <c r="C54" s="174">
        <v>2</v>
      </c>
      <c r="D54" s="174" t="s">
        <v>849</v>
      </c>
      <c r="E54" s="189" t="s">
        <v>2446</v>
      </c>
      <c r="F54" s="174">
        <f t="shared" si="0"/>
        <v>45</v>
      </c>
      <c r="G54" s="189" t="s">
        <v>2446</v>
      </c>
      <c r="H54" s="1067" t="s">
        <v>2446</v>
      </c>
      <c r="I54" s="1068"/>
      <c r="J54" s="7"/>
      <c r="K54" s="371"/>
      <c r="L54" s="382"/>
      <c r="M54" s="371"/>
      <c r="N54" s="11"/>
      <c r="O54" s="200"/>
      <c r="P54" s="847"/>
      <c r="Q54" s="852"/>
      <c r="R54" s="151"/>
      <c r="S54" s="407"/>
      <c r="T54" s="852"/>
      <c r="U54" s="408"/>
      <c r="V54" s="407"/>
      <c r="W54" s="852"/>
      <c r="X54" s="408"/>
      <c r="Y54" s="979"/>
      <c r="Z54" s="980"/>
      <c r="AA54" s="981"/>
      <c r="AB54" s="581"/>
      <c r="AC54" s="633"/>
      <c r="AD54" s="633"/>
      <c r="AE54" s="633"/>
      <c r="AF54" s="633"/>
      <c r="AG54" s="633"/>
      <c r="AH54" s="633"/>
      <c r="AV54" s="563" t="s">
        <v>122</v>
      </c>
      <c r="BX54" s="18"/>
    </row>
    <row r="55" spans="1:76" ht="14.45" customHeight="1">
      <c r="A55" s="469">
        <f t="shared" si="1"/>
        <v>46</v>
      </c>
      <c r="B55" s="179"/>
      <c r="C55" s="174">
        <v>3</v>
      </c>
      <c r="D55" s="174" t="s">
        <v>849</v>
      </c>
      <c r="E55" s="189" t="s">
        <v>2446</v>
      </c>
      <c r="F55" s="174">
        <f t="shared" si="0"/>
        <v>46</v>
      </c>
      <c r="G55" s="189" t="s">
        <v>2446</v>
      </c>
      <c r="H55" s="1067" t="s">
        <v>2446</v>
      </c>
      <c r="I55" s="1068"/>
      <c r="J55" s="7"/>
      <c r="K55" s="371"/>
      <c r="L55" s="382"/>
      <c r="M55" s="371"/>
      <c r="N55" s="11"/>
      <c r="O55" s="200"/>
      <c r="P55" s="847"/>
      <c r="Q55" s="852"/>
      <c r="R55" s="151"/>
      <c r="S55" s="407"/>
      <c r="T55" s="852"/>
      <c r="U55" s="408"/>
      <c r="V55" s="407"/>
      <c r="W55" s="852"/>
      <c r="X55" s="408"/>
      <c r="Y55" s="979"/>
      <c r="Z55" s="980"/>
      <c r="AA55" s="981"/>
      <c r="AB55" s="581"/>
      <c r="AC55" s="633"/>
      <c r="AD55" s="633"/>
      <c r="AE55" s="633"/>
      <c r="AF55" s="633"/>
      <c r="AG55" s="633"/>
      <c r="AH55" s="633"/>
      <c r="AV55" s="563" t="s">
        <v>122</v>
      </c>
      <c r="BX55" s="18"/>
    </row>
    <row r="56" spans="1:76" ht="14.45" customHeight="1" thickBot="1">
      <c r="A56" s="469">
        <f t="shared" si="1"/>
        <v>47</v>
      </c>
      <c r="B56" s="180"/>
      <c r="C56" s="178">
        <v>4</v>
      </c>
      <c r="D56" s="178" t="s">
        <v>849</v>
      </c>
      <c r="E56" s="193" t="s">
        <v>2446</v>
      </c>
      <c r="F56" s="178">
        <f t="shared" si="0"/>
        <v>47</v>
      </c>
      <c r="G56" s="202" t="s">
        <v>773</v>
      </c>
      <c r="H56" s="1055" t="s">
        <v>773</v>
      </c>
      <c r="I56" s="1056"/>
      <c r="J56" s="7"/>
      <c r="K56" s="371"/>
      <c r="L56" s="382"/>
      <c r="M56" s="371"/>
      <c r="N56" s="11"/>
      <c r="O56" s="189"/>
      <c r="P56" s="847"/>
      <c r="Q56" s="852"/>
      <c r="R56" s="151"/>
      <c r="S56" s="412"/>
      <c r="T56" s="864"/>
      <c r="U56" s="413"/>
      <c r="V56" s="409"/>
      <c r="W56" s="871"/>
      <c r="X56" s="410"/>
      <c r="Y56" s="982"/>
      <c r="Z56" s="983"/>
      <c r="AA56" s="984"/>
      <c r="AB56" s="581"/>
      <c r="AC56" s="633"/>
      <c r="AD56" s="633"/>
      <c r="AE56" s="633"/>
      <c r="AF56" s="633"/>
      <c r="AG56" s="633"/>
      <c r="AH56" s="633"/>
      <c r="AV56" s="563" t="s">
        <v>122</v>
      </c>
      <c r="BX56" s="18"/>
    </row>
    <row r="57" spans="1:76" ht="14.45" customHeight="1">
      <c r="A57" s="469">
        <f t="shared" si="1"/>
        <v>48</v>
      </c>
      <c r="B57" s="175" t="s">
        <v>2553</v>
      </c>
      <c r="C57" s="172">
        <v>1</v>
      </c>
      <c r="D57" s="172" t="s">
        <v>1167</v>
      </c>
      <c r="E57" s="192" t="s">
        <v>2446</v>
      </c>
      <c r="F57" s="172">
        <f t="shared" si="0"/>
        <v>48</v>
      </c>
      <c r="G57" s="5" t="s">
        <v>847</v>
      </c>
      <c r="H57" s="1053"/>
      <c r="I57" s="1054"/>
      <c r="J57" s="368"/>
      <c r="K57" s="373"/>
      <c r="L57" s="384"/>
      <c r="M57" s="373"/>
      <c r="N57" s="10"/>
      <c r="O57" s="10"/>
      <c r="P57" s="38"/>
      <c r="Q57" s="865"/>
      <c r="R57" s="153"/>
      <c r="S57" s="405"/>
      <c r="T57" s="866"/>
      <c r="U57" s="406"/>
      <c r="V57" s="405"/>
      <c r="W57" s="866"/>
      <c r="X57" s="406"/>
      <c r="Y57" s="1015"/>
      <c r="Z57" s="1016"/>
      <c r="AA57" s="1017"/>
      <c r="AB57" s="581"/>
      <c r="AC57" s="633"/>
      <c r="AD57" s="633"/>
      <c r="AE57" s="633"/>
      <c r="AF57" s="633"/>
      <c r="AG57" s="633"/>
      <c r="AH57" s="633"/>
      <c r="AV57" s="563" t="s">
        <v>123</v>
      </c>
      <c r="BX57" s="18"/>
    </row>
    <row r="58" spans="1:76" ht="14.45" customHeight="1">
      <c r="A58" s="469">
        <f t="shared" si="1"/>
        <v>49</v>
      </c>
      <c r="B58" s="179"/>
      <c r="C58" s="174">
        <v>2</v>
      </c>
      <c r="D58" s="174" t="s">
        <v>849</v>
      </c>
      <c r="E58" s="189" t="s">
        <v>773</v>
      </c>
      <c r="F58" s="174">
        <f t="shared" si="0"/>
        <v>49</v>
      </c>
      <c r="G58" s="189" t="s">
        <v>773</v>
      </c>
      <c r="H58" s="1067" t="s">
        <v>2446</v>
      </c>
      <c r="I58" s="1068"/>
      <c r="J58" s="7"/>
      <c r="K58" s="371"/>
      <c r="L58" s="382"/>
      <c r="M58" s="371"/>
      <c r="N58" s="11"/>
      <c r="O58" s="200"/>
      <c r="P58" s="847"/>
      <c r="Q58" s="852"/>
      <c r="R58" s="151"/>
      <c r="S58" s="407"/>
      <c r="T58" s="852"/>
      <c r="U58" s="408"/>
      <c r="V58" s="407"/>
      <c r="W58" s="852"/>
      <c r="X58" s="408"/>
      <c r="Y58" s="979"/>
      <c r="Z58" s="980"/>
      <c r="AA58" s="981"/>
      <c r="AB58" s="581"/>
      <c r="AC58" s="633"/>
      <c r="AD58" s="633"/>
      <c r="AE58" s="633"/>
      <c r="AF58" s="633"/>
      <c r="AG58" s="633"/>
      <c r="AH58" s="633"/>
      <c r="AV58" s="563" t="s">
        <v>123</v>
      </c>
      <c r="BX58" s="18"/>
    </row>
    <row r="59" spans="1:76" ht="14.45" customHeight="1">
      <c r="A59" s="469">
        <f t="shared" si="1"/>
        <v>50</v>
      </c>
      <c r="B59" s="179"/>
      <c r="C59" s="174">
        <v>3</v>
      </c>
      <c r="D59" s="174" t="s">
        <v>849</v>
      </c>
      <c r="E59" s="189" t="s">
        <v>2446</v>
      </c>
      <c r="F59" s="174">
        <f t="shared" si="0"/>
        <v>50</v>
      </c>
      <c r="G59" s="189" t="s">
        <v>2446</v>
      </c>
      <c r="H59" s="1067" t="s">
        <v>2446</v>
      </c>
      <c r="I59" s="1068"/>
      <c r="J59" s="7"/>
      <c r="K59" s="371"/>
      <c r="L59" s="382"/>
      <c r="M59" s="371"/>
      <c r="N59" s="11"/>
      <c r="O59" s="200"/>
      <c r="P59" s="847"/>
      <c r="Q59" s="852"/>
      <c r="R59" s="151"/>
      <c r="S59" s="407"/>
      <c r="T59" s="852"/>
      <c r="U59" s="408"/>
      <c r="V59" s="407"/>
      <c r="W59" s="852"/>
      <c r="X59" s="408"/>
      <c r="Y59" s="979"/>
      <c r="Z59" s="980"/>
      <c r="AA59" s="981"/>
      <c r="AB59" s="581"/>
      <c r="AC59" s="633"/>
      <c r="AD59" s="633"/>
      <c r="AE59" s="633"/>
      <c r="AF59" s="633"/>
      <c r="AG59" s="633"/>
      <c r="AH59" s="633"/>
      <c r="AV59" s="563" t="s">
        <v>123</v>
      </c>
      <c r="BX59" s="18"/>
    </row>
    <row r="60" spans="1:76" ht="14.45" customHeight="1" thickBot="1">
      <c r="A60" s="469">
        <f t="shared" si="1"/>
        <v>51</v>
      </c>
      <c r="B60" s="180"/>
      <c r="C60" s="178">
        <v>4</v>
      </c>
      <c r="D60" s="178" t="s">
        <v>849</v>
      </c>
      <c r="E60" s="193" t="s">
        <v>2446</v>
      </c>
      <c r="F60" s="178">
        <f t="shared" si="0"/>
        <v>51</v>
      </c>
      <c r="G60" s="193" t="s">
        <v>773</v>
      </c>
      <c r="H60" s="1055" t="s">
        <v>773</v>
      </c>
      <c r="I60" s="1056"/>
      <c r="J60" s="7"/>
      <c r="K60" s="371"/>
      <c r="L60" s="382"/>
      <c r="M60" s="371"/>
      <c r="N60" s="11"/>
      <c r="O60" s="189"/>
      <c r="P60" s="39"/>
      <c r="Q60" s="864"/>
      <c r="R60" s="151"/>
      <c r="S60" s="409"/>
      <c r="T60" s="852"/>
      <c r="U60" s="408"/>
      <c r="V60" s="409"/>
      <c r="W60" s="871"/>
      <c r="X60" s="410"/>
      <c r="Y60" s="982"/>
      <c r="Z60" s="983"/>
      <c r="AA60" s="984"/>
      <c r="AB60" s="581"/>
      <c r="AC60" s="633"/>
      <c r="AD60" s="633"/>
      <c r="AE60" s="633"/>
      <c r="AF60" s="633"/>
      <c r="AG60" s="633"/>
      <c r="AH60" s="633"/>
      <c r="AV60" s="563" t="s">
        <v>123</v>
      </c>
      <c r="BX60" s="18"/>
    </row>
    <row r="61" spans="1:76" ht="14.45" customHeight="1">
      <c r="A61" s="469">
        <f t="shared" si="1"/>
        <v>52</v>
      </c>
      <c r="B61" s="1069" t="s">
        <v>678</v>
      </c>
      <c r="C61" s="181">
        <v>1</v>
      </c>
      <c r="D61" s="172" t="s">
        <v>679</v>
      </c>
      <c r="E61" s="192" t="s">
        <v>2446</v>
      </c>
      <c r="F61" s="172">
        <f t="shared" si="0"/>
        <v>52</v>
      </c>
      <c r="G61" s="5" t="s">
        <v>847</v>
      </c>
      <c r="H61" s="1053"/>
      <c r="I61" s="1054"/>
      <c r="J61" s="366"/>
      <c r="K61" s="370"/>
      <c r="L61" s="381"/>
      <c r="M61" s="370"/>
      <c r="N61" s="10"/>
      <c r="O61" s="10"/>
      <c r="P61" s="848"/>
      <c r="Q61" s="867">
        <f>IF(J61=0,0,"○")</f>
        <v>0</v>
      </c>
      <c r="R61" s="854"/>
      <c r="S61" s="762" t="s">
        <v>2607</v>
      </c>
      <c r="T61" s="876" t="s">
        <v>2607</v>
      </c>
      <c r="U61" s="406"/>
      <c r="V61" s="762" t="s">
        <v>2607</v>
      </c>
      <c r="W61" s="896">
        <f>IF(J61=0,0,"○")</f>
        <v>0</v>
      </c>
      <c r="X61" s="406"/>
      <c r="Y61" s="1015"/>
      <c r="Z61" s="1016"/>
      <c r="AA61" s="1017"/>
      <c r="AB61" s="595"/>
      <c r="AC61" s="421"/>
      <c r="AD61" s="421"/>
      <c r="AE61" s="421"/>
      <c r="AF61" s="421"/>
      <c r="AG61" s="421"/>
      <c r="AH61" s="421"/>
      <c r="AV61" s="563" t="s">
        <v>124</v>
      </c>
      <c r="BX61" s="18"/>
    </row>
    <row r="62" spans="1:76" ht="14.45" customHeight="1">
      <c r="A62" s="469">
        <f t="shared" si="1"/>
        <v>53</v>
      </c>
      <c r="B62" s="1070"/>
      <c r="C62" s="174">
        <v>2</v>
      </c>
      <c r="D62" s="174" t="s">
        <v>679</v>
      </c>
      <c r="E62" s="189" t="s">
        <v>773</v>
      </c>
      <c r="F62" s="174">
        <f t="shared" si="0"/>
        <v>53</v>
      </c>
      <c r="G62" s="5" t="s">
        <v>847</v>
      </c>
      <c r="H62" s="977"/>
      <c r="I62" s="978"/>
      <c r="J62" s="7"/>
      <c r="K62" s="371"/>
      <c r="L62" s="382"/>
      <c r="M62" s="371"/>
      <c r="N62" s="11"/>
      <c r="O62" s="11"/>
      <c r="P62" s="847"/>
      <c r="Q62" s="868">
        <f t="shared" ref="Q62:Q67" si="2">IF(J62=0,0,"○")</f>
        <v>0</v>
      </c>
      <c r="R62" s="151"/>
      <c r="S62" s="764" t="s">
        <v>2607</v>
      </c>
      <c r="T62" s="877" t="s">
        <v>2607</v>
      </c>
      <c r="U62" s="408"/>
      <c r="V62" s="764" t="s">
        <v>2607</v>
      </c>
      <c r="W62" s="868">
        <f t="shared" ref="W62:W67" si="3">IF(J62=0,0,"○")</f>
        <v>0</v>
      </c>
      <c r="X62" s="408"/>
      <c r="Y62" s="979"/>
      <c r="Z62" s="980"/>
      <c r="AA62" s="981"/>
      <c r="AB62" s="581"/>
      <c r="AC62" s="421"/>
      <c r="AD62" s="421"/>
      <c r="AE62" s="421"/>
      <c r="AF62" s="421"/>
      <c r="AG62" s="421"/>
      <c r="AH62" s="421"/>
      <c r="AV62" s="563" t="s">
        <v>124</v>
      </c>
      <c r="BX62" s="18"/>
    </row>
    <row r="63" spans="1:76" ht="14.45" customHeight="1">
      <c r="A63" s="469">
        <f t="shared" si="1"/>
        <v>54</v>
      </c>
      <c r="B63" s="1071" t="s">
        <v>2656</v>
      </c>
      <c r="C63" s="174">
        <v>3</v>
      </c>
      <c r="D63" s="174" t="s">
        <v>679</v>
      </c>
      <c r="E63" s="189" t="s">
        <v>2446</v>
      </c>
      <c r="F63" s="174">
        <f t="shared" si="0"/>
        <v>54</v>
      </c>
      <c r="G63" s="5" t="s">
        <v>847</v>
      </c>
      <c r="H63" s="977"/>
      <c r="I63" s="978"/>
      <c r="J63" s="7"/>
      <c r="K63" s="371"/>
      <c r="L63" s="382"/>
      <c r="M63" s="371"/>
      <c r="N63" s="11"/>
      <c r="O63" s="11"/>
      <c r="P63" s="847"/>
      <c r="Q63" s="868">
        <f t="shared" si="2"/>
        <v>0</v>
      </c>
      <c r="R63" s="151"/>
      <c r="S63" s="764" t="s">
        <v>2607</v>
      </c>
      <c r="T63" s="877" t="s">
        <v>2607</v>
      </c>
      <c r="U63" s="408"/>
      <c r="V63" s="764" t="s">
        <v>2607</v>
      </c>
      <c r="W63" s="868">
        <f t="shared" si="3"/>
        <v>0</v>
      </c>
      <c r="X63" s="408"/>
      <c r="Y63" s="979"/>
      <c r="Z63" s="980"/>
      <c r="AA63" s="981"/>
      <c r="AB63" s="581"/>
      <c r="AC63" s="421"/>
      <c r="AD63" s="421"/>
      <c r="AE63" s="421"/>
      <c r="AF63" s="421"/>
      <c r="AG63" s="421"/>
      <c r="AH63" s="421"/>
      <c r="AV63" s="563" t="s">
        <v>124</v>
      </c>
      <c r="BX63" s="18"/>
    </row>
    <row r="64" spans="1:76" ht="14.45" customHeight="1">
      <c r="A64" s="469">
        <f t="shared" si="1"/>
        <v>55</v>
      </c>
      <c r="B64" s="1072"/>
      <c r="C64" s="174">
        <v>4</v>
      </c>
      <c r="D64" s="174" t="s">
        <v>680</v>
      </c>
      <c r="E64" s="189" t="s">
        <v>2448</v>
      </c>
      <c r="F64" s="174">
        <f t="shared" si="0"/>
        <v>55</v>
      </c>
      <c r="G64" s="5" t="s">
        <v>847</v>
      </c>
      <c r="H64" s="977"/>
      <c r="I64" s="978"/>
      <c r="J64" s="7"/>
      <c r="K64" s="371"/>
      <c r="L64" s="382"/>
      <c r="M64" s="371"/>
      <c r="N64" s="11"/>
      <c r="O64" s="11"/>
      <c r="P64" s="847"/>
      <c r="Q64" s="868">
        <f t="shared" si="2"/>
        <v>0</v>
      </c>
      <c r="R64" s="151"/>
      <c r="S64" s="764" t="s">
        <v>2607</v>
      </c>
      <c r="T64" s="877" t="s">
        <v>2607</v>
      </c>
      <c r="U64" s="408"/>
      <c r="V64" s="764" t="s">
        <v>2607</v>
      </c>
      <c r="W64" s="868">
        <f t="shared" si="3"/>
        <v>0</v>
      </c>
      <c r="X64" s="408"/>
      <c r="Y64" s="979"/>
      <c r="Z64" s="980"/>
      <c r="AA64" s="981"/>
      <c r="AB64" s="581"/>
      <c r="AC64" s="421"/>
      <c r="AD64" s="421"/>
      <c r="AE64" s="421"/>
      <c r="AF64" s="421"/>
      <c r="AG64" s="421"/>
      <c r="AH64" s="421"/>
      <c r="AV64" s="563" t="s">
        <v>124</v>
      </c>
      <c r="BX64" s="18"/>
    </row>
    <row r="65" spans="1:76" ht="14.45" customHeight="1">
      <c r="A65" s="469">
        <f t="shared" si="1"/>
        <v>56</v>
      </c>
      <c r="B65" s="1072"/>
      <c r="C65" s="174">
        <v>5</v>
      </c>
      <c r="D65" s="174" t="s">
        <v>848</v>
      </c>
      <c r="E65" s="189" t="s">
        <v>2446</v>
      </c>
      <c r="F65" s="174">
        <f t="shared" si="0"/>
        <v>56</v>
      </c>
      <c r="G65" s="189" t="s">
        <v>2446</v>
      </c>
      <c r="H65" s="1067" t="s">
        <v>2446</v>
      </c>
      <c r="I65" s="1068"/>
      <c r="J65" s="7"/>
      <c r="K65" s="371"/>
      <c r="L65" s="382"/>
      <c r="M65" s="371"/>
      <c r="N65" s="12"/>
      <c r="O65" s="200"/>
      <c r="P65" s="39"/>
      <c r="Q65" s="868">
        <f t="shared" si="2"/>
        <v>0</v>
      </c>
      <c r="R65" s="36"/>
      <c r="S65" s="764" t="s">
        <v>2607</v>
      </c>
      <c r="T65" s="877" t="s">
        <v>2607</v>
      </c>
      <c r="U65" s="408"/>
      <c r="V65" s="764" t="s">
        <v>2607</v>
      </c>
      <c r="W65" s="897">
        <f t="shared" si="3"/>
        <v>0</v>
      </c>
      <c r="X65" s="874"/>
      <c r="Y65" s="979"/>
      <c r="Z65" s="980"/>
      <c r="AA65" s="981"/>
      <c r="AB65" s="581"/>
      <c r="AC65" s="421"/>
      <c r="AD65" s="421"/>
      <c r="AE65" s="421"/>
      <c r="AF65" s="421"/>
      <c r="AG65" s="421"/>
      <c r="AH65" s="421"/>
      <c r="AV65" s="563" t="s">
        <v>124</v>
      </c>
      <c r="BX65" s="18"/>
    </row>
    <row r="66" spans="1:76" ht="14.45" customHeight="1">
      <c r="A66" s="469">
        <f t="shared" si="1"/>
        <v>57</v>
      </c>
      <c r="B66" s="1072"/>
      <c r="C66" s="174">
        <v>6</v>
      </c>
      <c r="D66" s="174" t="s">
        <v>848</v>
      </c>
      <c r="E66" s="189" t="s">
        <v>2446</v>
      </c>
      <c r="F66" s="174">
        <f t="shared" si="0"/>
        <v>57</v>
      </c>
      <c r="G66" s="189" t="s">
        <v>2446</v>
      </c>
      <c r="H66" s="1067" t="s">
        <v>2446</v>
      </c>
      <c r="I66" s="1068"/>
      <c r="J66" s="7"/>
      <c r="K66" s="371"/>
      <c r="L66" s="382"/>
      <c r="M66" s="371"/>
      <c r="N66" s="12"/>
      <c r="O66" s="200"/>
      <c r="P66" s="39"/>
      <c r="Q66" s="868">
        <f t="shared" si="2"/>
        <v>0</v>
      </c>
      <c r="R66" s="36"/>
      <c r="S66" s="764" t="s">
        <v>2607</v>
      </c>
      <c r="T66" s="877" t="s">
        <v>2607</v>
      </c>
      <c r="U66" s="408"/>
      <c r="V66" s="764" t="s">
        <v>2607</v>
      </c>
      <c r="W66" s="868">
        <f t="shared" si="3"/>
        <v>0</v>
      </c>
      <c r="X66" s="408"/>
      <c r="Y66" s="979"/>
      <c r="Z66" s="980"/>
      <c r="AA66" s="981"/>
      <c r="AB66" s="581"/>
      <c r="AC66" s="421"/>
      <c r="AD66" s="421"/>
      <c r="AE66" s="421"/>
      <c r="AF66" s="421"/>
      <c r="AG66" s="421"/>
      <c r="AH66" s="421"/>
      <c r="AV66" s="563" t="s">
        <v>124</v>
      </c>
      <c r="BX66" s="18"/>
    </row>
    <row r="67" spans="1:76" ht="14.45" customHeight="1" thickBot="1">
      <c r="A67" s="469">
        <f t="shared" si="1"/>
        <v>58</v>
      </c>
      <c r="B67" s="1073"/>
      <c r="C67" s="178">
        <v>7</v>
      </c>
      <c r="D67" s="178" t="s">
        <v>848</v>
      </c>
      <c r="E67" s="193" t="s">
        <v>2446</v>
      </c>
      <c r="F67" s="178">
        <f t="shared" si="0"/>
        <v>58</v>
      </c>
      <c r="G67" s="193" t="s">
        <v>2446</v>
      </c>
      <c r="H67" s="1055" t="s">
        <v>2446</v>
      </c>
      <c r="I67" s="1056"/>
      <c r="J67" s="7"/>
      <c r="K67" s="371"/>
      <c r="L67" s="382"/>
      <c r="M67" s="371"/>
      <c r="N67" s="12"/>
      <c r="O67" s="189"/>
      <c r="P67" s="849"/>
      <c r="Q67" s="869">
        <f t="shared" si="2"/>
        <v>0</v>
      </c>
      <c r="R67" s="853"/>
      <c r="S67" s="766" t="s">
        <v>2607</v>
      </c>
      <c r="T67" s="878" t="s">
        <v>2607</v>
      </c>
      <c r="U67" s="410"/>
      <c r="V67" s="766" t="s">
        <v>2607</v>
      </c>
      <c r="W67" s="869">
        <f t="shared" si="3"/>
        <v>0</v>
      </c>
      <c r="X67" s="410"/>
      <c r="Y67" s="982"/>
      <c r="Z67" s="983"/>
      <c r="AA67" s="984"/>
      <c r="AB67" s="581"/>
      <c r="AC67" s="421"/>
      <c r="AD67" s="421"/>
      <c r="AE67" s="421"/>
      <c r="AF67" s="421"/>
      <c r="AG67" s="421"/>
      <c r="AH67" s="421"/>
      <c r="AV67" s="563" t="s">
        <v>124</v>
      </c>
      <c r="BX67" s="18"/>
    </row>
    <row r="68" spans="1:76" ht="14.45" customHeight="1">
      <c r="A68" s="469">
        <f t="shared" si="1"/>
        <v>59</v>
      </c>
      <c r="B68" s="1043" t="s">
        <v>681</v>
      </c>
      <c r="C68" s="182">
        <v>1</v>
      </c>
      <c r="D68" s="6"/>
      <c r="E68" s="192" t="s">
        <v>2448</v>
      </c>
      <c r="F68" s="172">
        <f t="shared" si="0"/>
        <v>59</v>
      </c>
      <c r="G68" s="5" t="s">
        <v>847</v>
      </c>
      <c r="H68" s="1053"/>
      <c r="I68" s="1054"/>
      <c r="J68" s="368"/>
      <c r="K68" s="373"/>
      <c r="L68" s="384"/>
      <c r="M68" s="370"/>
      <c r="N68" s="13"/>
      <c r="O68" s="13"/>
      <c r="P68" s="848"/>
      <c r="Q68" s="866"/>
      <c r="R68" s="854"/>
      <c r="S68" s="768" t="s">
        <v>2607</v>
      </c>
      <c r="T68" s="879" t="s">
        <v>2607</v>
      </c>
      <c r="U68" s="769" t="s">
        <v>2607</v>
      </c>
      <c r="V68" s="768" t="s">
        <v>2607</v>
      </c>
      <c r="W68" s="866"/>
      <c r="X68" s="406"/>
      <c r="Y68" s="1015"/>
      <c r="Z68" s="1016"/>
      <c r="AA68" s="1017"/>
      <c r="AB68" s="581"/>
      <c r="AC68" s="421"/>
      <c r="AD68" s="421"/>
      <c r="AE68" s="421"/>
      <c r="AF68" s="421"/>
      <c r="AG68" s="421"/>
      <c r="AH68" s="421"/>
      <c r="AV68" s="563" t="s">
        <v>125</v>
      </c>
      <c r="BX68" s="18"/>
    </row>
    <row r="69" spans="1:76" ht="14.45" customHeight="1">
      <c r="A69" s="469">
        <f t="shared" si="1"/>
        <v>60</v>
      </c>
      <c r="B69" s="1044"/>
      <c r="C69" s="183">
        <v>2</v>
      </c>
      <c r="D69" s="6"/>
      <c r="E69" s="189" t="s">
        <v>2446</v>
      </c>
      <c r="F69" s="174">
        <f t="shared" si="0"/>
        <v>60</v>
      </c>
      <c r="G69" s="5" t="s">
        <v>847</v>
      </c>
      <c r="H69" s="977"/>
      <c r="I69" s="978"/>
      <c r="J69" s="7"/>
      <c r="K69" s="371"/>
      <c r="L69" s="382"/>
      <c r="M69" s="371"/>
      <c r="N69" s="11"/>
      <c r="O69" s="11"/>
      <c r="P69" s="847"/>
      <c r="Q69" s="852"/>
      <c r="R69" s="151"/>
      <c r="S69" s="764" t="s">
        <v>2607</v>
      </c>
      <c r="T69" s="877" t="s">
        <v>2607</v>
      </c>
      <c r="U69" s="765" t="s">
        <v>2607</v>
      </c>
      <c r="V69" s="764" t="s">
        <v>2607</v>
      </c>
      <c r="W69" s="852"/>
      <c r="X69" s="408"/>
      <c r="Y69" s="979"/>
      <c r="Z69" s="980"/>
      <c r="AA69" s="981"/>
      <c r="AB69" s="581"/>
      <c r="AC69" s="421"/>
      <c r="AD69" s="421"/>
      <c r="AE69" s="421"/>
      <c r="AF69" s="421"/>
      <c r="AG69" s="421"/>
      <c r="AH69" s="421"/>
      <c r="AV69" s="563" t="s">
        <v>125</v>
      </c>
      <c r="BX69" s="18"/>
    </row>
    <row r="70" spans="1:76" ht="14.45" customHeight="1">
      <c r="A70" s="469">
        <f t="shared" si="1"/>
        <v>61</v>
      </c>
      <c r="B70" s="1048" t="s">
        <v>2657</v>
      </c>
      <c r="C70" s="183">
        <v>3</v>
      </c>
      <c r="D70" s="6"/>
      <c r="E70" s="189" t="s">
        <v>2446</v>
      </c>
      <c r="F70" s="174">
        <f t="shared" si="0"/>
        <v>61</v>
      </c>
      <c r="G70" s="5" t="s">
        <v>847</v>
      </c>
      <c r="H70" s="977"/>
      <c r="I70" s="978"/>
      <c r="J70" s="7"/>
      <c r="K70" s="371"/>
      <c r="L70" s="382"/>
      <c r="M70" s="371"/>
      <c r="N70" s="11"/>
      <c r="O70" s="11"/>
      <c r="P70" s="847"/>
      <c r="Q70" s="852"/>
      <c r="R70" s="151"/>
      <c r="S70" s="764" t="s">
        <v>2607</v>
      </c>
      <c r="T70" s="877" t="s">
        <v>2607</v>
      </c>
      <c r="U70" s="765" t="s">
        <v>2607</v>
      </c>
      <c r="V70" s="764" t="s">
        <v>2607</v>
      </c>
      <c r="W70" s="852"/>
      <c r="X70" s="408"/>
      <c r="Y70" s="979"/>
      <c r="Z70" s="980"/>
      <c r="AA70" s="981"/>
      <c r="AB70" s="581"/>
      <c r="AC70" s="421"/>
      <c r="AD70" s="421"/>
      <c r="AE70" s="421"/>
      <c r="AF70" s="421"/>
      <c r="AG70" s="421"/>
      <c r="AH70" s="421"/>
      <c r="AV70" s="563" t="s">
        <v>125</v>
      </c>
      <c r="BX70" s="18"/>
    </row>
    <row r="71" spans="1:76" ht="14.45" customHeight="1">
      <c r="A71" s="469">
        <f t="shared" si="1"/>
        <v>62</v>
      </c>
      <c r="B71" s="1048"/>
      <c r="C71" s="183">
        <v>4</v>
      </c>
      <c r="D71" s="6"/>
      <c r="E71" s="189" t="s">
        <v>2446</v>
      </c>
      <c r="F71" s="174">
        <f t="shared" si="0"/>
        <v>62</v>
      </c>
      <c r="G71" s="5" t="s">
        <v>847</v>
      </c>
      <c r="H71" s="977"/>
      <c r="I71" s="978"/>
      <c r="J71" s="7"/>
      <c r="K71" s="371"/>
      <c r="L71" s="382"/>
      <c r="M71" s="371"/>
      <c r="N71" s="11"/>
      <c r="O71" s="11"/>
      <c r="P71" s="847"/>
      <c r="Q71" s="852"/>
      <c r="R71" s="151"/>
      <c r="S71" s="764" t="s">
        <v>2607</v>
      </c>
      <c r="T71" s="877" t="s">
        <v>2607</v>
      </c>
      <c r="U71" s="765" t="s">
        <v>2607</v>
      </c>
      <c r="V71" s="764" t="s">
        <v>2607</v>
      </c>
      <c r="W71" s="852"/>
      <c r="X71" s="408"/>
      <c r="Y71" s="979"/>
      <c r="Z71" s="980"/>
      <c r="AA71" s="981"/>
      <c r="AB71" s="581"/>
      <c r="AC71" s="421"/>
      <c r="AD71" s="421"/>
      <c r="AE71" s="421"/>
      <c r="AF71" s="421"/>
      <c r="AG71" s="421"/>
      <c r="AH71" s="421"/>
      <c r="AV71" s="563" t="s">
        <v>125</v>
      </c>
      <c r="BX71" s="18"/>
    </row>
    <row r="72" spans="1:76" ht="14.45" customHeight="1">
      <c r="A72" s="469">
        <f t="shared" si="1"/>
        <v>63</v>
      </c>
      <c r="B72" s="1048"/>
      <c r="C72" s="183">
        <v>5</v>
      </c>
      <c r="D72" s="6"/>
      <c r="E72" s="189" t="s">
        <v>2446</v>
      </c>
      <c r="F72" s="174">
        <f t="shared" si="0"/>
        <v>63</v>
      </c>
      <c r="G72" s="5" t="s">
        <v>847</v>
      </c>
      <c r="H72" s="977"/>
      <c r="I72" s="978"/>
      <c r="J72" s="7"/>
      <c r="K72" s="371"/>
      <c r="L72" s="382"/>
      <c r="M72" s="371"/>
      <c r="N72" s="11"/>
      <c r="O72" s="12"/>
      <c r="P72" s="39"/>
      <c r="Q72" s="864"/>
      <c r="R72" s="151"/>
      <c r="S72" s="764" t="s">
        <v>2607</v>
      </c>
      <c r="T72" s="877" t="s">
        <v>2607</v>
      </c>
      <c r="U72" s="765" t="s">
        <v>2607</v>
      </c>
      <c r="V72" s="764" t="s">
        <v>2607</v>
      </c>
      <c r="W72" s="852"/>
      <c r="X72" s="408"/>
      <c r="Y72" s="979"/>
      <c r="Z72" s="980"/>
      <c r="AA72" s="981"/>
      <c r="AB72" s="581"/>
      <c r="AC72" s="421"/>
      <c r="AD72" s="421"/>
      <c r="AE72" s="421"/>
      <c r="AF72" s="421"/>
      <c r="AG72" s="421"/>
      <c r="AH72" s="421"/>
      <c r="AV72" s="563" t="s">
        <v>125</v>
      </c>
      <c r="BX72" s="18"/>
    </row>
    <row r="73" spans="1:76" ht="14.45" customHeight="1">
      <c r="A73" s="469">
        <f t="shared" si="1"/>
        <v>64</v>
      </c>
      <c r="B73" s="1048"/>
      <c r="C73" s="183">
        <v>6</v>
      </c>
      <c r="D73" s="6"/>
      <c r="E73" s="189" t="s">
        <v>2446</v>
      </c>
      <c r="F73" s="174">
        <f t="shared" si="0"/>
        <v>64</v>
      </c>
      <c r="G73" s="5" t="s">
        <v>847</v>
      </c>
      <c r="H73" s="977"/>
      <c r="I73" s="978"/>
      <c r="J73" s="7"/>
      <c r="K73" s="371"/>
      <c r="L73" s="382"/>
      <c r="M73" s="371"/>
      <c r="N73" s="11"/>
      <c r="O73" s="11"/>
      <c r="P73" s="847"/>
      <c r="Q73" s="852"/>
      <c r="R73" s="151"/>
      <c r="S73" s="764" t="s">
        <v>2607</v>
      </c>
      <c r="T73" s="877" t="s">
        <v>2607</v>
      </c>
      <c r="U73" s="765" t="s">
        <v>2607</v>
      </c>
      <c r="V73" s="764" t="s">
        <v>2607</v>
      </c>
      <c r="W73" s="852"/>
      <c r="X73" s="408"/>
      <c r="Y73" s="979"/>
      <c r="Z73" s="980"/>
      <c r="AA73" s="981"/>
      <c r="AB73" s="581"/>
      <c r="AC73" s="421"/>
      <c r="AD73" s="421"/>
      <c r="AE73" s="421"/>
      <c r="AF73" s="421"/>
      <c r="AG73" s="421"/>
      <c r="AH73" s="421"/>
      <c r="AV73" s="563" t="s">
        <v>125</v>
      </c>
      <c r="BX73" s="18"/>
    </row>
    <row r="74" spans="1:76" ht="14.45" customHeight="1">
      <c r="A74" s="469">
        <f t="shared" si="1"/>
        <v>65</v>
      </c>
      <c r="B74" s="1048"/>
      <c r="C74" s="183">
        <v>7</v>
      </c>
      <c r="D74" s="6"/>
      <c r="E74" s="189" t="s">
        <v>2446</v>
      </c>
      <c r="F74" s="174">
        <f t="shared" si="0"/>
        <v>65</v>
      </c>
      <c r="G74" s="5" t="s">
        <v>847</v>
      </c>
      <c r="H74" s="977"/>
      <c r="I74" s="978"/>
      <c r="J74" s="7"/>
      <c r="K74" s="371"/>
      <c r="L74" s="382"/>
      <c r="M74" s="371"/>
      <c r="N74" s="11"/>
      <c r="O74" s="11"/>
      <c r="P74" s="847"/>
      <c r="Q74" s="852"/>
      <c r="R74" s="151"/>
      <c r="S74" s="764" t="s">
        <v>2607</v>
      </c>
      <c r="T74" s="877" t="s">
        <v>2607</v>
      </c>
      <c r="U74" s="765" t="s">
        <v>2607</v>
      </c>
      <c r="V74" s="764" t="s">
        <v>2607</v>
      </c>
      <c r="W74" s="852"/>
      <c r="X74" s="408"/>
      <c r="Y74" s="979"/>
      <c r="Z74" s="980"/>
      <c r="AA74" s="981"/>
      <c r="AB74" s="581"/>
      <c r="AC74" s="421"/>
      <c r="AD74" s="421"/>
      <c r="AE74" s="421"/>
      <c r="AF74" s="421"/>
      <c r="AG74" s="421"/>
      <c r="AH74" s="421"/>
      <c r="AV74" s="563" t="s">
        <v>125</v>
      </c>
      <c r="BX74" s="18"/>
    </row>
    <row r="75" spans="1:76" ht="14.45" customHeight="1">
      <c r="A75" s="469">
        <f t="shared" si="1"/>
        <v>66</v>
      </c>
      <c r="B75" s="1048"/>
      <c r="C75" s="183">
        <v>8</v>
      </c>
      <c r="D75" s="6"/>
      <c r="E75" s="189" t="s">
        <v>2446</v>
      </c>
      <c r="F75" s="174">
        <f t="shared" ref="F75:F139" si="4">F74+1</f>
        <v>66</v>
      </c>
      <c r="G75" s="5" t="s">
        <v>847</v>
      </c>
      <c r="H75" s="977"/>
      <c r="I75" s="978"/>
      <c r="J75" s="7"/>
      <c r="K75" s="371"/>
      <c r="L75" s="382"/>
      <c r="M75" s="371"/>
      <c r="N75" s="11"/>
      <c r="O75" s="11"/>
      <c r="P75" s="847"/>
      <c r="Q75" s="852"/>
      <c r="R75" s="151"/>
      <c r="S75" s="764" t="s">
        <v>2607</v>
      </c>
      <c r="T75" s="877" t="s">
        <v>2607</v>
      </c>
      <c r="U75" s="765" t="s">
        <v>2607</v>
      </c>
      <c r="V75" s="773" t="s">
        <v>2607</v>
      </c>
      <c r="W75" s="864"/>
      <c r="X75" s="413"/>
      <c r="Y75" s="979"/>
      <c r="Z75" s="980"/>
      <c r="AA75" s="981"/>
      <c r="AB75" s="581"/>
      <c r="AC75" s="421"/>
      <c r="AD75" s="421"/>
      <c r="AE75" s="421"/>
      <c r="AF75" s="421"/>
      <c r="AG75" s="421"/>
      <c r="AH75" s="421"/>
      <c r="AV75" s="563" t="s">
        <v>125</v>
      </c>
      <c r="BX75" s="18"/>
    </row>
    <row r="76" spans="1:76" ht="14.45" customHeight="1">
      <c r="A76" s="469">
        <f t="shared" ref="A76:A140" si="5">A75+1</f>
        <v>67</v>
      </c>
      <c r="B76" s="1048"/>
      <c r="C76" s="184">
        <v>9</v>
      </c>
      <c r="D76" s="6"/>
      <c r="E76" s="189" t="s">
        <v>2446</v>
      </c>
      <c r="F76" s="174">
        <f t="shared" si="4"/>
        <v>67</v>
      </c>
      <c r="G76" s="5" t="s">
        <v>847</v>
      </c>
      <c r="H76" s="977"/>
      <c r="I76" s="978"/>
      <c r="J76" s="7"/>
      <c r="K76" s="371"/>
      <c r="L76" s="382"/>
      <c r="M76" s="371"/>
      <c r="N76" s="11"/>
      <c r="O76" s="12"/>
      <c r="P76" s="39"/>
      <c r="Q76" s="864"/>
      <c r="R76" s="151"/>
      <c r="S76" s="764" t="s">
        <v>2607</v>
      </c>
      <c r="T76" s="877" t="s">
        <v>2607</v>
      </c>
      <c r="U76" s="765" t="s">
        <v>2607</v>
      </c>
      <c r="V76" s="773" t="s">
        <v>2607</v>
      </c>
      <c r="W76" s="864"/>
      <c r="X76" s="413"/>
      <c r="Y76" s="979"/>
      <c r="Z76" s="980"/>
      <c r="AA76" s="981"/>
      <c r="AB76" s="581"/>
      <c r="AC76" s="421"/>
      <c r="AD76" s="421"/>
      <c r="AE76" s="421"/>
      <c r="AF76" s="421"/>
      <c r="AG76" s="421"/>
      <c r="AH76" s="421"/>
      <c r="AV76" s="563" t="s">
        <v>125</v>
      </c>
      <c r="BX76" s="18"/>
    </row>
    <row r="77" spans="1:76" ht="14.45" customHeight="1">
      <c r="A77" s="469">
        <f t="shared" si="5"/>
        <v>68</v>
      </c>
      <c r="B77" s="1048"/>
      <c r="C77" s="183">
        <v>10</v>
      </c>
      <c r="D77" s="6"/>
      <c r="E77" s="189" t="s">
        <v>2446</v>
      </c>
      <c r="F77" s="174">
        <f t="shared" si="4"/>
        <v>68</v>
      </c>
      <c r="G77" s="5" t="s">
        <v>847</v>
      </c>
      <c r="H77" s="977"/>
      <c r="I77" s="978"/>
      <c r="J77" s="7"/>
      <c r="K77" s="371"/>
      <c r="L77" s="382"/>
      <c r="M77" s="371"/>
      <c r="N77" s="11"/>
      <c r="O77" s="11"/>
      <c r="P77" s="847"/>
      <c r="Q77" s="852"/>
      <c r="R77" s="151"/>
      <c r="S77" s="764" t="s">
        <v>2607</v>
      </c>
      <c r="T77" s="877" t="s">
        <v>2607</v>
      </c>
      <c r="U77" s="765" t="s">
        <v>2607</v>
      </c>
      <c r="V77" s="764" t="s">
        <v>2607</v>
      </c>
      <c r="W77" s="852"/>
      <c r="X77" s="408"/>
      <c r="Y77" s="979"/>
      <c r="Z77" s="980"/>
      <c r="AA77" s="981"/>
      <c r="AB77" s="581"/>
      <c r="AC77" s="421"/>
      <c r="AD77" s="421"/>
      <c r="AE77" s="421"/>
      <c r="AF77" s="421"/>
      <c r="AG77" s="421"/>
      <c r="AH77" s="421"/>
      <c r="AV77" s="563" t="s">
        <v>125</v>
      </c>
      <c r="BX77" s="18"/>
    </row>
    <row r="78" spans="1:76" ht="14.45" customHeight="1">
      <c r="A78" s="469">
        <f t="shared" si="5"/>
        <v>69</v>
      </c>
      <c r="B78" s="1048"/>
      <c r="C78" s="183">
        <v>11</v>
      </c>
      <c r="D78" s="6"/>
      <c r="E78" s="189" t="s">
        <v>2446</v>
      </c>
      <c r="F78" s="174">
        <f t="shared" si="4"/>
        <v>69</v>
      </c>
      <c r="G78" s="5" t="s">
        <v>847</v>
      </c>
      <c r="H78" s="977"/>
      <c r="I78" s="978"/>
      <c r="J78" s="7"/>
      <c r="K78" s="371"/>
      <c r="L78" s="382"/>
      <c r="M78" s="371"/>
      <c r="N78" s="11"/>
      <c r="O78" s="11"/>
      <c r="P78" s="847"/>
      <c r="Q78" s="852"/>
      <c r="R78" s="151"/>
      <c r="S78" s="764" t="s">
        <v>2607</v>
      </c>
      <c r="T78" s="877" t="s">
        <v>2607</v>
      </c>
      <c r="U78" s="765" t="s">
        <v>2607</v>
      </c>
      <c r="V78" s="764" t="s">
        <v>2607</v>
      </c>
      <c r="W78" s="852"/>
      <c r="X78" s="408"/>
      <c r="Y78" s="979"/>
      <c r="Z78" s="980"/>
      <c r="AA78" s="981"/>
      <c r="AB78" s="581"/>
      <c r="AC78" s="421"/>
      <c r="AD78" s="421"/>
      <c r="AE78" s="421"/>
      <c r="AF78" s="421"/>
      <c r="AG78" s="421"/>
      <c r="AH78" s="421"/>
      <c r="AV78" s="563" t="s">
        <v>125</v>
      </c>
      <c r="BX78" s="18"/>
    </row>
    <row r="79" spans="1:76" ht="14.45" customHeight="1">
      <c r="A79" s="469">
        <f t="shared" si="5"/>
        <v>70</v>
      </c>
      <c r="B79" s="1048"/>
      <c r="C79" s="183">
        <v>12</v>
      </c>
      <c r="D79" s="6"/>
      <c r="E79" s="189" t="s">
        <v>2446</v>
      </c>
      <c r="F79" s="174">
        <f t="shared" si="4"/>
        <v>70</v>
      </c>
      <c r="G79" s="5" t="s">
        <v>847</v>
      </c>
      <c r="H79" s="977"/>
      <c r="I79" s="978"/>
      <c r="J79" s="7"/>
      <c r="K79" s="371"/>
      <c r="L79" s="382"/>
      <c r="M79" s="371"/>
      <c r="N79" s="11"/>
      <c r="O79" s="11"/>
      <c r="P79" s="847"/>
      <c r="Q79" s="852"/>
      <c r="R79" s="151"/>
      <c r="S79" s="764" t="s">
        <v>2607</v>
      </c>
      <c r="T79" s="877" t="s">
        <v>2607</v>
      </c>
      <c r="U79" s="765" t="s">
        <v>2607</v>
      </c>
      <c r="V79" s="764" t="s">
        <v>2607</v>
      </c>
      <c r="W79" s="852"/>
      <c r="X79" s="408"/>
      <c r="Y79" s="979"/>
      <c r="Z79" s="980"/>
      <c r="AA79" s="981"/>
      <c r="AB79" s="581"/>
      <c r="AC79" s="421"/>
      <c r="AD79" s="421"/>
      <c r="AE79" s="421"/>
      <c r="AF79" s="421"/>
      <c r="AG79" s="421"/>
      <c r="AH79" s="421"/>
      <c r="AV79" s="563" t="s">
        <v>125</v>
      </c>
      <c r="BX79" s="18"/>
    </row>
    <row r="80" spans="1:76" ht="14.45" customHeight="1">
      <c r="A80" s="469">
        <f t="shared" si="5"/>
        <v>71</v>
      </c>
      <c r="B80" s="596"/>
      <c r="C80" s="173">
        <v>13</v>
      </c>
      <c r="D80" s="6"/>
      <c r="E80" s="191" t="s">
        <v>2446</v>
      </c>
      <c r="F80" s="173">
        <f t="shared" si="4"/>
        <v>71</v>
      </c>
      <c r="G80" s="5" t="s">
        <v>847</v>
      </c>
      <c r="H80" s="977"/>
      <c r="I80" s="978"/>
      <c r="J80" s="7"/>
      <c r="K80" s="371"/>
      <c r="L80" s="382"/>
      <c r="M80" s="371"/>
      <c r="N80" s="11"/>
      <c r="O80" s="11"/>
      <c r="P80" s="847"/>
      <c r="Q80" s="852"/>
      <c r="R80" s="151"/>
      <c r="S80" s="764" t="s">
        <v>2607</v>
      </c>
      <c r="T80" s="877" t="s">
        <v>2607</v>
      </c>
      <c r="U80" s="765" t="s">
        <v>2607</v>
      </c>
      <c r="V80" s="764" t="s">
        <v>2607</v>
      </c>
      <c r="W80" s="852"/>
      <c r="X80" s="408"/>
      <c r="Y80" s="979"/>
      <c r="Z80" s="980"/>
      <c r="AA80" s="981"/>
      <c r="AB80" s="581"/>
      <c r="AC80" s="421"/>
      <c r="AD80" s="421"/>
      <c r="AE80" s="421"/>
      <c r="AF80" s="421"/>
      <c r="AG80" s="421"/>
      <c r="AH80" s="421"/>
      <c r="AV80" s="563" t="s">
        <v>125</v>
      </c>
      <c r="BX80" s="18"/>
    </row>
    <row r="81" spans="1:76" ht="14.45" customHeight="1">
      <c r="A81" s="469">
        <f t="shared" si="5"/>
        <v>72</v>
      </c>
      <c r="B81" s="596"/>
      <c r="C81" s="185">
        <v>14</v>
      </c>
      <c r="D81" s="6"/>
      <c r="E81" s="194" t="s">
        <v>2446</v>
      </c>
      <c r="F81" s="195">
        <f t="shared" si="4"/>
        <v>72</v>
      </c>
      <c r="G81" s="5" t="s">
        <v>847</v>
      </c>
      <c r="H81" s="977"/>
      <c r="I81" s="978"/>
      <c r="J81" s="7"/>
      <c r="K81" s="371"/>
      <c r="L81" s="382"/>
      <c r="M81" s="371"/>
      <c r="N81" s="11"/>
      <c r="O81" s="37"/>
      <c r="P81" s="857"/>
      <c r="Q81" s="870"/>
      <c r="R81" s="860"/>
      <c r="S81" s="770" t="s">
        <v>2607</v>
      </c>
      <c r="T81" s="880" t="s">
        <v>2607</v>
      </c>
      <c r="U81" s="771" t="s">
        <v>2607</v>
      </c>
      <c r="V81" s="764" t="s">
        <v>2607</v>
      </c>
      <c r="W81" s="852"/>
      <c r="X81" s="408"/>
      <c r="Y81" s="979"/>
      <c r="Z81" s="980"/>
      <c r="AA81" s="981"/>
      <c r="AB81" s="581"/>
      <c r="AC81" s="421"/>
      <c r="AD81" s="421"/>
      <c r="AE81" s="421"/>
      <c r="AF81" s="421"/>
      <c r="AG81" s="421"/>
      <c r="AH81" s="421"/>
      <c r="AV81" s="563" t="s">
        <v>125</v>
      </c>
      <c r="BX81" s="18"/>
    </row>
    <row r="82" spans="1:76" ht="14.45" customHeight="1">
      <c r="A82" s="469">
        <f t="shared" si="5"/>
        <v>73</v>
      </c>
      <c r="B82" s="596"/>
      <c r="C82" s="183">
        <v>15</v>
      </c>
      <c r="D82" s="6"/>
      <c r="E82" s="189" t="s">
        <v>2446</v>
      </c>
      <c r="F82" s="174">
        <f t="shared" si="4"/>
        <v>73</v>
      </c>
      <c r="G82" s="5" t="s">
        <v>847</v>
      </c>
      <c r="H82" s="977"/>
      <c r="I82" s="978"/>
      <c r="J82" s="7"/>
      <c r="K82" s="371"/>
      <c r="L82" s="382"/>
      <c r="M82" s="371"/>
      <c r="N82" s="11"/>
      <c r="O82" s="11"/>
      <c r="P82" s="847"/>
      <c r="Q82" s="852"/>
      <c r="R82" s="151"/>
      <c r="S82" s="764" t="s">
        <v>2607</v>
      </c>
      <c r="T82" s="877" t="s">
        <v>2607</v>
      </c>
      <c r="U82" s="765" t="s">
        <v>2607</v>
      </c>
      <c r="V82" s="764" t="s">
        <v>2607</v>
      </c>
      <c r="W82" s="852"/>
      <c r="X82" s="408"/>
      <c r="Y82" s="979"/>
      <c r="Z82" s="980"/>
      <c r="AA82" s="981"/>
      <c r="AB82" s="581"/>
      <c r="AC82" s="421"/>
      <c r="AD82" s="421"/>
      <c r="AE82" s="421"/>
      <c r="AF82" s="421"/>
      <c r="AG82" s="421"/>
      <c r="AH82" s="421"/>
      <c r="AV82" s="563" t="s">
        <v>125</v>
      </c>
      <c r="BX82" s="18"/>
    </row>
    <row r="83" spans="1:76" ht="14.45" customHeight="1">
      <c r="A83" s="469">
        <f t="shared" si="5"/>
        <v>74</v>
      </c>
      <c r="B83" s="596"/>
      <c r="C83" s="183">
        <v>16</v>
      </c>
      <c r="D83" s="6"/>
      <c r="E83" s="189" t="s">
        <v>2446</v>
      </c>
      <c r="F83" s="174">
        <f t="shared" si="4"/>
        <v>74</v>
      </c>
      <c r="G83" s="5" t="s">
        <v>847</v>
      </c>
      <c r="H83" s="977"/>
      <c r="I83" s="978"/>
      <c r="J83" s="7"/>
      <c r="K83" s="371"/>
      <c r="L83" s="382"/>
      <c r="M83" s="371"/>
      <c r="N83" s="11"/>
      <c r="O83" s="11"/>
      <c r="P83" s="847"/>
      <c r="Q83" s="852"/>
      <c r="R83" s="151"/>
      <c r="S83" s="764" t="s">
        <v>2607</v>
      </c>
      <c r="T83" s="877" t="s">
        <v>2607</v>
      </c>
      <c r="U83" s="765" t="s">
        <v>2607</v>
      </c>
      <c r="V83" s="764" t="s">
        <v>2607</v>
      </c>
      <c r="W83" s="852"/>
      <c r="X83" s="408"/>
      <c r="Y83" s="979"/>
      <c r="Z83" s="980"/>
      <c r="AA83" s="981"/>
      <c r="AB83" s="581"/>
      <c r="AC83" s="421"/>
      <c r="AD83" s="421"/>
      <c r="AE83" s="421"/>
      <c r="AF83" s="421"/>
      <c r="AG83" s="421"/>
      <c r="AH83" s="421"/>
      <c r="AV83" s="563" t="s">
        <v>125</v>
      </c>
      <c r="BX83" s="18"/>
    </row>
    <row r="84" spans="1:76" ht="14.45" customHeight="1">
      <c r="A84" s="469">
        <f t="shared" si="5"/>
        <v>75</v>
      </c>
      <c r="B84" s="596"/>
      <c r="C84" s="186">
        <v>17</v>
      </c>
      <c r="D84" s="173" t="s">
        <v>848</v>
      </c>
      <c r="E84" s="196" t="s">
        <v>2446</v>
      </c>
      <c r="F84" s="173">
        <f t="shared" si="4"/>
        <v>75</v>
      </c>
      <c r="G84" s="203" t="s">
        <v>2446</v>
      </c>
      <c r="H84" s="975" t="s">
        <v>2446</v>
      </c>
      <c r="I84" s="976"/>
      <c r="J84" s="7"/>
      <c r="K84" s="371"/>
      <c r="L84" s="382"/>
      <c r="M84" s="371"/>
      <c r="N84" s="11"/>
      <c r="O84" s="200"/>
      <c r="P84" s="856"/>
      <c r="Q84" s="863"/>
      <c r="R84" s="154"/>
      <c r="S84" s="764" t="s">
        <v>2607</v>
      </c>
      <c r="T84" s="877" t="s">
        <v>2607</v>
      </c>
      <c r="U84" s="765" t="s">
        <v>2607</v>
      </c>
      <c r="V84" s="892" t="s">
        <v>2607</v>
      </c>
      <c r="W84" s="863"/>
      <c r="X84" s="875"/>
      <c r="Y84" s="979"/>
      <c r="Z84" s="980"/>
      <c r="AA84" s="981"/>
      <c r="AB84" s="581"/>
      <c r="AC84" s="421"/>
      <c r="AD84" s="421"/>
      <c r="AE84" s="421"/>
      <c r="AF84" s="421"/>
      <c r="AG84" s="421"/>
      <c r="AH84" s="421"/>
      <c r="AV84" s="563" t="s">
        <v>125</v>
      </c>
      <c r="BX84" s="18"/>
    </row>
    <row r="85" spans="1:76" ht="14.45" customHeight="1">
      <c r="A85" s="469">
        <f t="shared" si="5"/>
        <v>76</v>
      </c>
      <c r="B85" s="596"/>
      <c r="C85" s="186">
        <v>18</v>
      </c>
      <c r="D85" s="173" t="s">
        <v>848</v>
      </c>
      <c r="E85" s="196" t="s">
        <v>2446</v>
      </c>
      <c r="F85" s="173">
        <f t="shared" si="4"/>
        <v>76</v>
      </c>
      <c r="G85" s="204" t="s">
        <v>2446</v>
      </c>
      <c r="H85" s="975" t="s">
        <v>2446</v>
      </c>
      <c r="I85" s="976"/>
      <c r="J85" s="7"/>
      <c r="K85" s="371"/>
      <c r="L85" s="382"/>
      <c r="M85" s="371"/>
      <c r="N85" s="11"/>
      <c r="O85" s="200"/>
      <c r="P85" s="847"/>
      <c r="Q85" s="852"/>
      <c r="R85" s="151"/>
      <c r="S85" s="764" t="s">
        <v>2607</v>
      </c>
      <c r="T85" s="877" t="s">
        <v>2607</v>
      </c>
      <c r="U85" s="765" t="s">
        <v>2607</v>
      </c>
      <c r="V85" s="764" t="s">
        <v>2607</v>
      </c>
      <c r="W85" s="852"/>
      <c r="X85" s="408"/>
      <c r="Y85" s="979"/>
      <c r="Z85" s="980"/>
      <c r="AA85" s="981"/>
      <c r="AB85" s="581"/>
      <c r="AC85" s="421"/>
      <c r="AD85" s="421"/>
      <c r="AE85" s="421"/>
      <c r="AF85" s="421"/>
      <c r="AG85" s="421"/>
      <c r="AH85" s="421"/>
      <c r="AV85" s="563" t="s">
        <v>125</v>
      </c>
      <c r="BX85" s="18"/>
    </row>
    <row r="86" spans="1:76" ht="14.45" customHeight="1" thickBot="1">
      <c r="A86" s="469">
        <f t="shared" si="5"/>
        <v>77</v>
      </c>
      <c r="B86" s="597"/>
      <c r="C86" s="187">
        <v>19</v>
      </c>
      <c r="D86" s="174" t="s">
        <v>848</v>
      </c>
      <c r="E86" s="197" t="s">
        <v>2446</v>
      </c>
      <c r="F86" s="174">
        <f t="shared" si="4"/>
        <v>77</v>
      </c>
      <c r="G86" s="204" t="s">
        <v>2446</v>
      </c>
      <c r="H86" s="1074" t="s">
        <v>2446</v>
      </c>
      <c r="I86" s="1075"/>
      <c r="J86" s="367"/>
      <c r="K86" s="372"/>
      <c r="L86" s="383"/>
      <c r="M86" s="372"/>
      <c r="N86" s="11"/>
      <c r="O86" s="189"/>
      <c r="P86" s="856"/>
      <c r="Q86" s="863"/>
      <c r="R86" s="154"/>
      <c r="S86" s="766" t="s">
        <v>2607</v>
      </c>
      <c r="T86" s="878" t="s">
        <v>2607</v>
      </c>
      <c r="U86" s="767" t="s">
        <v>2607</v>
      </c>
      <c r="V86" s="892" t="s">
        <v>2607</v>
      </c>
      <c r="W86" s="863"/>
      <c r="X86" s="875"/>
      <c r="Y86" s="982"/>
      <c r="Z86" s="983"/>
      <c r="AA86" s="984"/>
      <c r="AB86" s="581"/>
      <c r="AC86" s="421"/>
      <c r="AD86" s="421"/>
      <c r="AE86" s="421"/>
      <c r="AF86" s="421"/>
      <c r="AG86" s="421"/>
      <c r="AH86" s="421"/>
      <c r="AV86" s="563" t="s">
        <v>125</v>
      </c>
      <c r="BX86" s="18"/>
    </row>
    <row r="87" spans="1:76" ht="14.45" customHeight="1">
      <c r="A87" s="469">
        <f t="shared" si="5"/>
        <v>78</v>
      </c>
      <c r="B87" s="1043" t="s">
        <v>690</v>
      </c>
      <c r="C87" s="181">
        <v>1</v>
      </c>
      <c r="D87" s="199" t="s">
        <v>691</v>
      </c>
      <c r="E87" s="192" t="s">
        <v>2446</v>
      </c>
      <c r="F87" s="172">
        <f>F86+1</f>
        <v>78</v>
      </c>
      <c r="G87" s="155" t="s">
        <v>847</v>
      </c>
      <c r="H87" s="1076"/>
      <c r="I87" s="1076"/>
      <c r="J87" s="368"/>
      <c r="K87" s="373"/>
      <c r="L87" s="384"/>
      <c r="M87" s="370"/>
      <c r="N87" s="38"/>
      <c r="O87" s="38"/>
      <c r="P87" s="38"/>
      <c r="Q87" s="865"/>
      <c r="R87" s="861"/>
      <c r="S87" s="775"/>
      <c r="T87" s="881"/>
      <c r="U87" s="482"/>
      <c r="V87" s="405"/>
      <c r="W87" s="866"/>
      <c r="X87" s="406"/>
      <c r="Y87" s="1015"/>
      <c r="Z87" s="1016"/>
      <c r="AA87" s="1017"/>
      <c r="AB87" s="580"/>
      <c r="AV87" s="563" t="s">
        <v>126</v>
      </c>
      <c r="BW87" s="18"/>
      <c r="BX87" s="18"/>
    </row>
    <row r="88" spans="1:76" ht="14.45" customHeight="1">
      <c r="A88" s="469">
        <f t="shared" si="5"/>
        <v>79</v>
      </c>
      <c r="B88" s="1044"/>
      <c r="C88" s="174">
        <v>2</v>
      </c>
      <c r="D88" s="198" t="s">
        <v>691</v>
      </c>
      <c r="E88" s="189" t="s">
        <v>2446</v>
      </c>
      <c r="F88" s="174">
        <f t="shared" si="4"/>
        <v>79</v>
      </c>
      <c r="G88" s="5" t="s">
        <v>847</v>
      </c>
      <c r="H88" s="1077"/>
      <c r="I88" s="1077"/>
      <c r="J88" s="7"/>
      <c r="K88" s="371"/>
      <c r="L88" s="382"/>
      <c r="M88" s="371"/>
      <c r="N88" s="39"/>
      <c r="O88" s="12"/>
      <c r="P88" s="39"/>
      <c r="Q88" s="864"/>
      <c r="R88" s="850"/>
      <c r="S88" s="412"/>
      <c r="T88" s="864"/>
      <c r="U88" s="413"/>
      <c r="V88" s="407"/>
      <c r="W88" s="852"/>
      <c r="X88" s="408"/>
      <c r="Y88" s="979"/>
      <c r="Z88" s="980"/>
      <c r="AA88" s="981"/>
      <c r="AB88" s="580"/>
      <c r="AV88" s="563" t="s">
        <v>126</v>
      </c>
      <c r="BW88" s="18"/>
      <c r="BX88" s="18"/>
    </row>
    <row r="89" spans="1:76" ht="14.45" customHeight="1">
      <c r="A89" s="469">
        <f t="shared" si="5"/>
        <v>80</v>
      </c>
      <c r="B89" s="1081"/>
      <c r="C89" s="174">
        <v>3</v>
      </c>
      <c r="D89" s="198" t="s">
        <v>848</v>
      </c>
      <c r="E89" s="189" t="s">
        <v>2446</v>
      </c>
      <c r="F89" s="174">
        <f t="shared" si="4"/>
        <v>80</v>
      </c>
      <c r="G89" s="191" t="s">
        <v>2446</v>
      </c>
      <c r="H89" s="975" t="s">
        <v>2446</v>
      </c>
      <c r="I89" s="976"/>
      <c r="J89" s="7"/>
      <c r="K89" s="371"/>
      <c r="L89" s="382"/>
      <c r="M89" s="371"/>
      <c r="N89" s="12"/>
      <c r="O89" s="200"/>
      <c r="P89" s="39"/>
      <c r="Q89" s="864"/>
      <c r="R89" s="36"/>
      <c r="S89" s="412"/>
      <c r="T89" s="864"/>
      <c r="U89" s="413"/>
      <c r="V89" s="407"/>
      <c r="W89" s="852"/>
      <c r="X89" s="408"/>
      <c r="Y89" s="979"/>
      <c r="Z89" s="980"/>
      <c r="AA89" s="981"/>
      <c r="AB89" s="580"/>
      <c r="AV89" s="563" t="s">
        <v>126</v>
      </c>
      <c r="BW89" s="18"/>
      <c r="BX89" s="18"/>
    </row>
    <row r="90" spans="1:76" ht="14.45" customHeight="1" thickBot="1">
      <c r="A90" s="469">
        <f t="shared" si="5"/>
        <v>81</v>
      </c>
      <c r="B90" s="1082"/>
      <c r="C90" s="174">
        <v>4</v>
      </c>
      <c r="D90" s="198" t="s">
        <v>848</v>
      </c>
      <c r="E90" s="189" t="s">
        <v>2446</v>
      </c>
      <c r="F90" s="174">
        <f t="shared" si="4"/>
        <v>81</v>
      </c>
      <c r="G90" s="189" t="s">
        <v>2446</v>
      </c>
      <c r="H90" s="1074" t="s">
        <v>2446</v>
      </c>
      <c r="I90" s="1075"/>
      <c r="J90" s="367"/>
      <c r="K90" s="372"/>
      <c r="L90" s="383"/>
      <c r="M90" s="372"/>
      <c r="N90" s="12"/>
      <c r="O90" s="189"/>
      <c r="P90" s="39"/>
      <c r="Q90" s="864"/>
      <c r="R90" s="36"/>
      <c r="S90" s="412"/>
      <c r="T90" s="864"/>
      <c r="U90" s="413"/>
      <c r="V90" s="412"/>
      <c r="W90" s="864"/>
      <c r="X90" s="413"/>
      <c r="Y90" s="982"/>
      <c r="Z90" s="983"/>
      <c r="AA90" s="984"/>
      <c r="AB90" s="580"/>
      <c r="AV90" s="563" t="s">
        <v>126</v>
      </c>
      <c r="BW90" s="18"/>
      <c r="BX90" s="18"/>
    </row>
    <row r="91" spans="1:76" ht="14.45" customHeight="1">
      <c r="A91" s="469">
        <f t="shared" si="5"/>
        <v>82</v>
      </c>
      <c r="B91" s="1078" t="s">
        <v>2071</v>
      </c>
      <c r="C91" s="181">
        <v>1</v>
      </c>
      <c r="D91" s="388" t="s">
        <v>1174</v>
      </c>
      <c r="E91" s="192" t="s">
        <v>2446</v>
      </c>
      <c r="F91" s="181">
        <f t="shared" si="4"/>
        <v>82</v>
      </c>
      <c r="G91" s="8" t="s">
        <v>847</v>
      </c>
      <c r="H91" s="1076"/>
      <c r="I91" s="1076"/>
      <c r="J91" s="368"/>
      <c r="K91" s="373"/>
      <c r="L91" s="384"/>
      <c r="M91" s="373"/>
      <c r="N91" s="13"/>
      <c r="O91" s="38"/>
      <c r="P91" s="848"/>
      <c r="Q91" s="866"/>
      <c r="R91" s="854"/>
      <c r="S91" s="775"/>
      <c r="T91" s="881"/>
      <c r="U91" s="482"/>
      <c r="V91" s="405"/>
      <c r="W91" s="866"/>
      <c r="X91" s="406"/>
      <c r="Y91" s="1015"/>
      <c r="Z91" s="1016"/>
      <c r="AA91" s="1016"/>
      <c r="AB91" s="994"/>
      <c r="AC91" s="995"/>
      <c r="AD91" s="995"/>
      <c r="AV91" s="563" t="s">
        <v>2435</v>
      </c>
      <c r="BW91" s="18"/>
      <c r="BX91" s="18"/>
    </row>
    <row r="92" spans="1:76" ht="14.45" customHeight="1">
      <c r="A92" s="469">
        <f t="shared" si="5"/>
        <v>83</v>
      </c>
      <c r="B92" s="1079"/>
      <c r="C92" s="173">
        <v>2</v>
      </c>
      <c r="D92" s="389" t="s">
        <v>2449</v>
      </c>
      <c r="E92" s="189" t="s">
        <v>2446</v>
      </c>
      <c r="F92" s="173">
        <f t="shared" si="4"/>
        <v>83</v>
      </c>
      <c r="G92" s="5" t="s">
        <v>847</v>
      </c>
      <c r="H92" s="1080"/>
      <c r="I92" s="1080"/>
      <c r="J92" s="7"/>
      <c r="K92" s="371"/>
      <c r="L92" s="382"/>
      <c r="M92" s="371"/>
      <c r="N92" s="11"/>
      <c r="O92" s="12"/>
      <c r="P92" s="847"/>
      <c r="Q92" s="852"/>
      <c r="R92" s="151"/>
      <c r="S92" s="412"/>
      <c r="T92" s="864"/>
      <c r="U92" s="413"/>
      <c r="V92" s="407"/>
      <c r="W92" s="852"/>
      <c r="X92" s="408"/>
      <c r="Y92" s="979"/>
      <c r="Z92" s="980"/>
      <c r="AA92" s="980"/>
      <c r="AB92" s="996"/>
      <c r="AC92" s="995"/>
      <c r="AD92" s="995"/>
      <c r="AV92" s="563" t="s">
        <v>2435</v>
      </c>
      <c r="BW92" s="18"/>
      <c r="BX92" s="18"/>
    </row>
    <row r="93" spans="1:76" ht="14.45" customHeight="1">
      <c r="A93" s="469">
        <f t="shared" si="5"/>
        <v>84</v>
      </c>
      <c r="B93" s="596"/>
      <c r="C93" s="173">
        <v>3</v>
      </c>
      <c r="D93" s="389" t="s">
        <v>2449</v>
      </c>
      <c r="E93" s="189" t="s">
        <v>2446</v>
      </c>
      <c r="F93" s="173">
        <f t="shared" si="4"/>
        <v>84</v>
      </c>
      <c r="G93" s="5" t="s">
        <v>847</v>
      </c>
      <c r="H93" s="1080"/>
      <c r="I93" s="1080"/>
      <c r="J93" s="7"/>
      <c r="K93" s="371"/>
      <c r="L93" s="382"/>
      <c r="M93" s="371"/>
      <c r="N93" s="11"/>
      <c r="O93" s="12"/>
      <c r="P93" s="847"/>
      <c r="Q93" s="852"/>
      <c r="R93" s="151"/>
      <c r="S93" s="412"/>
      <c r="T93" s="864"/>
      <c r="U93" s="413"/>
      <c r="V93" s="407"/>
      <c r="W93" s="852"/>
      <c r="X93" s="408"/>
      <c r="Y93" s="979"/>
      <c r="Z93" s="980"/>
      <c r="AA93" s="980"/>
      <c r="AB93" s="996"/>
      <c r="AC93" s="995"/>
      <c r="AD93" s="995"/>
      <c r="AV93" s="563" t="s">
        <v>2435</v>
      </c>
      <c r="BW93" s="18"/>
      <c r="BX93" s="18"/>
    </row>
    <row r="94" spans="1:76" ht="14.45" customHeight="1">
      <c r="A94" s="469">
        <f t="shared" si="5"/>
        <v>85</v>
      </c>
      <c r="B94" s="596"/>
      <c r="C94" s="173">
        <v>4</v>
      </c>
      <c r="D94" s="389" t="s">
        <v>2449</v>
      </c>
      <c r="E94" s="189" t="s">
        <v>2446</v>
      </c>
      <c r="F94" s="173">
        <f t="shared" si="4"/>
        <v>85</v>
      </c>
      <c r="G94" s="5" t="s">
        <v>847</v>
      </c>
      <c r="H94" s="1080"/>
      <c r="I94" s="1080"/>
      <c r="J94" s="7"/>
      <c r="K94" s="371"/>
      <c r="L94" s="382"/>
      <c r="M94" s="371"/>
      <c r="N94" s="11"/>
      <c r="O94" s="12"/>
      <c r="P94" s="847"/>
      <c r="Q94" s="852"/>
      <c r="R94" s="151"/>
      <c r="S94" s="412"/>
      <c r="T94" s="864"/>
      <c r="U94" s="413"/>
      <c r="V94" s="407"/>
      <c r="W94" s="852"/>
      <c r="X94" s="408"/>
      <c r="Y94" s="979"/>
      <c r="Z94" s="980"/>
      <c r="AA94" s="980"/>
      <c r="AB94" s="996"/>
      <c r="AC94" s="995"/>
      <c r="AD94" s="995"/>
      <c r="AV94" s="563" t="s">
        <v>2435</v>
      </c>
      <c r="BW94" s="18"/>
      <c r="BX94" s="18"/>
    </row>
    <row r="95" spans="1:76" ht="14.45" customHeight="1">
      <c r="A95" s="469">
        <f t="shared" si="5"/>
        <v>86</v>
      </c>
      <c r="B95" s="596"/>
      <c r="C95" s="173">
        <v>5</v>
      </c>
      <c r="D95" s="389" t="s">
        <v>2449</v>
      </c>
      <c r="E95" s="189" t="s">
        <v>2446</v>
      </c>
      <c r="F95" s="173">
        <f t="shared" si="4"/>
        <v>86</v>
      </c>
      <c r="G95" s="5" t="s">
        <v>847</v>
      </c>
      <c r="H95" s="1080"/>
      <c r="I95" s="1080"/>
      <c r="J95" s="7"/>
      <c r="K95" s="371"/>
      <c r="L95" s="382"/>
      <c r="M95" s="371"/>
      <c r="N95" s="11"/>
      <c r="O95" s="12"/>
      <c r="P95" s="847"/>
      <c r="Q95" s="852"/>
      <c r="R95" s="151"/>
      <c r="S95" s="412"/>
      <c r="T95" s="864"/>
      <c r="U95" s="413"/>
      <c r="V95" s="407"/>
      <c r="W95" s="852"/>
      <c r="X95" s="408"/>
      <c r="Y95" s="979"/>
      <c r="Z95" s="980"/>
      <c r="AA95" s="980"/>
      <c r="AB95" s="996"/>
      <c r="AC95" s="995"/>
      <c r="AD95" s="995"/>
      <c r="AV95" s="563" t="s">
        <v>2435</v>
      </c>
      <c r="BW95" s="18"/>
      <c r="BX95" s="18"/>
    </row>
    <row r="96" spans="1:76" ht="14.45" customHeight="1">
      <c r="A96" s="469">
        <f t="shared" si="5"/>
        <v>87</v>
      </c>
      <c r="B96" s="596"/>
      <c r="C96" s="173">
        <v>6</v>
      </c>
      <c r="D96" s="389" t="s">
        <v>2449</v>
      </c>
      <c r="E96" s="189" t="s">
        <v>2446</v>
      </c>
      <c r="F96" s="173">
        <f t="shared" si="4"/>
        <v>87</v>
      </c>
      <c r="G96" s="5" t="s">
        <v>847</v>
      </c>
      <c r="H96" s="1080"/>
      <c r="I96" s="1080"/>
      <c r="J96" s="7"/>
      <c r="K96" s="371"/>
      <c r="L96" s="382"/>
      <c r="M96" s="371"/>
      <c r="N96" s="11"/>
      <c r="O96" s="11"/>
      <c r="P96" s="847"/>
      <c r="Q96" s="852"/>
      <c r="R96" s="151"/>
      <c r="S96" s="412"/>
      <c r="T96" s="864"/>
      <c r="U96" s="413"/>
      <c r="V96" s="407"/>
      <c r="W96" s="852"/>
      <c r="X96" s="408"/>
      <c r="Y96" s="979"/>
      <c r="Z96" s="980"/>
      <c r="AA96" s="980"/>
      <c r="AB96" s="996"/>
      <c r="AC96" s="995"/>
      <c r="AD96" s="995"/>
      <c r="AV96" s="563" t="s">
        <v>2435</v>
      </c>
      <c r="BW96" s="18"/>
      <c r="BX96" s="18"/>
    </row>
    <row r="97" spans="1:76" ht="14.45" customHeight="1">
      <c r="A97" s="469">
        <f t="shared" si="5"/>
        <v>88</v>
      </c>
      <c r="B97" s="596"/>
      <c r="C97" s="173">
        <v>7</v>
      </c>
      <c r="D97" s="389" t="s">
        <v>2449</v>
      </c>
      <c r="E97" s="189" t="s">
        <v>2446</v>
      </c>
      <c r="F97" s="173">
        <f t="shared" si="4"/>
        <v>88</v>
      </c>
      <c r="G97" s="5" t="s">
        <v>847</v>
      </c>
      <c r="H97" s="1080"/>
      <c r="I97" s="1080"/>
      <c r="J97" s="7"/>
      <c r="K97" s="371"/>
      <c r="L97" s="382"/>
      <c r="M97" s="371"/>
      <c r="N97" s="11"/>
      <c r="O97" s="12"/>
      <c r="P97" s="847"/>
      <c r="Q97" s="852"/>
      <c r="R97" s="151"/>
      <c r="S97" s="412"/>
      <c r="T97" s="864"/>
      <c r="U97" s="413"/>
      <c r="V97" s="407"/>
      <c r="W97" s="852"/>
      <c r="X97" s="408"/>
      <c r="Y97" s="979"/>
      <c r="Z97" s="980"/>
      <c r="AA97" s="980"/>
      <c r="AB97" s="996"/>
      <c r="AC97" s="995"/>
      <c r="AD97" s="995"/>
      <c r="AV97" s="563" t="s">
        <v>2435</v>
      </c>
      <c r="BW97" s="18"/>
      <c r="BX97" s="18"/>
    </row>
    <row r="98" spans="1:76" ht="14.45" customHeight="1" thickBot="1">
      <c r="A98" s="469">
        <f t="shared" si="5"/>
        <v>89</v>
      </c>
      <c r="B98" s="597"/>
      <c r="C98" s="178">
        <v>8</v>
      </c>
      <c r="D98" s="390" t="s">
        <v>848</v>
      </c>
      <c r="E98" s="193" t="s">
        <v>2446</v>
      </c>
      <c r="F98" s="178">
        <f t="shared" si="4"/>
        <v>89</v>
      </c>
      <c r="G98" s="193" t="s">
        <v>773</v>
      </c>
      <c r="H98" s="1055" t="s">
        <v>773</v>
      </c>
      <c r="I98" s="1056"/>
      <c r="J98" s="369"/>
      <c r="K98" s="374"/>
      <c r="L98" s="385"/>
      <c r="M98" s="374"/>
      <c r="N98" s="14"/>
      <c r="O98" s="193"/>
      <c r="P98" s="849"/>
      <c r="Q98" s="871"/>
      <c r="R98" s="853"/>
      <c r="S98" s="409"/>
      <c r="T98" s="871"/>
      <c r="U98" s="410"/>
      <c r="V98" s="409"/>
      <c r="W98" s="871"/>
      <c r="X98" s="410"/>
      <c r="Y98" s="982"/>
      <c r="Z98" s="983"/>
      <c r="AA98" s="983"/>
      <c r="AB98" s="996"/>
      <c r="AC98" s="995"/>
      <c r="AD98" s="995"/>
      <c r="AV98" s="563" t="s">
        <v>2435</v>
      </c>
      <c r="BW98" s="18"/>
      <c r="BX98" s="18"/>
    </row>
    <row r="99" spans="1:76" ht="14.45" customHeight="1">
      <c r="A99" s="469">
        <f t="shared" si="5"/>
        <v>90</v>
      </c>
      <c r="B99" s="1078" t="s">
        <v>2072</v>
      </c>
      <c r="C99" s="181">
        <v>1</v>
      </c>
      <c r="D99" s="388" t="s">
        <v>1354</v>
      </c>
      <c r="E99" s="192" t="s">
        <v>2446</v>
      </c>
      <c r="F99" s="181">
        <f t="shared" si="4"/>
        <v>90</v>
      </c>
      <c r="G99" s="8" t="s">
        <v>847</v>
      </c>
      <c r="H99" s="1076"/>
      <c r="I99" s="1076"/>
      <c r="J99" s="368"/>
      <c r="K99" s="373"/>
      <c r="L99" s="384"/>
      <c r="M99" s="373"/>
      <c r="N99" s="13"/>
      <c r="O99" s="38"/>
      <c r="P99" s="848"/>
      <c r="Q99" s="866"/>
      <c r="R99" s="854"/>
      <c r="S99" s="405"/>
      <c r="T99" s="866"/>
      <c r="U99" s="406"/>
      <c r="V99" s="405"/>
      <c r="W99" s="866"/>
      <c r="X99" s="406"/>
      <c r="Y99" s="1015"/>
      <c r="Z99" s="1016"/>
      <c r="AA99" s="1016"/>
      <c r="AB99" s="996"/>
      <c r="AC99" s="995"/>
      <c r="AD99" s="995"/>
      <c r="AV99" s="563" t="s">
        <v>2436</v>
      </c>
      <c r="BW99" s="18"/>
      <c r="BX99" s="18"/>
    </row>
    <row r="100" spans="1:76" ht="14.45" customHeight="1">
      <c r="A100" s="469">
        <f t="shared" si="5"/>
        <v>91</v>
      </c>
      <c r="B100" s="1079"/>
      <c r="C100" s="173">
        <v>2</v>
      </c>
      <c r="D100" s="389" t="s">
        <v>1354</v>
      </c>
      <c r="E100" s="189" t="s">
        <v>2446</v>
      </c>
      <c r="F100" s="173">
        <f t="shared" si="4"/>
        <v>91</v>
      </c>
      <c r="G100" s="5" t="s">
        <v>847</v>
      </c>
      <c r="H100" s="1080"/>
      <c r="I100" s="1080"/>
      <c r="J100" s="7"/>
      <c r="K100" s="371"/>
      <c r="L100" s="382"/>
      <c r="M100" s="371"/>
      <c r="N100" s="11"/>
      <c r="O100" s="12"/>
      <c r="P100" s="847"/>
      <c r="Q100" s="852"/>
      <c r="R100" s="151"/>
      <c r="S100" s="407"/>
      <c r="T100" s="852"/>
      <c r="U100" s="408"/>
      <c r="V100" s="407"/>
      <c r="W100" s="852"/>
      <c r="X100" s="408"/>
      <c r="Y100" s="979"/>
      <c r="Z100" s="980"/>
      <c r="AA100" s="980"/>
      <c r="AB100" s="996"/>
      <c r="AC100" s="995"/>
      <c r="AD100" s="995"/>
      <c r="AV100" s="563" t="s">
        <v>2436</v>
      </c>
      <c r="BW100" s="18"/>
      <c r="BX100" s="18"/>
    </row>
    <row r="101" spans="1:76" ht="14.45" customHeight="1">
      <c r="A101" s="469">
        <f t="shared" si="5"/>
        <v>92</v>
      </c>
      <c r="B101" s="596"/>
      <c r="C101" s="173">
        <v>3</v>
      </c>
      <c r="D101" s="389" t="s">
        <v>1355</v>
      </c>
      <c r="E101" s="189" t="s">
        <v>2446</v>
      </c>
      <c r="F101" s="173">
        <f t="shared" si="4"/>
        <v>92</v>
      </c>
      <c r="G101" s="5" t="s">
        <v>847</v>
      </c>
      <c r="H101" s="1080"/>
      <c r="I101" s="1080"/>
      <c r="J101" s="7"/>
      <c r="K101" s="371"/>
      <c r="L101" s="382"/>
      <c r="M101" s="371"/>
      <c r="N101" s="11"/>
      <c r="O101" s="12"/>
      <c r="P101" s="847"/>
      <c r="Q101" s="852"/>
      <c r="R101" s="151"/>
      <c r="S101" s="407"/>
      <c r="T101" s="852"/>
      <c r="U101" s="408"/>
      <c r="V101" s="407"/>
      <c r="W101" s="852"/>
      <c r="X101" s="408"/>
      <c r="Y101" s="979"/>
      <c r="Z101" s="980"/>
      <c r="AA101" s="980"/>
      <c r="AB101" s="996"/>
      <c r="AC101" s="995"/>
      <c r="AD101" s="995"/>
      <c r="AV101" s="563" t="s">
        <v>2436</v>
      </c>
      <c r="BW101" s="18"/>
      <c r="BX101" s="18"/>
    </row>
    <row r="102" spans="1:76" ht="14.45" customHeight="1">
      <c r="A102" s="469">
        <f>A101+1</f>
        <v>93</v>
      </c>
      <c r="B102" s="596"/>
      <c r="C102" s="173">
        <v>4</v>
      </c>
      <c r="D102" s="389" t="s">
        <v>1355</v>
      </c>
      <c r="E102" s="189" t="s">
        <v>773</v>
      </c>
      <c r="F102" s="173">
        <f>F101+1</f>
        <v>93</v>
      </c>
      <c r="G102" s="5" t="s">
        <v>847</v>
      </c>
      <c r="H102" s="1080"/>
      <c r="I102" s="1080"/>
      <c r="J102" s="7"/>
      <c r="K102" s="371"/>
      <c r="L102" s="382"/>
      <c r="M102" s="371"/>
      <c r="N102" s="11"/>
      <c r="O102" s="12"/>
      <c r="P102" s="847"/>
      <c r="Q102" s="852"/>
      <c r="R102" s="151"/>
      <c r="S102" s="407"/>
      <c r="T102" s="852"/>
      <c r="U102" s="408"/>
      <c r="V102" s="407"/>
      <c r="W102" s="852"/>
      <c r="X102" s="408"/>
      <c r="Y102" s="979"/>
      <c r="Z102" s="980"/>
      <c r="AA102" s="980"/>
      <c r="AB102" s="996"/>
      <c r="AC102" s="995"/>
      <c r="AD102" s="995"/>
      <c r="AV102" s="563" t="s">
        <v>2436</v>
      </c>
      <c r="BW102" s="18"/>
      <c r="BX102" s="18"/>
    </row>
    <row r="103" spans="1:76" ht="14.45" customHeight="1">
      <c r="A103" s="469">
        <f>A102+1</f>
        <v>94</v>
      </c>
      <c r="B103" s="596"/>
      <c r="C103" s="173">
        <v>5</v>
      </c>
      <c r="D103" s="389" t="s">
        <v>2661</v>
      </c>
      <c r="E103" s="189" t="s">
        <v>2446</v>
      </c>
      <c r="F103" s="173">
        <f>F102+1</f>
        <v>94</v>
      </c>
      <c r="G103" s="191" t="s">
        <v>773</v>
      </c>
      <c r="H103" s="1085" t="s">
        <v>773</v>
      </c>
      <c r="I103" s="1085"/>
      <c r="J103" s="7"/>
      <c r="K103" s="371"/>
      <c r="L103" s="382"/>
      <c r="M103" s="371"/>
      <c r="N103" s="11"/>
      <c r="O103" s="189"/>
      <c r="P103" s="847"/>
      <c r="Q103" s="852"/>
      <c r="R103" s="151"/>
      <c r="S103" s="407"/>
      <c r="T103" s="852"/>
      <c r="U103" s="408"/>
      <c r="V103" s="407"/>
      <c r="W103" s="852"/>
      <c r="X103" s="408"/>
      <c r="Y103" s="979"/>
      <c r="Z103" s="980"/>
      <c r="AA103" s="980"/>
      <c r="AB103" s="996"/>
      <c r="AC103" s="995"/>
      <c r="AD103" s="995"/>
      <c r="AV103" s="563" t="s">
        <v>2436</v>
      </c>
      <c r="BW103" s="18"/>
      <c r="BX103" s="18"/>
    </row>
    <row r="104" spans="1:76" ht="14.45" customHeight="1" thickBot="1">
      <c r="A104" s="469">
        <f t="shared" si="5"/>
        <v>95</v>
      </c>
      <c r="B104" s="596"/>
      <c r="C104" s="174">
        <v>6</v>
      </c>
      <c r="D104" s="198" t="s">
        <v>2662</v>
      </c>
      <c r="E104" s="189" t="s">
        <v>2446</v>
      </c>
      <c r="F104" s="174">
        <f t="shared" si="4"/>
        <v>95</v>
      </c>
      <c r="G104" s="193" t="s">
        <v>2446</v>
      </c>
      <c r="H104" s="1055" t="s">
        <v>2446</v>
      </c>
      <c r="I104" s="1056"/>
      <c r="J104" s="367"/>
      <c r="K104" s="372"/>
      <c r="L104" s="383"/>
      <c r="M104" s="372"/>
      <c r="N104" s="12"/>
      <c r="O104" s="193"/>
      <c r="P104" s="39"/>
      <c r="Q104" s="864"/>
      <c r="R104" s="36"/>
      <c r="S104" s="412"/>
      <c r="T104" s="864"/>
      <c r="U104" s="413"/>
      <c r="V104" s="407"/>
      <c r="W104" s="864"/>
      <c r="X104" s="413"/>
      <c r="Y104" s="982"/>
      <c r="Z104" s="983"/>
      <c r="AA104" s="983"/>
      <c r="AB104" s="996"/>
      <c r="AC104" s="995"/>
      <c r="AD104" s="995"/>
      <c r="AV104" s="563" t="s">
        <v>2436</v>
      </c>
      <c r="BW104" s="18"/>
      <c r="BX104" s="18"/>
    </row>
    <row r="105" spans="1:76" ht="14.45" customHeight="1">
      <c r="A105" s="469">
        <f t="shared" si="5"/>
        <v>96</v>
      </c>
      <c r="B105" s="1083" t="s">
        <v>547</v>
      </c>
      <c r="C105" s="181">
        <v>1</v>
      </c>
      <c r="D105" s="181" t="s">
        <v>692</v>
      </c>
      <c r="E105" s="190" t="s">
        <v>2446</v>
      </c>
      <c r="F105" s="181">
        <f t="shared" si="4"/>
        <v>96</v>
      </c>
      <c r="G105" s="8"/>
      <c r="H105" s="1053"/>
      <c r="I105" s="1054"/>
      <c r="J105" s="368"/>
      <c r="K105" s="373"/>
      <c r="L105" s="384"/>
      <c r="M105" s="370"/>
      <c r="N105" s="10"/>
      <c r="O105" s="10"/>
      <c r="P105" s="38"/>
      <c r="Q105" s="865"/>
      <c r="R105" s="854"/>
      <c r="S105" s="762" t="s">
        <v>2607</v>
      </c>
      <c r="T105" s="876" t="s">
        <v>2607</v>
      </c>
      <c r="U105" s="763" t="s">
        <v>2607</v>
      </c>
      <c r="V105" s="778"/>
      <c r="W105" s="881"/>
      <c r="X105" s="482"/>
      <c r="Y105" s="1015"/>
      <c r="Z105" s="1016"/>
      <c r="AA105" s="1017"/>
      <c r="AB105" s="580"/>
      <c r="AU105" s="580" t="s">
        <v>2450</v>
      </c>
      <c r="AV105" s="563" t="s">
        <v>127</v>
      </c>
      <c r="BW105" s="18"/>
      <c r="BX105" s="18"/>
    </row>
    <row r="106" spans="1:76" ht="14.45" customHeight="1">
      <c r="A106" s="469">
        <f t="shared" si="5"/>
        <v>97</v>
      </c>
      <c r="B106" s="1084"/>
      <c r="C106" s="174">
        <v>2</v>
      </c>
      <c r="D106" s="174" t="s">
        <v>693</v>
      </c>
      <c r="E106" s="189" t="s">
        <v>2446</v>
      </c>
      <c r="F106" s="173">
        <f t="shared" si="4"/>
        <v>97</v>
      </c>
      <c r="G106" s="5" t="s">
        <v>847</v>
      </c>
      <c r="H106" s="977"/>
      <c r="I106" s="978"/>
      <c r="J106" s="7"/>
      <c r="K106" s="371"/>
      <c r="L106" s="382"/>
      <c r="M106" s="371"/>
      <c r="N106" s="11"/>
      <c r="O106" s="11"/>
      <c r="P106" s="847"/>
      <c r="Q106" s="852"/>
      <c r="R106" s="151"/>
      <c r="S106" s="773" t="s">
        <v>2607</v>
      </c>
      <c r="T106" s="882" t="s">
        <v>2607</v>
      </c>
      <c r="U106" s="772" t="s">
        <v>2607</v>
      </c>
      <c r="V106" s="779"/>
      <c r="W106" s="884"/>
      <c r="X106" s="480"/>
      <c r="Y106" s="979"/>
      <c r="Z106" s="980"/>
      <c r="AA106" s="981"/>
      <c r="AB106" s="580"/>
      <c r="AU106" s="580" t="s">
        <v>2450</v>
      </c>
      <c r="AV106" s="563" t="s">
        <v>127</v>
      </c>
      <c r="BW106" s="18"/>
      <c r="BX106" s="18"/>
    </row>
    <row r="107" spans="1:76" ht="14.45" customHeight="1">
      <c r="A107" s="469">
        <f t="shared" si="5"/>
        <v>98</v>
      </c>
      <c r="B107" s="1048" t="s">
        <v>2643</v>
      </c>
      <c r="C107" s="174">
        <v>3</v>
      </c>
      <c r="D107" s="174" t="s">
        <v>693</v>
      </c>
      <c r="E107" s="189" t="s">
        <v>2446</v>
      </c>
      <c r="F107" s="173">
        <f t="shared" si="4"/>
        <v>98</v>
      </c>
      <c r="G107" s="5" t="s">
        <v>847</v>
      </c>
      <c r="H107" s="977"/>
      <c r="I107" s="978"/>
      <c r="J107" s="7"/>
      <c r="K107" s="371"/>
      <c r="L107" s="382"/>
      <c r="M107" s="371"/>
      <c r="N107" s="11"/>
      <c r="O107" s="11"/>
      <c r="P107" s="847"/>
      <c r="Q107" s="852"/>
      <c r="R107" s="151"/>
      <c r="S107" s="773" t="s">
        <v>2607</v>
      </c>
      <c r="T107" s="882" t="s">
        <v>2607</v>
      </c>
      <c r="U107" s="772" t="s">
        <v>2607</v>
      </c>
      <c r="V107" s="779"/>
      <c r="W107" s="884"/>
      <c r="X107" s="480"/>
      <c r="Y107" s="979"/>
      <c r="Z107" s="980"/>
      <c r="AA107" s="981"/>
      <c r="AB107" s="580"/>
      <c r="AU107" s="580" t="s">
        <v>2450</v>
      </c>
      <c r="AV107" s="563" t="s">
        <v>127</v>
      </c>
      <c r="BW107" s="18"/>
      <c r="BX107" s="18"/>
    </row>
    <row r="108" spans="1:76" ht="14.45" customHeight="1">
      <c r="A108" s="469">
        <f t="shared" si="5"/>
        <v>99</v>
      </c>
      <c r="B108" s="1092"/>
      <c r="C108" s="174">
        <v>4</v>
      </c>
      <c r="D108" s="174" t="s">
        <v>693</v>
      </c>
      <c r="E108" s="189" t="s">
        <v>2446</v>
      </c>
      <c r="F108" s="173">
        <f t="shared" si="4"/>
        <v>99</v>
      </c>
      <c r="G108" s="5" t="s">
        <v>847</v>
      </c>
      <c r="H108" s="977"/>
      <c r="I108" s="978"/>
      <c r="J108" s="7"/>
      <c r="K108" s="371"/>
      <c r="L108" s="382"/>
      <c r="M108" s="371"/>
      <c r="N108" s="11"/>
      <c r="O108" s="11"/>
      <c r="P108" s="847"/>
      <c r="Q108" s="852"/>
      <c r="R108" s="151"/>
      <c r="S108" s="773" t="s">
        <v>2607</v>
      </c>
      <c r="T108" s="882" t="s">
        <v>2607</v>
      </c>
      <c r="U108" s="772" t="s">
        <v>2607</v>
      </c>
      <c r="V108" s="779"/>
      <c r="W108" s="884"/>
      <c r="X108" s="480"/>
      <c r="Y108" s="979"/>
      <c r="Z108" s="980"/>
      <c r="AA108" s="981"/>
      <c r="AB108" s="580"/>
      <c r="AU108" s="580" t="s">
        <v>2450</v>
      </c>
      <c r="AV108" s="563" t="s">
        <v>127</v>
      </c>
      <c r="BW108" s="18"/>
      <c r="BX108" s="18"/>
    </row>
    <row r="109" spans="1:76" ht="14.45" customHeight="1">
      <c r="A109" s="469">
        <f t="shared" si="5"/>
        <v>100</v>
      </c>
      <c r="B109" s="1092"/>
      <c r="C109" s="174">
        <v>5</v>
      </c>
      <c r="D109" s="173" t="s">
        <v>111</v>
      </c>
      <c r="E109" s="6"/>
      <c r="F109" s="173">
        <f t="shared" si="4"/>
        <v>100</v>
      </c>
      <c r="G109" s="5" t="s">
        <v>847</v>
      </c>
      <c r="H109" s="977"/>
      <c r="I109" s="978"/>
      <c r="J109" s="7"/>
      <c r="K109" s="371"/>
      <c r="L109" s="382"/>
      <c r="M109" s="371"/>
      <c r="N109" s="11"/>
      <c r="O109" s="189"/>
      <c r="P109" s="858" t="s">
        <v>2446</v>
      </c>
      <c r="Q109" s="872" t="s">
        <v>2446</v>
      </c>
      <c r="R109" s="204" t="s">
        <v>2446</v>
      </c>
      <c r="S109" s="773" t="s">
        <v>2607</v>
      </c>
      <c r="T109" s="882" t="s">
        <v>2607</v>
      </c>
      <c r="U109" s="772" t="s">
        <v>2607</v>
      </c>
      <c r="V109" s="779"/>
      <c r="W109" s="884"/>
      <c r="X109" s="480"/>
      <c r="Y109" s="979"/>
      <c r="Z109" s="980"/>
      <c r="AA109" s="981"/>
      <c r="AB109" s="580"/>
      <c r="AU109" s="580" t="s">
        <v>2450</v>
      </c>
      <c r="AV109" s="563" t="s">
        <v>127</v>
      </c>
      <c r="BW109" s="18"/>
      <c r="BX109" s="18"/>
    </row>
    <row r="110" spans="1:76" ht="14.45" customHeight="1">
      <c r="A110" s="469">
        <f t="shared" si="5"/>
        <v>101</v>
      </c>
      <c r="B110" s="1092"/>
      <c r="C110" s="174">
        <v>6</v>
      </c>
      <c r="D110" s="174" t="s">
        <v>112</v>
      </c>
      <c r="E110" s="191" t="s">
        <v>2446</v>
      </c>
      <c r="F110" s="173">
        <f t="shared" si="4"/>
        <v>101</v>
      </c>
      <c r="G110" s="5" t="s">
        <v>847</v>
      </c>
      <c r="H110" s="977"/>
      <c r="I110" s="978"/>
      <c r="J110" s="7"/>
      <c r="K110" s="371"/>
      <c r="L110" s="382"/>
      <c r="M110" s="371"/>
      <c r="N110" s="11"/>
      <c r="O110" s="11"/>
      <c r="P110" s="39"/>
      <c r="Q110" s="864"/>
      <c r="R110" s="151"/>
      <c r="S110" s="773" t="s">
        <v>2607</v>
      </c>
      <c r="T110" s="882" t="s">
        <v>2607</v>
      </c>
      <c r="U110" s="772" t="s">
        <v>2607</v>
      </c>
      <c r="V110" s="779"/>
      <c r="W110" s="884"/>
      <c r="X110" s="480"/>
      <c r="Y110" s="979"/>
      <c r="Z110" s="980"/>
      <c r="AA110" s="981"/>
      <c r="AB110" s="580"/>
      <c r="AU110" s="580" t="s">
        <v>2450</v>
      </c>
      <c r="AV110" s="563" t="s">
        <v>127</v>
      </c>
      <c r="BW110" s="18"/>
      <c r="BX110" s="18"/>
    </row>
    <row r="111" spans="1:76" ht="14.45" customHeight="1">
      <c r="A111" s="469">
        <f t="shared" si="5"/>
        <v>102</v>
      </c>
      <c r="B111" s="1092"/>
      <c r="C111" s="174">
        <v>7</v>
      </c>
      <c r="D111" s="174" t="s">
        <v>694</v>
      </c>
      <c r="E111" s="189" t="s">
        <v>2446</v>
      </c>
      <c r="F111" s="173">
        <f t="shared" si="4"/>
        <v>102</v>
      </c>
      <c r="G111" s="5" t="s">
        <v>847</v>
      </c>
      <c r="H111" s="977"/>
      <c r="I111" s="978"/>
      <c r="J111" s="7"/>
      <c r="K111" s="371"/>
      <c r="L111" s="382"/>
      <c r="M111" s="371"/>
      <c r="N111" s="11"/>
      <c r="O111" s="11"/>
      <c r="P111" s="847"/>
      <c r="Q111" s="852"/>
      <c r="R111" s="151"/>
      <c r="S111" s="773" t="s">
        <v>2607</v>
      </c>
      <c r="T111" s="882" t="s">
        <v>2607</v>
      </c>
      <c r="U111" s="772" t="s">
        <v>2607</v>
      </c>
      <c r="V111" s="779"/>
      <c r="W111" s="884"/>
      <c r="X111" s="480"/>
      <c r="Y111" s="979"/>
      <c r="Z111" s="980"/>
      <c r="AA111" s="981"/>
      <c r="AB111" s="580"/>
      <c r="AU111" s="580" t="s">
        <v>2450</v>
      </c>
      <c r="AV111" s="563" t="s">
        <v>127</v>
      </c>
      <c r="BW111" s="18"/>
      <c r="BX111" s="18"/>
    </row>
    <row r="112" spans="1:76" ht="14.45" customHeight="1">
      <c r="A112" s="469">
        <f t="shared" si="5"/>
        <v>103</v>
      </c>
      <c r="B112" s="598"/>
      <c r="C112" s="174">
        <v>8</v>
      </c>
      <c r="D112" s="174" t="s">
        <v>694</v>
      </c>
      <c r="E112" s="189" t="s">
        <v>2446</v>
      </c>
      <c r="F112" s="173">
        <f t="shared" si="4"/>
        <v>103</v>
      </c>
      <c r="G112" s="5" t="s">
        <v>847</v>
      </c>
      <c r="H112" s="977"/>
      <c r="I112" s="978"/>
      <c r="J112" s="7"/>
      <c r="K112" s="371"/>
      <c r="L112" s="382"/>
      <c r="M112" s="371"/>
      <c r="N112" s="11"/>
      <c r="O112" s="11"/>
      <c r="P112" s="847"/>
      <c r="Q112" s="852"/>
      <c r="R112" s="151"/>
      <c r="S112" s="773" t="s">
        <v>2607</v>
      </c>
      <c r="T112" s="882" t="s">
        <v>2607</v>
      </c>
      <c r="U112" s="772" t="s">
        <v>2607</v>
      </c>
      <c r="V112" s="779"/>
      <c r="W112" s="884"/>
      <c r="X112" s="480"/>
      <c r="Y112" s="979"/>
      <c r="Z112" s="980"/>
      <c r="AA112" s="981"/>
      <c r="AB112" s="580"/>
      <c r="AU112" s="580" t="s">
        <v>2450</v>
      </c>
      <c r="AV112" s="563" t="s">
        <v>127</v>
      </c>
      <c r="BW112" s="18"/>
      <c r="BX112" s="18"/>
    </row>
    <row r="113" spans="1:76" ht="14.45" customHeight="1" thickBot="1">
      <c r="A113" s="469">
        <f t="shared" si="5"/>
        <v>104</v>
      </c>
      <c r="B113" s="599"/>
      <c r="C113" s="178">
        <v>9</v>
      </c>
      <c r="D113" s="178" t="s">
        <v>694</v>
      </c>
      <c r="E113" s="193" t="s">
        <v>2446</v>
      </c>
      <c r="F113" s="174">
        <f t="shared" si="4"/>
        <v>104</v>
      </c>
      <c r="G113" s="9" t="s">
        <v>847</v>
      </c>
      <c r="H113" s="1090"/>
      <c r="I113" s="1091"/>
      <c r="J113" s="367"/>
      <c r="K113" s="372"/>
      <c r="L113" s="383"/>
      <c r="M113" s="372"/>
      <c r="N113" s="14"/>
      <c r="O113" s="14"/>
      <c r="P113" s="849"/>
      <c r="Q113" s="871"/>
      <c r="R113" s="853"/>
      <c r="S113" s="766" t="s">
        <v>2607</v>
      </c>
      <c r="T113" s="878" t="s">
        <v>2607</v>
      </c>
      <c r="U113" s="767" t="s">
        <v>2607</v>
      </c>
      <c r="V113" s="780"/>
      <c r="W113" s="885"/>
      <c r="X113" s="481"/>
      <c r="Y113" s="982"/>
      <c r="Z113" s="983"/>
      <c r="AA113" s="984"/>
      <c r="AB113" s="580"/>
      <c r="AU113" s="580" t="s">
        <v>2450</v>
      </c>
      <c r="AV113" s="563" t="s">
        <v>127</v>
      </c>
      <c r="BW113" s="18"/>
      <c r="BX113" s="18"/>
    </row>
    <row r="114" spans="1:76" ht="14.45" customHeight="1">
      <c r="A114" s="469">
        <f t="shared" si="5"/>
        <v>105</v>
      </c>
      <c r="B114" s="1083" t="s">
        <v>1357</v>
      </c>
      <c r="C114" s="195">
        <v>1</v>
      </c>
      <c r="D114" s="386" t="s">
        <v>1358</v>
      </c>
      <c r="E114" s="192" t="s">
        <v>2446</v>
      </c>
      <c r="F114" s="181">
        <f t="shared" si="4"/>
        <v>105</v>
      </c>
      <c r="G114" s="386"/>
      <c r="H114" s="1086"/>
      <c r="I114" s="1087"/>
      <c r="J114" s="433"/>
      <c r="K114" s="434"/>
      <c r="L114" s="435"/>
      <c r="M114" s="434"/>
      <c r="N114" s="436"/>
      <c r="O114" s="576"/>
      <c r="P114" s="856"/>
      <c r="Q114" s="863"/>
      <c r="R114" s="860"/>
      <c r="S114" s="683" t="s">
        <v>2446</v>
      </c>
      <c r="T114" s="883" t="s">
        <v>2446</v>
      </c>
      <c r="U114" s="776" t="s">
        <v>2446</v>
      </c>
      <c r="V114" s="778"/>
      <c r="W114" s="898"/>
      <c r="X114" s="889"/>
      <c r="Y114" s="1015"/>
      <c r="Z114" s="1016"/>
      <c r="AA114" s="1017"/>
      <c r="AB114" s="580"/>
      <c r="AU114" s="580" t="s">
        <v>2450</v>
      </c>
      <c r="AV114" s="563" t="str">
        <f t="shared" ref="AV114:AV145" si="6">D114&amp;AU114&amp;E114</f>
        <v>日連会長・-</v>
      </c>
      <c r="BW114" s="18"/>
      <c r="BX114" s="18"/>
    </row>
    <row r="115" spans="1:76" ht="14.45" customHeight="1" thickBot="1">
      <c r="A115" s="469">
        <f t="shared" si="5"/>
        <v>106</v>
      </c>
      <c r="B115" s="1084"/>
      <c r="C115" s="174">
        <f t="shared" ref="C115:C145" si="7">C114+1</f>
        <v>2</v>
      </c>
      <c r="D115" s="322" t="s">
        <v>1359</v>
      </c>
      <c r="E115" s="193" t="s">
        <v>2446</v>
      </c>
      <c r="F115" s="178">
        <f t="shared" si="4"/>
        <v>106</v>
      </c>
      <c r="G115" s="322"/>
      <c r="H115" s="1088"/>
      <c r="I115" s="1089"/>
      <c r="J115" s="437"/>
      <c r="K115" s="438"/>
      <c r="L115" s="439"/>
      <c r="M115" s="438"/>
      <c r="N115" s="576"/>
      <c r="O115" s="576"/>
      <c r="P115" s="39"/>
      <c r="Q115" s="864"/>
      <c r="R115" s="36"/>
      <c r="S115" s="684" t="s">
        <v>2446</v>
      </c>
      <c r="T115" s="851" t="s">
        <v>2446</v>
      </c>
      <c r="U115" s="777" t="s">
        <v>2446</v>
      </c>
      <c r="V115" s="779"/>
      <c r="W115" s="884"/>
      <c r="X115" s="480"/>
      <c r="Y115" s="982"/>
      <c r="Z115" s="983"/>
      <c r="AA115" s="984"/>
      <c r="AB115" s="580"/>
      <c r="AU115" s="580" t="s">
        <v>2450</v>
      </c>
      <c r="AV115" s="563" t="str">
        <f t="shared" si="6"/>
        <v>日連役員・-</v>
      </c>
      <c r="BW115" s="18"/>
      <c r="BX115" s="18"/>
    </row>
    <row r="116" spans="1:76" ht="14.45" customHeight="1">
      <c r="A116" s="469">
        <f t="shared" si="5"/>
        <v>107</v>
      </c>
      <c r="B116" s="1093" t="s">
        <v>695</v>
      </c>
      <c r="C116" s="172">
        <v>1</v>
      </c>
      <c r="D116" s="4"/>
      <c r="E116" s="4"/>
      <c r="F116" s="387">
        <f t="shared" si="4"/>
        <v>107</v>
      </c>
      <c r="G116" s="4" t="s">
        <v>847</v>
      </c>
      <c r="H116" s="1095"/>
      <c r="I116" s="1054"/>
      <c r="J116" s="368"/>
      <c r="K116" s="373"/>
      <c r="L116" s="384"/>
      <c r="M116" s="370"/>
      <c r="N116" s="13"/>
      <c r="O116" s="13"/>
      <c r="P116" s="38"/>
      <c r="Q116" s="865"/>
      <c r="R116" s="854"/>
      <c r="S116" s="778"/>
      <c r="T116" s="881"/>
      <c r="U116" s="406"/>
      <c r="V116" s="890"/>
      <c r="W116" s="866"/>
      <c r="X116" s="406"/>
      <c r="Y116" s="1015"/>
      <c r="Z116" s="1016"/>
      <c r="AA116" s="1017"/>
      <c r="AB116" s="994"/>
      <c r="AC116" s="1235"/>
      <c r="AD116" s="1235"/>
      <c r="AU116" s="580" t="s">
        <v>2450</v>
      </c>
      <c r="AV116" s="563" t="str">
        <f t="shared" si="6"/>
        <v>・</v>
      </c>
      <c r="BW116" s="18"/>
      <c r="BX116" s="18"/>
    </row>
    <row r="117" spans="1:76" ht="14.45" customHeight="1">
      <c r="A117" s="469">
        <f t="shared" si="5"/>
        <v>108</v>
      </c>
      <c r="B117" s="1094"/>
      <c r="C117" s="174">
        <f t="shared" si="7"/>
        <v>2</v>
      </c>
      <c r="D117" s="6"/>
      <c r="E117" s="6"/>
      <c r="F117" s="173">
        <f t="shared" si="4"/>
        <v>108</v>
      </c>
      <c r="G117" s="5" t="s">
        <v>847</v>
      </c>
      <c r="H117" s="1096"/>
      <c r="I117" s="978"/>
      <c r="J117" s="7"/>
      <c r="K117" s="371"/>
      <c r="L117" s="382"/>
      <c r="M117" s="371"/>
      <c r="N117" s="11"/>
      <c r="O117" s="11"/>
      <c r="P117" s="847"/>
      <c r="Q117" s="852"/>
      <c r="R117" s="151"/>
      <c r="S117" s="779"/>
      <c r="T117" s="884"/>
      <c r="U117" s="874"/>
      <c r="V117" s="891"/>
      <c r="W117" s="852"/>
      <c r="X117" s="408"/>
      <c r="Y117" s="979"/>
      <c r="Z117" s="980"/>
      <c r="AA117" s="981"/>
      <c r="AB117" s="994"/>
      <c r="AC117" s="1235"/>
      <c r="AD117" s="1235"/>
      <c r="AU117" s="580" t="s">
        <v>2450</v>
      </c>
      <c r="AV117" s="563" t="str">
        <f t="shared" si="6"/>
        <v>・</v>
      </c>
      <c r="BW117" s="18"/>
      <c r="BX117" s="18"/>
    </row>
    <row r="118" spans="1:76" ht="14.45" customHeight="1">
      <c r="A118" s="469">
        <f t="shared" si="5"/>
        <v>109</v>
      </c>
      <c r="B118" s="1097" t="s">
        <v>2655</v>
      </c>
      <c r="C118" s="174">
        <f t="shared" si="7"/>
        <v>3</v>
      </c>
      <c r="D118" s="6"/>
      <c r="E118" s="6"/>
      <c r="F118" s="173">
        <f t="shared" si="4"/>
        <v>109</v>
      </c>
      <c r="G118" s="5" t="s">
        <v>847</v>
      </c>
      <c r="H118" s="1096"/>
      <c r="I118" s="978"/>
      <c r="J118" s="7"/>
      <c r="K118" s="371"/>
      <c r="L118" s="382"/>
      <c r="M118" s="371"/>
      <c r="N118" s="11"/>
      <c r="O118" s="11"/>
      <c r="P118" s="847"/>
      <c r="Q118" s="852"/>
      <c r="R118" s="151"/>
      <c r="S118" s="779"/>
      <c r="T118" s="884"/>
      <c r="U118" s="874"/>
      <c r="V118" s="891"/>
      <c r="W118" s="864"/>
      <c r="X118" s="413"/>
      <c r="Y118" s="979"/>
      <c r="Z118" s="980"/>
      <c r="AA118" s="981"/>
      <c r="AB118" s="994"/>
      <c r="AC118" s="1235"/>
      <c r="AD118" s="1235"/>
      <c r="AU118" s="580" t="s">
        <v>2450</v>
      </c>
      <c r="AV118" s="563" t="str">
        <f t="shared" si="6"/>
        <v>・</v>
      </c>
      <c r="BW118" s="18"/>
      <c r="BX118" s="18"/>
    </row>
    <row r="119" spans="1:76" ht="14.45" customHeight="1">
      <c r="A119" s="469">
        <f t="shared" si="5"/>
        <v>110</v>
      </c>
      <c r="B119" s="1097"/>
      <c r="C119" s="174">
        <f t="shared" si="7"/>
        <v>4</v>
      </c>
      <c r="D119" s="6"/>
      <c r="E119" s="6"/>
      <c r="F119" s="173">
        <f t="shared" si="4"/>
        <v>110</v>
      </c>
      <c r="G119" s="5" t="s">
        <v>847</v>
      </c>
      <c r="H119" s="1096"/>
      <c r="I119" s="978"/>
      <c r="J119" s="7"/>
      <c r="K119" s="371"/>
      <c r="L119" s="382"/>
      <c r="M119" s="371"/>
      <c r="N119" s="11"/>
      <c r="O119" s="11"/>
      <c r="P119" s="847"/>
      <c r="Q119" s="852"/>
      <c r="R119" s="151"/>
      <c r="S119" s="779"/>
      <c r="T119" s="884"/>
      <c r="U119" s="874"/>
      <c r="V119" s="891"/>
      <c r="W119" s="864"/>
      <c r="X119" s="413"/>
      <c r="Y119" s="979"/>
      <c r="Z119" s="980"/>
      <c r="AA119" s="981"/>
      <c r="AB119" s="994"/>
      <c r="AC119" s="1235"/>
      <c r="AD119" s="1235"/>
      <c r="AU119" s="580" t="s">
        <v>2450</v>
      </c>
      <c r="AV119" s="563" t="str">
        <f t="shared" si="6"/>
        <v>・</v>
      </c>
      <c r="BW119" s="18"/>
      <c r="BX119" s="18"/>
    </row>
    <row r="120" spans="1:76" ht="14.45" customHeight="1">
      <c r="A120" s="469">
        <f t="shared" si="5"/>
        <v>111</v>
      </c>
      <c r="B120" s="1097"/>
      <c r="C120" s="174">
        <f t="shared" si="7"/>
        <v>5</v>
      </c>
      <c r="D120" s="6"/>
      <c r="E120" s="6"/>
      <c r="F120" s="173">
        <f t="shared" si="4"/>
        <v>111</v>
      </c>
      <c r="G120" s="5" t="s">
        <v>847</v>
      </c>
      <c r="H120" s="1096"/>
      <c r="I120" s="978"/>
      <c r="J120" s="7"/>
      <c r="K120" s="371"/>
      <c r="L120" s="382"/>
      <c r="M120" s="371"/>
      <c r="N120" s="11"/>
      <c r="O120" s="11"/>
      <c r="P120" s="39"/>
      <c r="Q120" s="864"/>
      <c r="R120" s="151"/>
      <c r="S120" s="779"/>
      <c r="T120" s="884"/>
      <c r="U120" s="874"/>
      <c r="V120" s="891"/>
      <c r="W120" s="864"/>
      <c r="X120" s="413"/>
      <c r="Y120" s="979"/>
      <c r="Z120" s="980"/>
      <c r="AA120" s="981"/>
      <c r="AB120" s="994"/>
      <c r="AC120" s="1235"/>
      <c r="AD120" s="1235"/>
      <c r="AU120" s="580" t="s">
        <v>2450</v>
      </c>
      <c r="AV120" s="563" t="str">
        <f t="shared" si="6"/>
        <v>・</v>
      </c>
      <c r="BW120" s="18"/>
      <c r="BX120" s="18"/>
    </row>
    <row r="121" spans="1:76" ht="14.45" customHeight="1">
      <c r="A121" s="469">
        <f t="shared" si="5"/>
        <v>112</v>
      </c>
      <c r="B121" s="1097"/>
      <c r="C121" s="174">
        <f t="shared" si="7"/>
        <v>6</v>
      </c>
      <c r="D121" s="6"/>
      <c r="E121" s="6"/>
      <c r="F121" s="173">
        <f t="shared" si="4"/>
        <v>112</v>
      </c>
      <c r="G121" s="5" t="s">
        <v>847</v>
      </c>
      <c r="H121" s="1096"/>
      <c r="I121" s="978"/>
      <c r="J121" s="7"/>
      <c r="K121" s="371"/>
      <c r="L121" s="382"/>
      <c r="M121" s="371"/>
      <c r="N121" s="11"/>
      <c r="O121" s="11"/>
      <c r="P121" s="847"/>
      <c r="Q121" s="852"/>
      <c r="R121" s="151"/>
      <c r="S121" s="779"/>
      <c r="T121" s="884"/>
      <c r="U121" s="874"/>
      <c r="V121" s="891"/>
      <c r="W121" s="864"/>
      <c r="X121" s="413"/>
      <c r="Y121" s="979"/>
      <c r="Z121" s="980"/>
      <c r="AA121" s="981"/>
      <c r="AB121" s="994"/>
      <c r="AC121" s="1235"/>
      <c r="AD121" s="1235"/>
      <c r="AU121" s="580" t="s">
        <v>2450</v>
      </c>
      <c r="AV121" s="563" t="str">
        <f t="shared" si="6"/>
        <v>・</v>
      </c>
      <c r="BW121" s="18"/>
      <c r="BX121" s="18"/>
    </row>
    <row r="122" spans="1:76" ht="14.45" customHeight="1">
      <c r="A122" s="469">
        <f t="shared" si="5"/>
        <v>113</v>
      </c>
      <c r="B122" s="1097"/>
      <c r="C122" s="174">
        <f t="shared" si="7"/>
        <v>7</v>
      </c>
      <c r="D122" s="6"/>
      <c r="E122" s="6"/>
      <c r="F122" s="173">
        <f t="shared" si="4"/>
        <v>113</v>
      </c>
      <c r="G122" s="5" t="s">
        <v>847</v>
      </c>
      <c r="H122" s="977"/>
      <c r="I122" s="978"/>
      <c r="J122" s="7"/>
      <c r="K122" s="371"/>
      <c r="L122" s="382"/>
      <c r="M122" s="371"/>
      <c r="N122" s="11"/>
      <c r="O122" s="11"/>
      <c r="P122" s="847"/>
      <c r="Q122" s="852"/>
      <c r="R122" s="151"/>
      <c r="S122" s="779"/>
      <c r="T122" s="884"/>
      <c r="U122" s="874"/>
      <c r="V122" s="891"/>
      <c r="W122" s="864"/>
      <c r="X122" s="413"/>
      <c r="Y122" s="979"/>
      <c r="Z122" s="980"/>
      <c r="AA122" s="981"/>
      <c r="AB122" s="994"/>
      <c r="AC122" s="1235"/>
      <c r="AD122" s="1235"/>
      <c r="AU122" s="580" t="s">
        <v>2450</v>
      </c>
      <c r="AV122" s="563" t="str">
        <f t="shared" si="6"/>
        <v>・</v>
      </c>
      <c r="BW122" s="18"/>
      <c r="BX122" s="18"/>
    </row>
    <row r="123" spans="1:76" ht="14.45" customHeight="1">
      <c r="A123" s="469">
        <f t="shared" si="5"/>
        <v>114</v>
      </c>
      <c r="B123" s="1097"/>
      <c r="C123" s="174">
        <f t="shared" si="7"/>
        <v>8</v>
      </c>
      <c r="D123" s="6"/>
      <c r="E123" s="6"/>
      <c r="F123" s="173">
        <f t="shared" si="4"/>
        <v>114</v>
      </c>
      <c r="G123" s="5" t="s">
        <v>847</v>
      </c>
      <c r="H123" s="977"/>
      <c r="I123" s="978"/>
      <c r="J123" s="7"/>
      <c r="K123" s="371"/>
      <c r="L123" s="382"/>
      <c r="M123" s="371"/>
      <c r="N123" s="11"/>
      <c r="O123" s="11"/>
      <c r="P123" s="847"/>
      <c r="Q123" s="852"/>
      <c r="R123" s="151"/>
      <c r="S123" s="779"/>
      <c r="T123" s="884"/>
      <c r="U123" s="874"/>
      <c r="V123" s="891"/>
      <c r="W123" s="852"/>
      <c r="X123" s="408"/>
      <c r="Y123" s="979"/>
      <c r="Z123" s="980"/>
      <c r="AA123" s="981"/>
      <c r="AB123" s="994"/>
      <c r="AC123" s="1235"/>
      <c r="AD123" s="1235"/>
      <c r="AU123" s="580" t="s">
        <v>2450</v>
      </c>
      <c r="AV123" s="563" t="str">
        <f t="shared" si="6"/>
        <v>・</v>
      </c>
      <c r="BW123" s="18"/>
      <c r="BX123" s="18"/>
    </row>
    <row r="124" spans="1:76" ht="14.45" customHeight="1">
      <c r="A124" s="469">
        <f t="shared" si="5"/>
        <v>115</v>
      </c>
      <c r="B124" s="1097"/>
      <c r="C124" s="174">
        <f t="shared" si="7"/>
        <v>9</v>
      </c>
      <c r="D124" s="6"/>
      <c r="E124" s="6"/>
      <c r="F124" s="173">
        <f t="shared" si="4"/>
        <v>115</v>
      </c>
      <c r="G124" s="5" t="s">
        <v>847</v>
      </c>
      <c r="H124" s="977"/>
      <c r="I124" s="978"/>
      <c r="J124" s="7"/>
      <c r="K124" s="371"/>
      <c r="L124" s="382"/>
      <c r="M124" s="371"/>
      <c r="N124" s="11"/>
      <c r="O124" s="11"/>
      <c r="P124" s="847"/>
      <c r="Q124" s="852"/>
      <c r="R124" s="151"/>
      <c r="S124" s="779"/>
      <c r="T124" s="884"/>
      <c r="U124" s="874"/>
      <c r="V124" s="891"/>
      <c r="W124" s="852"/>
      <c r="X124" s="408"/>
      <c r="Y124" s="979"/>
      <c r="Z124" s="980"/>
      <c r="AA124" s="981"/>
      <c r="AB124" s="994"/>
      <c r="AC124" s="1235"/>
      <c r="AD124" s="1235"/>
      <c r="AU124" s="580" t="s">
        <v>2450</v>
      </c>
      <c r="AV124" s="563" t="str">
        <f t="shared" si="6"/>
        <v>・</v>
      </c>
      <c r="BW124" s="18"/>
      <c r="BX124" s="18"/>
    </row>
    <row r="125" spans="1:76" ht="14.45" customHeight="1">
      <c r="A125" s="469">
        <f t="shared" si="5"/>
        <v>116</v>
      </c>
      <c r="B125" s="1097"/>
      <c r="C125" s="174">
        <f t="shared" si="7"/>
        <v>10</v>
      </c>
      <c r="D125" s="6"/>
      <c r="E125" s="6"/>
      <c r="F125" s="173">
        <f t="shared" si="4"/>
        <v>116</v>
      </c>
      <c r="G125" s="5" t="s">
        <v>847</v>
      </c>
      <c r="H125" s="977"/>
      <c r="I125" s="978"/>
      <c r="J125" s="7"/>
      <c r="K125" s="371"/>
      <c r="L125" s="382"/>
      <c r="M125" s="371"/>
      <c r="N125" s="11"/>
      <c r="O125" s="11"/>
      <c r="P125" s="847"/>
      <c r="Q125" s="852"/>
      <c r="R125" s="151"/>
      <c r="S125" s="779"/>
      <c r="T125" s="884"/>
      <c r="U125" s="874"/>
      <c r="V125" s="891"/>
      <c r="W125" s="852"/>
      <c r="X125" s="408"/>
      <c r="Y125" s="979"/>
      <c r="Z125" s="980"/>
      <c r="AA125" s="981"/>
      <c r="AB125" s="994"/>
      <c r="AC125" s="1235"/>
      <c r="AD125" s="1235"/>
      <c r="AU125" s="580" t="s">
        <v>2450</v>
      </c>
      <c r="AV125" s="563" t="str">
        <f t="shared" si="6"/>
        <v>・</v>
      </c>
      <c r="BW125" s="18"/>
      <c r="BX125" s="18"/>
    </row>
    <row r="126" spans="1:76" ht="14.45" customHeight="1">
      <c r="A126" s="469">
        <f t="shared" si="5"/>
        <v>117</v>
      </c>
      <c r="B126" s="1097"/>
      <c r="C126" s="174">
        <f t="shared" si="7"/>
        <v>11</v>
      </c>
      <c r="D126" s="6"/>
      <c r="E126" s="6"/>
      <c r="F126" s="173">
        <f t="shared" si="4"/>
        <v>117</v>
      </c>
      <c r="G126" s="5" t="s">
        <v>847</v>
      </c>
      <c r="H126" s="977"/>
      <c r="I126" s="978"/>
      <c r="J126" s="7"/>
      <c r="K126" s="371"/>
      <c r="L126" s="382"/>
      <c r="M126" s="371"/>
      <c r="N126" s="11"/>
      <c r="O126" s="11"/>
      <c r="P126" s="847"/>
      <c r="Q126" s="852"/>
      <c r="R126" s="151"/>
      <c r="S126" s="779"/>
      <c r="T126" s="884"/>
      <c r="U126" s="874"/>
      <c r="V126" s="891"/>
      <c r="W126" s="852"/>
      <c r="X126" s="408"/>
      <c r="Y126" s="979"/>
      <c r="Z126" s="980"/>
      <c r="AA126" s="981"/>
      <c r="AB126" s="994"/>
      <c r="AC126" s="1235"/>
      <c r="AD126" s="1235"/>
      <c r="AU126" s="580" t="s">
        <v>2450</v>
      </c>
      <c r="AV126" s="563" t="str">
        <f t="shared" si="6"/>
        <v>・</v>
      </c>
      <c r="BW126" s="18"/>
      <c r="BX126" s="18"/>
    </row>
    <row r="127" spans="1:76" ht="14.45" customHeight="1">
      <c r="A127" s="469">
        <f t="shared" si="5"/>
        <v>118</v>
      </c>
      <c r="B127" s="1097"/>
      <c r="C127" s="174">
        <f t="shared" si="7"/>
        <v>12</v>
      </c>
      <c r="D127" s="6"/>
      <c r="E127" s="6"/>
      <c r="F127" s="173">
        <f t="shared" si="4"/>
        <v>118</v>
      </c>
      <c r="G127" s="5" t="s">
        <v>847</v>
      </c>
      <c r="H127" s="977"/>
      <c r="I127" s="978"/>
      <c r="J127" s="7"/>
      <c r="K127" s="371"/>
      <c r="L127" s="382"/>
      <c r="M127" s="371"/>
      <c r="N127" s="11"/>
      <c r="O127" s="11"/>
      <c r="P127" s="847"/>
      <c r="Q127" s="852"/>
      <c r="R127" s="151"/>
      <c r="S127" s="779"/>
      <c r="T127" s="884"/>
      <c r="U127" s="874"/>
      <c r="V127" s="891"/>
      <c r="W127" s="852"/>
      <c r="X127" s="408"/>
      <c r="Y127" s="979"/>
      <c r="Z127" s="980"/>
      <c r="AA127" s="981"/>
      <c r="AB127" s="994"/>
      <c r="AC127" s="1235"/>
      <c r="AD127" s="1235"/>
      <c r="AU127" s="580" t="s">
        <v>2450</v>
      </c>
      <c r="AV127" s="563" t="str">
        <f t="shared" si="6"/>
        <v>・</v>
      </c>
      <c r="BW127" s="18"/>
      <c r="BX127" s="18"/>
    </row>
    <row r="128" spans="1:76" ht="14.45" customHeight="1">
      <c r="A128" s="469">
        <f t="shared" si="5"/>
        <v>119</v>
      </c>
      <c r="B128" s="1097"/>
      <c r="C128" s="174">
        <f t="shared" si="7"/>
        <v>13</v>
      </c>
      <c r="D128" s="6"/>
      <c r="E128" s="6"/>
      <c r="F128" s="173">
        <f t="shared" si="4"/>
        <v>119</v>
      </c>
      <c r="G128" s="5" t="s">
        <v>847</v>
      </c>
      <c r="H128" s="977"/>
      <c r="I128" s="978"/>
      <c r="J128" s="7"/>
      <c r="K128" s="371"/>
      <c r="L128" s="382"/>
      <c r="M128" s="371"/>
      <c r="N128" s="11"/>
      <c r="O128" s="11"/>
      <c r="P128" s="847"/>
      <c r="Q128" s="852"/>
      <c r="R128" s="151"/>
      <c r="S128" s="779"/>
      <c r="T128" s="884"/>
      <c r="U128" s="874"/>
      <c r="V128" s="891"/>
      <c r="W128" s="852"/>
      <c r="X128" s="408"/>
      <c r="Y128" s="979"/>
      <c r="Z128" s="980"/>
      <c r="AA128" s="981"/>
      <c r="AB128" s="994"/>
      <c r="AC128" s="1235"/>
      <c r="AD128" s="1235"/>
      <c r="AU128" s="580" t="s">
        <v>2450</v>
      </c>
      <c r="AV128" s="563" t="str">
        <f t="shared" si="6"/>
        <v>・</v>
      </c>
      <c r="BW128" s="18"/>
      <c r="BX128" s="18"/>
    </row>
    <row r="129" spans="1:76" ht="14.45" customHeight="1">
      <c r="A129" s="469">
        <f t="shared" si="5"/>
        <v>120</v>
      </c>
      <c r="B129" s="1097"/>
      <c r="C129" s="174">
        <f t="shared" si="7"/>
        <v>14</v>
      </c>
      <c r="D129" s="6"/>
      <c r="E129" s="6"/>
      <c r="F129" s="173">
        <f t="shared" si="4"/>
        <v>120</v>
      </c>
      <c r="G129" s="6" t="s">
        <v>847</v>
      </c>
      <c r="H129" s="1100"/>
      <c r="I129" s="1101"/>
      <c r="J129" s="7"/>
      <c r="K129" s="371"/>
      <c r="L129" s="382"/>
      <c r="M129" s="371"/>
      <c r="N129" s="12"/>
      <c r="O129" s="12"/>
      <c r="P129" s="39"/>
      <c r="Q129" s="864"/>
      <c r="R129" s="36"/>
      <c r="S129" s="779"/>
      <c r="T129" s="884"/>
      <c r="U129" s="874"/>
      <c r="V129" s="891"/>
      <c r="W129" s="864"/>
      <c r="X129" s="413"/>
      <c r="Y129" s="979"/>
      <c r="Z129" s="980"/>
      <c r="AA129" s="981"/>
      <c r="AB129" s="994"/>
      <c r="AC129" s="1235"/>
      <c r="AD129" s="1235"/>
      <c r="AU129" s="580" t="s">
        <v>2450</v>
      </c>
      <c r="AV129" s="563" t="str">
        <f t="shared" si="6"/>
        <v>・</v>
      </c>
      <c r="BW129" s="18"/>
      <c r="BX129" s="18"/>
    </row>
    <row r="130" spans="1:76" ht="14.45" customHeight="1">
      <c r="A130" s="469">
        <f t="shared" si="5"/>
        <v>121</v>
      </c>
      <c r="B130" s="1097"/>
      <c r="C130" s="173">
        <f t="shared" si="7"/>
        <v>15</v>
      </c>
      <c r="D130" s="5"/>
      <c r="E130" s="5"/>
      <c r="F130" s="173">
        <f t="shared" si="4"/>
        <v>121</v>
      </c>
      <c r="G130" s="5" t="s">
        <v>847</v>
      </c>
      <c r="H130" s="977"/>
      <c r="I130" s="978"/>
      <c r="J130" s="7"/>
      <c r="K130" s="371"/>
      <c r="L130" s="382"/>
      <c r="M130" s="371"/>
      <c r="N130" s="11"/>
      <c r="O130" s="11"/>
      <c r="P130" s="847"/>
      <c r="Q130" s="852"/>
      <c r="R130" s="151"/>
      <c r="S130" s="779"/>
      <c r="T130" s="884"/>
      <c r="U130" s="874"/>
      <c r="V130" s="891"/>
      <c r="W130" s="852"/>
      <c r="X130" s="408"/>
      <c r="Y130" s="979"/>
      <c r="Z130" s="980"/>
      <c r="AA130" s="981"/>
      <c r="AB130" s="994"/>
      <c r="AC130" s="1235"/>
      <c r="AD130" s="1235"/>
      <c r="AU130" s="580" t="s">
        <v>2450</v>
      </c>
      <c r="AV130" s="563" t="str">
        <f t="shared" si="6"/>
        <v>・</v>
      </c>
      <c r="BW130" s="18"/>
      <c r="BX130" s="18"/>
    </row>
    <row r="131" spans="1:76" ht="14.45" customHeight="1">
      <c r="A131" s="469">
        <f t="shared" si="5"/>
        <v>122</v>
      </c>
      <c r="B131" s="1098"/>
      <c r="C131" s="173">
        <f t="shared" si="7"/>
        <v>16</v>
      </c>
      <c r="D131" s="5"/>
      <c r="E131" s="6"/>
      <c r="F131" s="173">
        <f t="shared" si="4"/>
        <v>122</v>
      </c>
      <c r="G131" s="5" t="s">
        <v>847</v>
      </c>
      <c r="H131" s="977"/>
      <c r="I131" s="978"/>
      <c r="J131" s="7"/>
      <c r="K131" s="371"/>
      <c r="L131" s="382"/>
      <c r="M131" s="371"/>
      <c r="N131" s="11"/>
      <c r="O131" s="11"/>
      <c r="P131" s="847"/>
      <c r="Q131" s="852"/>
      <c r="R131" s="151"/>
      <c r="S131" s="779"/>
      <c r="T131" s="884"/>
      <c r="U131" s="874"/>
      <c r="V131" s="891"/>
      <c r="W131" s="852"/>
      <c r="X131" s="408"/>
      <c r="Y131" s="979"/>
      <c r="Z131" s="980"/>
      <c r="AA131" s="981"/>
      <c r="AB131" s="994"/>
      <c r="AC131" s="1235"/>
      <c r="AD131" s="1235"/>
      <c r="AU131" s="580" t="s">
        <v>2450</v>
      </c>
      <c r="AV131" s="563" t="str">
        <f t="shared" si="6"/>
        <v>・</v>
      </c>
      <c r="BW131" s="18"/>
      <c r="BX131" s="18"/>
    </row>
    <row r="132" spans="1:76" ht="14.45" customHeight="1">
      <c r="A132" s="469">
        <f t="shared" si="5"/>
        <v>123</v>
      </c>
      <c r="B132" s="1098"/>
      <c r="C132" s="173">
        <f t="shared" si="7"/>
        <v>17</v>
      </c>
      <c r="D132" s="5"/>
      <c r="E132" s="6"/>
      <c r="F132" s="173">
        <f t="shared" si="4"/>
        <v>123</v>
      </c>
      <c r="G132" s="5" t="s">
        <v>847</v>
      </c>
      <c r="H132" s="977"/>
      <c r="I132" s="978"/>
      <c r="J132" s="7"/>
      <c r="K132" s="371"/>
      <c r="L132" s="382"/>
      <c r="M132" s="371"/>
      <c r="N132" s="11"/>
      <c r="O132" s="11"/>
      <c r="P132" s="847"/>
      <c r="Q132" s="852"/>
      <c r="R132" s="151"/>
      <c r="S132" s="779"/>
      <c r="T132" s="884"/>
      <c r="U132" s="874"/>
      <c r="V132" s="891"/>
      <c r="W132" s="852"/>
      <c r="X132" s="408"/>
      <c r="Y132" s="979"/>
      <c r="Z132" s="980"/>
      <c r="AA132" s="981"/>
      <c r="AB132" s="994"/>
      <c r="AC132" s="1235"/>
      <c r="AD132" s="1235"/>
      <c r="AU132" s="580" t="s">
        <v>2450</v>
      </c>
      <c r="AV132" s="563" t="str">
        <f t="shared" si="6"/>
        <v>・</v>
      </c>
      <c r="BW132" s="18"/>
      <c r="BX132" s="18"/>
    </row>
    <row r="133" spans="1:76" ht="14.45" customHeight="1">
      <c r="A133" s="469">
        <f t="shared" si="5"/>
        <v>124</v>
      </c>
      <c r="B133" s="1098"/>
      <c r="C133" s="173">
        <f t="shared" si="7"/>
        <v>18</v>
      </c>
      <c r="D133" s="5"/>
      <c r="E133" s="6"/>
      <c r="F133" s="173">
        <f t="shared" si="4"/>
        <v>124</v>
      </c>
      <c r="G133" s="5" t="s">
        <v>847</v>
      </c>
      <c r="H133" s="977"/>
      <c r="I133" s="978"/>
      <c r="J133" s="7"/>
      <c r="K133" s="371"/>
      <c r="L133" s="382"/>
      <c r="M133" s="371"/>
      <c r="N133" s="11"/>
      <c r="O133" s="11"/>
      <c r="P133" s="847"/>
      <c r="Q133" s="852"/>
      <c r="R133" s="151"/>
      <c r="S133" s="779"/>
      <c r="T133" s="884"/>
      <c r="U133" s="874"/>
      <c r="V133" s="891"/>
      <c r="W133" s="852"/>
      <c r="X133" s="408"/>
      <c r="Y133" s="979"/>
      <c r="Z133" s="980"/>
      <c r="AA133" s="981"/>
      <c r="AB133" s="994"/>
      <c r="AC133" s="1235"/>
      <c r="AD133" s="1235"/>
      <c r="AU133" s="580" t="s">
        <v>2450</v>
      </c>
      <c r="AV133" s="563" t="str">
        <f t="shared" si="6"/>
        <v>・</v>
      </c>
      <c r="BW133" s="18"/>
      <c r="BX133" s="18"/>
    </row>
    <row r="134" spans="1:76" ht="14.45" customHeight="1">
      <c r="A134" s="469">
        <f t="shared" si="5"/>
        <v>125</v>
      </c>
      <c r="B134" s="1098"/>
      <c r="C134" s="173">
        <f t="shared" si="7"/>
        <v>19</v>
      </c>
      <c r="D134" s="5"/>
      <c r="E134" s="6"/>
      <c r="F134" s="173">
        <f t="shared" si="4"/>
        <v>125</v>
      </c>
      <c r="G134" s="5" t="s">
        <v>847</v>
      </c>
      <c r="H134" s="977"/>
      <c r="I134" s="978"/>
      <c r="J134" s="7"/>
      <c r="K134" s="371"/>
      <c r="L134" s="382"/>
      <c r="M134" s="371"/>
      <c r="N134" s="11"/>
      <c r="O134" s="12"/>
      <c r="P134" s="847"/>
      <c r="Q134" s="852"/>
      <c r="R134" s="151"/>
      <c r="S134" s="779"/>
      <c r="T134" s="884"/>
      <c r="U134" s="874"/>
      <c r="V134" s="891"/>
      <c r="W134" s="852"/>
      <c r="X134" s="408"/>
      <c r="Y134" s="979"/>
      <c r="Z134" s="980"/>
      <c r="AA134" s="981"/>
      <c r="AB134" s="994"/>
      <c r="AC134" s="1235"/>
      <c r="AD134" s="1235"/>
      <c r="AU134" s="580" t="s">
        <v>2450</v>
      </c>
      <c r="AV134" s="563" t="str">
        <f t="shared" si="6"/>
        <v>・</v>
      </c>
      <c r="BW134" s="18"/>
      <c r="BX134" s="18"/>
    </row>
    <row r="135" spans="1:76" ht="14.45" customHeight="1">
      <c r="A135" s="469">
        <f t="shared" si="5"/>
        <v>126</v>
      </c>
      <c r="B135" s="1098"/>
      <c r="C135" s="173">
        <f t="shared" si="7"/>
        <v>20</v>
      </c>
      <c r="D135" s="5"/>
      <c r="E135" s="6"/>
      <c r="F135" s="173">
        <f t="shared" si="4"/>
        <v>126</v>
      </c>
      <c r="G135" s="5" t="s">
        <v>847</v>
      </c>
      <c r="H135" s="977"/>
      <c r="I135" s="978"/>
      <c r="J135" s="7"/>
      <c r="K135" s="371"/>
      <c r="L135" s="382"/>
      <c r="M135" s="371"/>
      <c r="N135" s="11"/>
      <c r="O135" s="12"/>
      <c r="P135" s="847"/>
      <c r="Q135" s="852"/>
      <c r="R135" s="151"/>
      <c r="S135" s="779"/>
      <c r="T135" s="884"/>
      <c r="U135" s="874"/>
      <c r="V135" s="891"/>
      <c r="W135" s="852"/>
      <c r="X135" s="408"/>
      <c r="Y135" s="979"/>
      <c r="Z135" s="980"/>
      <c r="AA135" s="981"/>
      <c r="AB135" s="994"/>
      <c r="AC135" s="1235"/>
      <c r="AD135" s="1235"/>
      <c r="AU135" s="580" t="s">
        <v>2450</v>
      </c>
      <c r="AV135" s="563" t="str">
        <f t="shared" si="6"/>
        <v>・</v>
      </c>
      <c r="BW135" s="18"/>
      <c r="BX135" s="18"/>
    </row>
    <row r="136" spans="1:76" ht="14.45" customHeight="1">
      <c r="A136" s="469">
        <f t="shared" si="5"/>
        <v>127</v>
      </c>
      <c r="B136" s="1098"/>
      <c r="C136" s="173">
        <f t="shared" si="7"/>
        <v>21</v>
      </c>
      <c r="D136" s="5"/>
      <c r="E136" s="6"/>
      <c r="F136" s="173">
        <f t="shared" si="4"/>
        <v>127</v>
      </c>
      <c r="G136" s="5" t="s">
        <v>847</v>
      </c>
      <c r="H136" s="977"/>
      <c r="I136" s="978"/>
      <c r="J136" s="7"/>
      <c r="K136" s="371"/>
      <c r="L136" s="382"/>
      <c r="M136" s="371"/>
      <c r="N136" s="11"/>
      <c r="O136" s="12"/>
      <c r="P136" s="847"/>
      <c r="Q136" s="852"/>
      <c r="R136" s="151"/>
      <c r="S136" s="779"/>
      <c r="T136" s="884"/>
      <c r="U136" s="874"/>
      <c r="V136" s="891"/>
      <c r="W136" s="852"/>
      <c r="X136" s="408"/>
      <c r="Y136" s="979"/>
      <c r="Z136" s="980"/>
      <c r="AA136" s="981"/>
      <c r="AB136" s="994"/>
      <c r="AC136" s="1235"/>
      <c r="AD136" s="1235"/>
      <c r="AU136" s="580" t="s">
        <v>2450</v>
      </c>
      <c r="AV136" s="563" t="str">
        <f t="shared" si="6"/>
        <v>・</v>
      </c>
      <c r="BW136" s="18"/>
      <c r="BX136" s="18"/>
    </row>
    <row r="137" spans="1:76" ht="14.45" customHeight="1">
      <c r="A137" s="469">
        <f t="shared" si="5"/>
        <v>128</v>
      </c>
      <c r="B137" s="1098"/>
      <c r="C137" s="174">
        <f t="shared" si="7"/>
        <v>22</v>
      </c>
      <c r="D137" s="6"/>
      <c r="E137" s="6"/>
      <c r="F137" s="173">
        <f t="shared" si="4"/>
        <v>128</v>
      </c>
      <c r="G137" s="6" t="s">
        <v>847</v>
      </c>
      <c r="H137" s="977"/>
      <c r="I137" s="978"/>
      <c r="J137" s="7"/>
      <c r="K137" s="371"/>
      <c r="L137" s="382"/>
      <c r="M137" s="371"/>
      <c r="N137" s="12"/>
      <c r="O137" s="12"/>
      <c r="P137" s="39"/>
      <c r="Q137" s="864"/>
      <c r="R137" s="36"/>
      <c r="S137" s="779"/>
      <c r="T137" s="884"/>
      <c r="U137" s="874"/>
      <c r="V137" s="891"/>
      <c r="W137" s="864"/>
      <c r="X137" s="413"/>
      <c r="Y137" s="979"/>
      <c r="Z137" s="980"/>
      <c r="AA137" s="981"/>
      <c r="AB137" s="994"/>
      <c r="AC137" s="1235"/>
      <c r="AD137" s="1235"/>
      <c r="AU137" s="580" t="s">
        <v>2450</v>
      </c>
      <c r="AV137" s="563" t="str">
        <f t="shared" si="6"/>
        <v>・</v>
      </c>
      <c r="BW137" s="18"/>
      <c r="BX137" s="18"/>
    </row>
    <row r="138" spans="1:76" ht="14.45" customHeight="1">
      <c r="A138" s="469">
        <f t="shared" si="5"/>
        <v>129</v>
      </c>
      <c r="B138" s="1098"/>
      <c r="C138" s="174">
        <f t="shared" si="7"/>
        <v>23</v>
      </c>
      <c r="D138" s="6"/>
      <c r="E138" s="6"/>
      <c r="F138" s="173">
        <f t="shared" si="4"/>
        <v>129</v>
      </c>
      <c r="G138" s="6" t="s">
        <v>847</v>
      </c>
      <c r="H138" s="977"/>
      <c r="I138" s="978"/>
      <c r="J138" s="7"/>
      <c r="K138" s="371"/>
      <c r="L138" s="382"/>
      <c r="M138" s="371"/>
      <c r="N138" s="12"/>
      <c r="O138" s="12"/>
      <c r="P138" s="39"/>
      <c r="Q138" s="864"/>
      <c r="R138" s="36"/>
      <c r="S138" s="779"/>
      <c r="T138" s="884"/>
      <c r="U138" s="874"/>
      <c r="V138" s="891"/>
      <c r="W138" s="864"/>
      <c r="X138" s="413"/>
      <c r="Y138" s="979"/>
      <c r="Z138" s="980"/>
      <c r="AA138" s="981"/>
      <c r="AB138" s="994"/>
      <c r="AC138" s="1235"/>
      <c r="AD138" s="1235"/>
      <c r="AU138" s="580" t="s">
        <v>2450</v>
      </c>
      <c r="AV138" s="563" t="str">
        <f t="shared" si="6"/>
        <v>・</v>
      </c>
      <c r="BW138" s="18"/>
      <c r="BX138" s="18"/>
    </row>
    <row r="139" spans="1:76" ht="14.45" customHeight="1">
      <c r="A139" s="469">
        <f t="shared" si="5"/>
        <v>130</v>
      </c>
      <c r="B139" s="1098"/>
      <c r="C139" s="174">
        <f t="shared" si="7"/>
        <v>24</v>
      </c>
      <c r="D139" s="6"/>
      <c r="E139" s="6"/>
      <c r="F139" s="173">
        <f t="shared" si="4"/>
        <v>130</v>
      </c>
      <c r="G139" s="6" t="s">
        <v>847</v>
      </c>
      <c r="H139" s="977"/>
      <c r="I139" s="978"/>
      <c r="J139" s="7"/>
      <c r="K139" s="371"/>
      <c r="L139" s="382"/>
      <c r="M139" s="371"/>
      <c r="N139" s="12"/>
      <c r="O139" s="12"/>
      <c r="P139" s="39"/>
      <c r="Q139" s="864"/>
      <c r="R139" s="36"/>
      <c r="S139" s="779"/>
      <c r="T139" s="884"/>
      <c r="U139" s="874"/>
      <c r="V139" s="891"/>
      <c r="W139" s="864"/>
      <c r="X139" s="413"/>
      <c r="Y139" s="979"/>
      <c r="Z139" s="980"/>
      <c r="AA139" s="981"/>
      <c r="AB139" s="994"/>
      <c r="AC139" s="1235"/>
      <c r="AD139" s="1235"/>
      <c r="AU139" s="580" t="s">
        <v>2450</v>
      </c>
      <c r="AV139" s="563" t="str">
        <f t="shared" si="6"/>
        <v>・</v>
      </c>
      <c r="BW139" s="18"/>
      <c r="BX139" s="18"/>
    </row>
    <row r="140" spans="1:76" ht="14.45" customHeight="1">
      <c r="A140" s="469">
        <f t="shared" si="5"/>
        <v>131</v>
      </c>
      <c r="B140" s="1098"/>
      <c r="C140" s="174">
        <f t="shared" si="7"/>
        <v>25</v>
      </c>
      <c r="D140" s="6"/>
      <c r="E140" s="6"/>
      <c r="F140" s="173">
        <f t="shared" ref="F140:F145" si="8">F139+1</f>
        <v>131</v>
      </c>
      <c r="G140" s="6" t="s">
        <v>847</v>
      </c>
      <c r="H140" s="977"/>
      <c r="I140" s="978"/>
      <c r="J140" s="7"/>
      <c r="K140" s="371"/>
      <c r="L140" s="382"/>
      <c r="M140" s="371"/>
      <c r="N140" s="12"/>
      <c r="O140" s="12"/>
      <c r="P140" s="39"/>
      <c r="Q140" s="864"/>
      <c r="R140" s="36"/>
      <c r="S140" s="779"/>
      <c r="T140" s="884"/>
      <c r="U140" s="874"/>
      <c r="V140" s="891"/>
      <c r="W140" s="864"/>
      <c r="X140" s="413"/>
      <c r="Y140" s="979"/>
      <c r="Z140" s="980"/>
      <c r="AA140" s="981"/>
      <c r="AB140" s="994"/>
      <c r="AC140" s="1235"/>
      <c r="AD140" s="1235"/>
      <c r="AU140" s="580" t="s">
        <v>2450</v>
      </c>
      <c r="AV140" s="563" t="str">
        <f t="shared" si="6"/>
        <v>・</v>
      </c>
      <c r="BW140" s="18"/>
      <c r="BX140" s="18"/>
    </row>
    <row r="141" spans="1:76" ht="14.45" customHeight="1">
      <c r="A141" s="469">
        <f>A140+1</f>
        <v>132</v>
      </c>
      <c r="B141" s="1098"/>
      <c r="C141" s="174">
        <f t="shared" si="7"/>
        <v>26</v>
      </c>
      <c r="D141" s="6"/>
      <c r="E141" s="6"/>
      <c r="F141" s="173">
        <f t="shared" si="8"/>
        <v>132</v>
      </c>
      <c r="G141" s="6" t="s">
        <v>847</v>
      </c>
      <c r="H141" s="977"/>
      <c r="I141" s="978"/>
      <c r="J141" s="7"/>
      <c r="K141" s="371"/>
      <c r="L141" s="382"/>
      <c r="M141" s="371"/>
      <c r="N141" s="12"/>
      <c r="O141" s="12"/>
      <c r="P141" s="39"/>
      <c r="Q141" s="864"/>
      <c r="R141" s="36"/>
      <c r="S141" s="779"/>
      <c r="T141" s="884"/>
      <c r="U141" s="874"/>
      <c r="V141" s="891"/>
      <c r="W141" s="864"/>
      <c r="X141" s="413"/>
      <c r="Y141" s="979"/>
      <c r="Z141" s="980"/>
      <c r="AA141" s="981"/>
      <c r="AB141" s="994"/>
      <c r="AC141" s="1235"/>
      <c r="AD141" s="1235"/>
      <c r="AU141" s="580" t="s">
        <v>2450</v>
      </c>
      <c r="AV141" s="563" t="str">
        <f t="shared" si="6"/>
        <v>・</v>
      </c>
      <c r="BW141" s="18"/>
      <c r="BX141" s="18"/>
    </row>
    <row r="142" spans="1:76" ht="14.45" customHeight="1">
      <c r="A142" s="469">
        <f>A141+1</f>
        <v>133</v>
      </c>
      <c r="B142" s="1098"/>
      <c r="C142" s="174">
        <f t="shared" si="7"/>
        <v>27</v>
      </c>
      <c r="D142" s="6"/>
      <c r="E142" s="6"/>
      <c r="F142" s="173">
        <f t="shared" si="8"/>
        <v>133</v>
      </c>
      <c r="G142" s="6" t="s">
        <v>847</v>
      </c>
      <c r="H142" s="977"/>
      <c r="I142" s="978"/>
      <c r="J142" s="7"/>
      <c r="K142" s="371"/>
      <c r="L142" s="382"/>
      <c r="M142" s="371"/>
      <c r="N142" s="12"/>
      <c r="O142" s="12"/>
      <c r="P142" s="39"/>
      <c r="Q142" s="864"/>
      <c r="R142" s="36"/>
      <c r="S142" s="779"/>
      <c r="T142" s="884"/>
      <c r="U142" s="874"/>
      <c r="V142" s="891"/>
      <c r="W142" s="864"/>
      <c r="X142" s="413"/>
      <c r="Y142" s="979"/>
      <c r="Z142" s="980"/>
      <c r="AA142" s="981"/>
      <c r="AB142" s="994"/>
      <c r="AC142" s="1235"/>
      <c r="AD142" s="1235"/>
      <c r="AU142" s="580" t="s">
        <v>2450</v>
      </c>
      <c r="AV142" s="563" t="str">
        <f t="shared" si="6"/>
        <v>・</v>
      </c>
      <c r="BW142" s="18"/>
      <c r="BX142" s="18"/>
    </row>
    <row r="143" spans="1:76" ht="14.45" customHeight="1">
      <c r="A143" s="469">
        <f>A142+1</f>
        <v>134</v>
      </c>
      <c r="B143" s="1098"/>
      <c r="C143" s="174">
        <f t="shared" si="7"/>
        <v>28</v>
      </c>
      <c r="D143" s="6"/>
      <c r="E143" s="6"/>
      <c r="F143" s="173">
        <f t="shared" si="8"/>
        <v>134</v>
      </c>
      <c r="G143" s="6" t="s">
        <v>847</v>
      </c>
      <c r="H143" s="977"/>
      <c r="I143" s="978"/>
      <c r="J143" s="7"/>
      <c r="K143" s="371"/>
      <c r="L143" s="382"/>
      <c r="M143" s="371"/>
      <c r="N143" s="12"/>
      <c r="O143" s="12"/>
      <c r="P143" s="39"/>
      <c r="Q143" s="864"/>
      <c r="R143" s="36"/>
      <c r="S143" s="779"/>
      <c r="T143" s="884"/>
      <c r="U143" s="874"/>
      <c r="V143" s="891"/>
      <c r="W143" s="864"/>
      <c r="X143" s="413"/>
      <c r="Y143" s="979"/>
      <c r="Z143" s="980"/>
      <c r="AA143" s="981"/>
      <c r="AB143" s="994"/>
      <c r="AC143" s="1235"/>
      <c r="AD143" s="1235"/>
      <c r="AU143" s="580" t="s">
        <v>2450</v>
      </c>
      <c r="AV143" s="563" t="str">
        <f t="shared" si="6"/>
        <v>・</v>
      </c>
      <c r="BW143" s="18"/>
      <c r="BX143" s="18"/>
    </row>
    <row r="144" spans="1:76" ht="14.45" customHeight="1">
      <c r="A144" s="469">
        <f>A143+1</f>
        <v>135</v>
      </c>
      <c r="B144" s="1098"/>
      <c r="C144" s="174">
        <f t="shared" si="7"/>
        <v>29</v>
      </c>
      <c r="D144" s="6"/>
      <c r="E144" s="6"/>
      <c r="F144" s="173">
        <f t="shared" si="8"/>
        <v>135</v>
      </c>
      <c r="G144" s="6" t="s">
        <v>847</v>
      </c>
      <c r="H144" s="977"/>
      <c r="I144" s="978"/>
      <c r="J144" s="7"/>
      <c r="K144" s="371"/>
      <c r="L144" s="382"/>
      <c r="M144" s="371"/>
      <c r="N144" s="12"/>
      <c r="O144" s="12"/>
      <c r="P144" s="39"/>
      <c r="Q144" s="864"/>
      <c r="R144" s="36"/>
      <c r="S144" s="779"/>
      <c r="T144" s="884"/>
      <c r="U144" s="874"/>
      <c r="V144" s="891"/>
      <c r="W144" s="864"/>
      <c r="X144" s="413"/>
      <c r="Y144" s="979"/>
      <c r="Z144" s="980"/>
      <c r="AA144" s="981"/>
      <c r="AB144" s="994"/>
      <c r="AC144" s="1235"/>
      <c r="AD144" s="1235"/>
      <c r="AU144" s="580" t="s">
        <v>2450</v>
      </c>
      <c r="AV144" s="563" t="str">
        <f t="shared" si="6"/>
        <v>・</v>
      </c>
      <c r="BW144" s="18"/>
      <c r="BX144" s="18"/>
    </row>
    <row r="145" spans="1:76" ht="14.45" customHeight="1" thickBot="1">
      <c r="A145" s="469">
        <f>A144+1</f>
        <v>136</v>
      </c>
      <c r="B145" s="1099"/>
      <c r="C145" s="178">
        <f t="shared" si="7"/>
        <v>30</v>
      </c>
      <c r="D145" s="9"/>
      <c r="E145" s="9"/>
      <c r="F145" s="173">
        <f t="shared" si="8"/>
        <v>136</v>
      </c>
      <c r="G145" s="9" t="s">
        <v>847</v>
      </c>
      <c r="H145" s="1090"/>
      <c r="I145" s="1091"/>
      <c r="J145" s="369"/>
      <c r="K145" s="374"/>
      <c r="L145" s="385"/>
      <c r="M145" s="374"/>
      <c r="N145" s="14"/>
      <c r="O145" s="14"/>
      <c r="P145" s="849"/>
      <c r="Q145" s="871"/>
      <c r="R145" s="853"/>
      <c r="S145" s="780"/>
      <c r="T145" s="885"/>
      <c r="U145" s="886"/>
      <c r="V145" s="780"/>
      <c r="W145" s="871"/>
      <c r="X145" s="410"/>
      <c r="Y145" s="982"/>
      <c r="Z145" s="983"/>
      <c r="AA145" s="984"/>
      <c r="AB145" s="994"/>
      <c r="AC145" s="1235"/>
      <c r="AD145" s="1235"/>
      <c r="AU145" s="580" t="s">
        <v>2450</v>
      </c>
      <c r="AV145" s="563" t="str">
        <f t="shared" si="6"/>
        <v>・</v>
      </c>
      <c r="BW145" s="18"/>
      <c r="BX145" s="18"/>
    </row>
    <row r="146" spans="1:76" s="2" customFormat="1" ht="24.95" customHeight="1" thickBot="1">
      <c r="A146" s="466"/>
      <c r="B146" s="1" t="s">
        <v>1108</v>
      </c>
      <c r="C146" s="1018" t="s">
        <v>1109</v>
      </c>
      <c r="D146" s="1018"/>
      <c r="E146" s="1018"/>
      <c r="F146" s="1018"/>
      <c r="G146" s="1018"/>
      <c r="H146" s="1018"/>
      <c r="I146" s="1018"/>
      <c r="J146" s="1018"/>
      <c r="K146" s="1018"/>
      <c r="L146" s="1018"/>
      <c r="M146" s="375"/>
      <c r="AB146" s="17"/>
      <c r="AC146" s="577"/>
      <c r="AD146" s="577"/>
      <c r="AE146" s="577"/>
      <c r="AF146" s="577"/>
      <c r="AG146" s="577"/>
      <c r="AH146" s="577"/>
      <c r="AI146" s="578"/>
      <c r="AJ146" s="578"/>
      <c r="AK146" s="578"/>
      <c r="AL146" s="578"/>
      <c r="AM146" s="578"/>
      <c r="AN146" s="578"/>
      <c r="AO146" s="578"/>
      <c r="AP146" s="578"/>
      <c r="AQ146" s="578"/>
      <c r="AR146" s="578"/>
      <c r="AS146" s="578"/>
      <c r="AT146" s="578"/>
      <c r="AU146" s="578"/>
      <c r="AV146" s="578"/>
      <c r="AW146" s="578"/>
      <c r="AX146" s="581"/>
      <c r="AY146" s="578"/>
      <c r="AZ146" s="578"/>
      <c r="BA146" s="578"/>
      <c r="BB146" s="578"/>
      <c r="BC146" s="578"/>
      <c r="BD146" s="578"/>
      <c r="BE146" s="578"/>
      <c r="BF146" s="578"/>
      <c r="BG146" s="578"/>
      <c r="BH146" s="578"/>
      <c r="BI146" s="578"/>
      <c r="BJ146" s="578"/>
      <c r="BK146" s="578"/>
      <c r="BL146" s="578"/>
      <c r="BM146" s="578"/>
      <c r="BN146" s="578"/>
      <c r="BO146" s="578"/>
      <c r="BP146" s="578"/>
      <c r="BQ146" s="578"/>
      <c r="BR146" s="578"/>
      <c r="BS146" s="578"/>
      <c r="BT146" s="578"/>
      <c r="BU146" s="578"/>
      <c r="BV146" s="578"/>
      <c r="BW146" s="578"/>
      <c r="BX146" s="578"/>
    </row>
    <row r="147" spans="1:76" ht="14.1" customHeight="1" thickBot="1">
      <c r="B147" s="579" t="s">
        <v>739</v>
      </c>
      <c r="C147" s="997" t="s">
        <v>813</v>
      </c>
      <c r="D147" s="998"/>
      <c r="E147" s="50" t="s">
        <v>788</v>
      </c>
      <c r="F147" s="997" t="s">
        <v>814</v>
      </c>
      <c r="G147" s="1019"/>
      <c r="H147" s="1019"/>
      <c r="I147" s="998"/>
      <c r="J147" s="644" t="s">
        <v>1342</v>
      </c>
      <c r="K147" s="645" t="s">
        <v>1343</v>
      </c>
      <c r="L147" s="997" t="s">
        <v>2451</v>
      </c>
      <c r="M147" s="998"/>
      <c r="N147" s="997" t="s">
        <v>815</v>
      </c>
      <c r="O147" s="1019"/>
      <c r="P147" s="1019"/>
      <c r="Q147" s="1019"/>
      <c r="R147" s="1019"/>
      <c r="S147" s="1019"/>
      <c r="T147" s="1019"/>
      <c r="U147" s="1019"/>
      <c r="V147" s="1019"/>
      <c r="W147" s="1019"/>
      <c r="X147" s="1019"/>
      <c r="Y147" s="1019"/>
      <c r="Z147" s="1019"/>
      <c r="AA147" s="1019"/>
      <c r="AB147" s="998"/>
      <c r="AG147" s="581"/>
      <c r="AH147" s="581"/>
    </row>
    <row r="148" spans="1:76" ht="24" customHeight="1" thickTop="1" thickBot="1">
      <c r="B148" s="600">
        <f>$B$3</f>
        <v>0</v>
      </c>
      <c r="C148" s="1035" t="str">
        <f>$C$3</f>
        <v/>
      </c>
      <c r="D148" s="1036"/>
      <c r="E148" s="636" t="str">
        <f>$E$3</f>
        <v/>
      </c>
      <c r="F148" s="1050" t="str">
        <f>$F$3</f>
        <v/>
      </c>
      <c r="G148" s="1051"/>
      <c r="H148" s="1051"/>
      <c r="I148" s="1052"/>
      <c r="J148" s="637">
        <f>$J$3</f>
        <v>0</v>
      </c>
      <c r="K148" s="643">
        <f>$K$3</f>
        <v>0</v>
      </c>
      <c r="L148" s="1035" t="str">
        <f>$L$3</f>
        <v/>
      </c>
      <c r="M148" s="1036"/>
      <c r="N148" s="1128" t="str">
        <f>$N$3</f>
        <v/>
      </c>
      <c r="O148" s="1129"/>
      <c r="P148" s="1129"/>
      <c r="Q148" s="1129"/>
      <c r="R148" s="1129"/>
      <c r="S148" s="1129"/>
      <c r="T148" s="1129"/>
      <c r="U148" s="1129"/>
      <c r="V148" s="1129"/>
      <c r="W148" s="1129"/>
      <c r="X148" s="1129"/>
      <c r="Y148" s="1129"/>
      <c r="Z148" s="1129"/>
      <c r="AA148" s="1129"/>
      <c r="AB148" s="1130"/>
      <c r="AH148" s="581"/>
    </row>
    <row r="149" spans="1:76" ht="14.1" customHeight="1" thickBot="1">
      <c r="B149" s="246"/>
      <c r="E149" s="585" t="s">
        <v>1162</v>
      </c>
      <c r="F149" s="1141" t="s">
        <v>816</v>
      </c>
      <c r="G149" s="1019"/>
      <c r="H149" s="1019"/>
      <c r="I149" s="634"/>
      <c r="J149" s="648" t="s">
        <v>1344</v>
      </c>
      <c r="K149" s="649" t="s">
        <v>1345</v>
      </c>
      <c r="L149" s="997" t="s">
        <v>2452</v>
      </c>
      <c r="M149" s="998"/>
      <c r="N149" s="150"/>
      <c r="O149" s="150"/>
      <c r="P149" s="150"/>
      <c r="Q149" s="150"/>
      <c r="R149" s="150"/>
      <c r="S149" s="150"/>
      <c r="T149" s="150"/>
      <c r="U149" s="150"/>
      <c r="V149" s="150"/>
      <c r="W149" s="150"/>
      <c r="X149" s="150"/>
      <c r="Y149" s="150"/>
      <c r="Z149" s="150"/>
      <c r="AA149" s="150"/>
      <c r="AG149" s="581"/>
      <c r="AH149" s="581"/>
    </row>
    <row r="150" spans="1:76" ht="24" customHeight="1" thickTop="1" thickBot="1">
      <c r="B150" s="150"/>
      <c r="E150" s="646" t="str">
        <f>$E$5</f>
        <v>全日制</v>
      </c>
      <c r="F150" s="1035">
        <f>$F$5</f>
        <v>0</v>
      </c>
      <c r="G150" s="1142"/>
      <c r="H150" s="1142"/>
      <c r="I150" s="1036"/>
      <c r="J150" s="635">
        <f>$J$5</f>
        <v>0</v>
      </c>
      <c r="K150" s="647">
        <f>$K$5</f>
        <v>0</v>
      </c>
      <c r="L150" s="1035" t="str">
        <f>$L$5</f>
        <v/>
      </c>
      <c r="M150" s="1036"/>
      <c r="N150" s="33"/>
      <c r="O150" s="33"/>
      <c r="P150" s="33"/>
      <c r="Q150" s="33"/>
      <c r="R150" s="33"/>
      <c r="S150" s="33"/>
      <c r="T150" s="33"/>
      <c r="U150" s="33"/>
      <c r="V150" s="33"/>
      <c r="W150" s="150"/>
      <c r="X150" s="150"/>
      <c r="Y150" s="150"/>
      <c r="Z150" s="150"/>
      <c r="AA150" s="150"/>
      <c r="AB150" s="150"/>
      <c r="AC150" s="581"/>
      <c r="AD150" s="581"/>
      <c r="AE150" s="581"/>
      <c r="AF150" s="581"/>
    </row>
    <row r="151" spans="1:76" s="150" customFormat="1" ht="13.5" customHeight="1">
      <c r="A151" s="470"/>
      <c r="G151" s="152"/>
      <c r="AC151" s="581"/>
      <c r="AD151" s="581"/>
      <c r="AE151" s="581"/>
      <c r="AF151" s="581"/>
      <c r="AG151" s="581"/>
      <c r="AH151" s="581"/>
      <c r="AI151" s="581"/>
      <c r="AJ151" s="581"/>
      <c r="AK151" s="581"/>
      <c r="AL151" s="581"/>
      <c r="AM151" s="581"/>
      <c r="AN151" s="581"/>
      <c r="AO151" s="581"/>
      <c r="AP151" s="581"/>
      <c r="AQ151" s="581"/>
      <c r="AR151" s="581"/>
      <c r="AS151" s="581"/>
      <c r="AT151" s="581"/>
      <c r="AU151" s="581"/>
      <c r="AV151" s="581"/>
      <c r="AW151" s="581"/>
      <c r="AX151" s="580"/>
      <c r="AY151" s="581"/>
      <c r="AZ151" s="581"/>
      <c r="BA151" s="581"/>
      <c r="BB151" s="581"/>
      <c r="BC151" s="581"/>
      <c r="BD151" s="581"/>
      <c r="BE151" s="581"/>
      <c r="BF151" s="581"/>
      <c r="BG151" s="581"/>
      <c r="BH151" s="581"/>
      <c r="BI151" s="581"/>
      <c r="BJ151" s="581"/>
      <c r="BK151" s="581"/>
      <c r="BL151" s="581"/>
      <c r="BM151" s="581"/>
      <c r="BN151" s="581"/>
      <c r="BO151" s="581"/>
      <c r="BP151" s="581"/>
      <c r="BQ151" s="581"/>
      <c r="BR151" s="581"/>
      <c r="BS151" s="581"/>
      <c r="BT151" s="581"/>
      <c r="BU151" s="581"/>
      <c r="BV151" s="581"/>
      <c r="BW151" s="581"/>
      <c r="BX151" s="581"/>
    </row>
    <row r="152" spans="1:76" ht="13.5" customHeight="1" thickBot="1">
      <c r="B152" s="150"/>
      <c r="C152" s="150"/>
      <c r="D152" s="150"/>
      <c r="E152" s="150"/>
      <c r="F152" s="150"/>
      <c r="G152" s="152"/>
      <c r="H152" s="150"/>
      <c r="I152" s="150"/>
      <c r="J152" s="150"/>
      <c r="K152" s="150"/>
      <c r="L152" s="150"/>
      <c r="M152" s="150"/>
      <c r="N152" s="150"/>
      <c r="O152" s="150"/>
      <c r="P152" s="150"/>
      <c r="Q152" s="150"/>
      <c r="R152" s="150"/>
      <c r="S152" s="150"/>
      <c r="T152" s="150"/>
      <c r="U152" s="150"/>
      <c r="V152" s="150"/>
      <c r="W152" s="150"/>
      <c r="X152" s="150"/>
      <c r="Y152" s="150"/>
      <c r="Z152" s="150"/>
      <c r="AA152" s="150"/>
      <c r="AB152" s="150"/>
      <c r="AC152" s="581"/>
      <c r="AD152" s="581"/>
      <c r="AE152" s="581"/>
      <c r="AF152" s="581"/>
      <c r="AG152" s="581"/>
      <c r="AX152" s="578"/>
    </row>
    <row r="153" spans="1:76" ht="14.1" customHeight="1" thickBot="1">
      <c r="H153" s="150"/>
      <c r="I153" s="150"/>
      <c r="J153" s="1125" t="s">
        <v>2545</v>
      </c>
      <c r="K153" s="1126"/>
      <c r="L153" s="1126"/>
      <c r="M153" s="1126"/>
      <c r="N153" s="1126"/>
      <c r="O153" s="1126"/>
      <c r="P153" s="1126"/>
      <c r="Q153" s="1126"/>
      <c r="R153" s="1126"/>
      <c r="S153" s="1126"/>
      <c r="T153" s="1126"/>
      <c r="U153" s="1126"/>
      <c r="V153" s="1127"/>
      <c r="W153" s="484"/>
      <c r="X153" s="484"/>
      <c r="Y153" s="484"/>
      <c r="Z153" s="484"/>
      <c r="AA153" s="483"/>
      <c r="AB153" s="602"/>
      <c r="AC153" s="603"/>
      <c r="AD153" s="603"/>
      <c r="AE153" s="603"/>
      <c r="AF153" s="603"/>
      <c r="AG153" s="604"/>
      <c r="AX153" s="578"/>
    </row>
    <row r="154" spans="1:76" ht="15" customHeight="1">
      <c r="J154" s="1131" t="s">
        <v>811</v>
      </c>
      <c r="K154" s="1132"/>
      <c r="L154" s="1131" t="s">
        <v>1199</v>
      </c>
      <c r="M154" s="1132"/>
      <c r="N154" s="1131" t="s">
        <v>2453</v>
      </c>
      <c r="O154" s="1132"/>
      <c r="P154" s="601" t="s">
        <v>1182</v>
      </c>
      <c r="Q154" s="586" t="s">
        <v>812</v>
      </c>
      <c r="R154" s="756" t="s">
        <v>2542</v>
      </c>
      <c r="S154" s="756" t="s">
        <v>2541</v>
      </c>
      <c r="T154" s="601" t="s">
        <v>696</v>
      </c>
      <c r="U154" s="756" t="s">
        <v>2544</v>
      </c>
      <c r="V154" s="756" t="s">
        <v>2543</v>
      </c>
      <c r="W154" s="605"/>
      <c r="X154" s="605"/>
      <c r="Y154" s="605"/>
      <c r="Z154" s="605"/>
      <c r="AA154" s="605"/>
      <c r="AB154" s="605"/>
      <c r="AC154" s="606"/>
      <c r="AD154" s="606"/>
      <c r="AE154" s="606"/>
      <c r="AF154" s="606"/>
      <c r="AG154" s="606"/>
      <c r="AH154" s="606"/>
      <c r="AX154" s="578"/>
    </row>
    <row r="155" spans="1:76" ht="20.100000000000001" customHeight="1" thickBot="1">
      <c r="J155" s="1242"/>
      <c r="K155" s="1243"/>
      <c r="L155" s="1254">
        <f>SUM(N155:V155)</f>
        <v>0</v>
      </c>
      <c r="M155" s="1255"/>
      <c r="N155" s="1242"/>
      <c r="O155" s="1243"/>
      <c r="P155" s="608"/>
      <c r="Q155" s="609"/>
      <c r="R155" s="608"/>
      <c r="S155" s="607"/>
      <c r="T155" s="608"/>
      <c r="U155" s="608"/>
      <c r="V155" s="608"/>
      <c r="W155" s="610"/>
      <c r="X155" s="610"/>
      <c r="Y155" s="610"/>
      <c r="Z155" s="610"/>
      <c r="AA155" s="610"/>
      <c r="AB155" s="610"/>
      <c r="AC155" s="611"/>
      <c r="AD155" s="611"/>
      <c r="AE155" s="611"/>
      <c r="AF155" s="611"/>
      <c r="AG155" s="611"/>
      <c r="AH155" s="611"/>
      <c r="AX155" s="578"/>
    </row>
    <row r="156" spans="1:76" ht="18" customHeight="1" thickBot="1">
      <c r="B156" s="584">
        <v>0</v>
      </c>
      <c r="C156" s="584"/>
      <c r="D156" s="584"/>
      <c r="E156" s="584"/>
      <c r="F156" s="584"/>
      <c r="G156" s="663"/>
      <c r="H156" s="584"/>
      <c r="I156" s="584"/>
      <c r="J156" s="584"/>
      <c r="K156" s="584"/>
      <c r="L156" s="584"/>
      <c r="M156" s="584"/>
      <c r="N156" s="584"/>
      <c r="O156" s="584"/>
      <c r="P156" s="584"/>
      <c r="Q156" s="588"/>
      <c r="R156" s="588"/>
      <c r="S156" s="583"/>
      <c r="T156" s="583"/>
      <c r="U156" s="583"/>
      <c r="V156" s="588"/>
      <c r="W156" s="588"/>
      <c r="X156" s="588"/>
      <c r="Y156" s="588"/>
      <c r="Z156" s="588"/>
      <c r="AA156" s="588"/>
      <c r="AB156" s="588"/>
      <c r="AC156" s="664"/>
      <c r="AD156" s="664"/>
      <c r="AE156" s="581"/>
      <c r="AF156" s="581"/>
      <c r="AX156" s="578"/>
    </row>
    <row r="157" spans="1:76" s="2" customFormat="1">
      <c r="A157" s="466"/>
      <c r="B157" s="66"/>
      <c r="C157" s="66"/>
      <c r="D157" s="66"/>
      <c r="E157" s="66"/>
      <c r="F157" s="65"/>
      <c r="G157" s="665"/>
      <c r="H157" s="1248" t="s">
        <v>625</v>
      </c>
      <c r="I157" s="1249"/>
      <c r="J157" s="1249"/>
      <c r="K157" s="1249"/>
      <c r="L157" s="1249"/>
      <c r="M157" s="1249"/>
      <c r="N157" s="1250"/>
      <c r="O157" s="64"/>
      <c r="P157" s="65"/>
      <c r="Q157" s="65"/>
      <c r="R157" s="65"/>
      <c r="S157" s="65"/>
      <c r="T157" s="66"/>
      <c r="U157" s="66"/>
      <c r="V157" s="66"/>
      <c r="W157" s="66"/>
      <c r="X157" s="66"/>
      <c r="Y157" s="666"/>
      <c r="Z157" s="666"/>
      <c r="AA157" s="666"/>
      <c r="AB157" s="666"/>
      <c r="AC157" s="666"/>
      <c r="AD157" s="666"/>
      <c r="AE157" s="578"/>
      <c r="AF157" s="578"/>
      <c r="AG157" s="578"/>
      <c r="AH157" s="578"/>
      <c r="AI157" s="578"/>
      <c r="AJ157" s="578"/>
      <c r="AK157" s="578"/>
      <c r="AL157" s="578"/>
      <c r="AM157" s="578"/>
      <c r="AN157" s="578"/>
      <c r="AO157" s="578"/>
      <c r="AP157" s="578"/>
      <c r="AQ157" s="578"/>
      <c r="AR157" s="578"/>
      <c r="AS157" s="578"/>
      <c r="AT157" s="578"/>
      <c r="AU157" s="578"/>
      <c r="AV157" s="578"/>
      <c r="AW157" s="578"/>
      <c r="AX157" s="578"/>
      <c r="AY157" s="578"/>
      <c r="AZ157" s="578"/>
      <c r="BA157" s="578"/>
      <c r="BB157" s="578"/>
      <c r="BC157" s="578"/>
      <c r="BD157" s="578"/>
      <c r="BE157" s="578"/>
      <c r="BF157" s="578"/>
      <c r="BG157" s="578"/>
      <c r="BH157" s="578"/>
      <c r="BI157" s="578"/>
      <c r="BJ157" s="578"/>
      <c r="BK157" s="578"/>
      <c r="BL157" s="578"/>
      <c r="BM157" s="578"/>
      <c r="BN157" s="578"/>
      <c r="BO157" s="578"/>
      <c r="BP157" s="578"/>
      <c r="BQ157" s="578"/>
      <c r="BR157" s="578"/>
      <c r="BS157" s="578"/>
      <c r="BT157" s="578"/>
    </row>
    <row r="158" spans="1:76" s="2" customFormat="1" ht="14.25" thickBot="1">
      <c r="A158" s="466"/>
      <c r="B158" s="66"/>
      <c r="C158" s="66"/>
      <c r="D158" s="66"/>
      <c r="E158" s="66"/>
      <c r="F158" s="66"/>
      <c r="G158" s="667"/>
      <c r="H158" s="1251"/>
      <c r="I158" s="1252"/>
      <c r="J158" s="1252"/>
      <c r="K158" s="1252"/>
      <c r="L158" s="1252"/>
      <c r="M158" s="1252"/>
      <c r="N158" s="1253"/>
      <c r="O158" s="64"/>
      <c r="P158" s="66"/>
      <c r="Q158" s="66"/>
      <c r="R158" s="66"/>
      <c r="S158" s="66"/>
      <c r="T158" s="66"/>
      <c r="U158" s="66"/>
      <c r="V158" s="66"/>
      <c r="W158" s="66"/>
      <c r="X158" s="66"/>
      <c r="Y158" s="666"/>
      <c r="Z158" s="666"/>
      <c r="AA158" s="666"/>
      <c r="AB158" s="666"/>
      <c r="AC158" s="666"/>
      <c r="AD158" s="666"/>
      <c r="AE158" s="578"/>
      <c r="AF158" s="578"/>
      <c r="AG158" s="578"/>
      <c r="AH158" s="578"/>
      <c r="AI158" s="578"/>
      <c r="AJ158" s="578"/>
      <c r="AK158" s="578"/>
      <c r="AL158" s="578"/>
      <c r="AM158" s="578"/>
      <c r="AN158" s="578"/>
      <c r="AO158" s="578"/>
      <c r="AP158" s="578"/>
      <c r="AQ158" s="578"/>
      <c r="AR158" s="578"/>
      <c r="AS158" s="578"/>
      <c r="AT158" s="578"/>
      <c r="AU158" s="578"/>
      <c r="AV158" s="578"/>
      <c r="AW158" s="578"/>
      <c r="AX158" s="578"/>
      <c r="AY158" s="578"/>
      <c r="AZ158" s="578"/>
      <c r="BA158" s="578"/>
      <c r="BB158" s="578"/>
      <c r="BC158" s="578"/>
      <c r="BD158" s="578"/>
      <c r="BE158" s="578"/>
      <c r="BF158" s="578"/>
      <c r="BG158" s="578"/>
      <c r="BH158" s="578"/>
      <c r="BI158" s="578"/>
      <c r="BJ158" s="578"/>
      <c r="BK158" s="578"/>
      <c r="BL158" s="578"/>
      <c r="BM158" s="578"/>
      <c r="BN158" s="578"/>
      <c r="BO158" s="578"/>
      <c r="BP158" s="578"/>
      <c r="BQ158" s="578"/>
      <c r="BR158" s="578"/>
      <c r="BS158" s="578"/>
      <c r="BT158" s="578"/>
    </row>
    <row r="159" spans="1:76" s="2" customFormat="1" ht="14.25" thickBot="1">
      <c r="A159" s="466"/>
      <c r="B159" s="66"/>
      <c r="C159" s="66"/>
      <c r="D159" s="66"/>
      <c r="E159" s="66"/>
      <c r="F159" s="66"/>
      <c r="G159" s="667"/>
      <c r="H159" s="1208" t="s">
        <v>626</v>
      </c>
      <c r="I159" s="1244"/>
      <c r="J159" s="1244"/>
      <c r="K159" s="1245"/>
      <c r="L159" s="966" t="s">
        <v>1293</v>
      </c>
      <c r="M159" s="1246"/>
      <c r="N159" s="1247"/>
      <c r="O159" s="64"/>
      <c r="P159" s="66"/>
      <c r="Q159" s="66"/>
      <c r="R159" s="66"/>
      <c r="S159" s="66"/>
      <c r="T159" s="66"/>
      <c r="U159" s="66"/>
      <c r="V159" s="66"/>
      <c r="W159" s="66"/>
      <c r="X159" s="66"/>
      <c r="Y159" s="666"/>
      <c r="Z159" s="666"/>
      <c r="AA159" s="666"/>
      <c r="AB159" s="666"/>
      <c r="AC159" s="666"/>
      <c r="AD159" s="666"/>
      <c r="AE159" s="578"/>
      <c r="AF159" s="578"/>
      <c r="AG159" s="578"/>
      <c r="AH159" s="578"/>
      <c r="AI159" s="578"/>
      <c r="AJ159" s="578"/>
      <c r="AK159" s="578"/>
      <c r="AL159" s="578"/>
      <c r="AM159" s="578"/>
      <c r="AN159" s="578"/>
      <c r="AO159" s="578"/>
      <c r="AP159" s="578"/>
      <c r="AQ159" s="578"/>
      <c r="AR159" s="578"/>
      <c r="AS159" s="578"/>
      <c r="AT159" s="578"/>
      <c r="AU159" s="578"/>
      <c r="AV159" s="578"/>
      <c r="AW159" s="578"/>
      <c r="AX159" s="578"/>
      <c r="AY159" s="578"/>
      <c r="AZ159" s="578"/>
      <c r="BA159" s="578"/>
      <c r="BB159" s="578"/>
      <c r="BC159" s="578"/>
      <c r="BD159" s="578"/>
      <c r="BE159" s="578"/>
      <c r="BF159" s="578"/>
      <c r="BG159" s="578"/>
      <c r="BH159" s="578"/>
      <c r="BI159" s="578"/>
      <c r="BJ159" s="578"/>
      <c r="BK159" s="578"/>
      <c r="BL159" s="578"/>
      <c r="BM159" s="578"/>
      <c r="BN159" s="578"/>
      <c r="BO159" s="578"/>
      <c r="BP159" s="578"/>
      <c r="BQ159" s="578"/>
      <c r="BR159" s="578"/>
      <c r="BS159" s="578"/>
      <c r="BT159" s="578"/>
    </row>
    <row r="160" spans="1:76" s="2" customFormat="1" ht="17.25" customHeight="1">
      <c r="A160" s="466"/>
      <c r="B160" s="66"/>
      <c r="C160" s="66"/>
      <c r="D160" s="66"/>
      <c r="E160" s="66"/>
      <c r="F160" s="66"/>
      <c r="G160" s="667"/>
      <c r="H160" s="1236" t="s">
        <v>627</v>
      </c>
      <c r="I160" s="1237"/>
      <c r="J160" s="1237"/>
      <c r="K160" s="1238"/>
      <c r="L160" s="1195">
        <f>COUNTA(J10:J145)-IF(J109=0,0,1)-IF(J99=0,0,1)-IF(J100=0,0,1)-IF(J101=0,0,1)-IF(J102=0,0,1)-IF(J103=0,0,1)-IF(J104=0,0,1)-IF(J114=0,0,1)</f>
        <v>0</v>
      </c>
      <c r="M160" s="1196"/>
      <c r="N160" s="1104" t="s">
        <v>628</v>
      </c>
      <c r="O160" s="64"/>
      <c r="P160" s="66"/>
      <c r="Q160" s="66"/>
      <c r="R160" s="66"/>
      <c r="S160" s="66"/>
      <c r="T160" s="66"/>
      <c r="U160" s="66"/>
      <c r="V160" s="66"/>
      <c r="W160" s="66"/>
      <c r="X160" s="66"/>
      <c r="Y160" s="666"/>
      <c r="Z160" s="666"/>
      <c r="AA160" s="666"/>
      <c r="AB160" s="666"/>
      <c r="AC160" s="666"/>
      <c r="AD160" s="666"/>
      <c r="AE160" s="578"/>
      <c r="AF160" s="578"/>
      <c r="AG160" s="1215"/>
      <c r="AH160" s="1215"/>
      <c r="AI160" s="1215"/>
      <c r="AJ160" s="1215"/>
      <c r="AK160" s="1188"/>
      <c r="AL160" s="1189"/>
      <c r="AM160" s="1214"/>
      <c r="AN160" s="64"/>
      <c r="AO160" s="65"/>
      <c r="AP160" s="65"/>
      <c r="AQ160" s="65"/>
      <c r="AR160" s="65"/>
      <c r="AS160" s="65"/>
      <c r="AT160" s="65"/>
      <c r="AU160" s="65"/>
      <c r="AV160" s="66"/>
      <c r="AW160" s="66"/>
      <c r="AX160" s="578"/>
      <c r="AY160" s="578"/>
      <c r="AZ160" s="578"/>
      <c r="BA160" s="578"/>
      <c r="BB160" s="578"/>
      <c r="BC160" s="578"/>
      <c r="BD160" s="578"/>
      <c r="BE160" s="578"/>
      <c r="BF160" s="578"/>
      <c r="BG160" s="578"/>
      <c r="BH160" s="578"/>
      <c r="BI160" s="578"/>
      <c r="BJ160" s="578"/>
      <c r="BK160" s="578"/>
      <c r="BL160" s="578"/>
      <c r="BM160" s="578"/>
      <c r="BN160" s="578"/>
      <c r="BO160" s="578"/>
      <c r="BP160" s="578"/>
      <c r="BQ160" s="578"/>
      <c r="BR160" s="578"/>
      <c r="BS160" s="578"/>
      <c r="BT160" s="578"/>
    </row>
    <row r="161" spans="1:72" s="2" customFormat="1" ht="14.25" customHeight="1" thickBot="1">
      <c r="A161" s="466"/>
      <c r="B161" s="66"/>
      <c r="C161" s="66"/>
      <c r="D161" s="66"/>
      <c r="E161" s="66"/>
      <c r="F161" s="66"/>
      <c r="G161" s="667"/>
      <c r="H161" s="1190">
        <v>5000</v>
      </c>
      <c r="I161" s="1191"/>
      <c r="J161" s="1191"/>
      <c r="K161" s="1192"/>
      <c r="L161" s="1197"/>
      <c r="M161" s="1198"/>
      <c r="N161" s="1105"/>
      <c r="O161" s="64"/>
      <c r="P161" s="66"/>
      <c r="Q161" s="66"/>
      <c r="R161" s="66"/>
      <c r="S161" s="66"/>
      <c r="T161" s="66"/>
      <c r="U161" s="66"/>
      <c r="V161" s="66"/>
      <c r="W161" s="66"/>
      <c r="X161" s="66"/>
      <c r="Y161" s="666"/>
      <c r="Z161" s="666"/>
      <c r="AA161" s="666"/>
      <c r="AB161" s="666"/>
      <c r="AC161" s="666"/>
      <c r="AD161" s="666"/>
      <c r="AE161" s="578"/>
      <c r="AF161" s="578"/>
      <c r="AG161" s="1217"/>
      <c r="AH161" s="1217"/>
      <c r="AI161" s="1217"/>
      <c r="AJ161" s="1217"/>
      <c r="AK161" s="1189"/>
      <c r="AL161" s="1189"/>
      <c r="AM161" s="1214"/>
      <c r="AN161" s="64"/>
      <c r="AO161" s="65"/>
      <c r="AP161" s="65"/>
      <c r="AQ161" s="65"/>
      <c r="AR161" s="65"/>
      <c r="AS161" s="65"/>
      <c r="AT161" s="65"/>
      <c r="AU161" s="65"/>
      <c r="AV161" s="66"/>
      <c r="AW161" s="66"/>
      <c r="AX161" s="578"/>
      <c r="AY161" s="578"/>
      <c r="AZ161" s="578"/>
      <c r="BA161" s="578"/>
      <c r="BB161" s="578"/>
      <c r="BC161" s="578"/>
      <c r="BD161" s="578"/>
      <c r="BE161" s="578"/>
      <c r="BF161" s="578"/>
      <c r="BG161" s="578"/>
      <c r="BH161" s="578"/>
      <c r="BI161" s="578"/>
      <c r="BJ161" s="578"/>
      <c r="BK161" s="578"/>
      <c r="BL161" s="578"/>
      <c r="BM161" s="578"/>
      <c r="BN161" s="578"/>
      <c r="BO161" s="578"/>
      <c r="BP161" s="578"/>
      <c r="BQ161" s="578"/>
      <c r="BR161" s="578"/>
      <c r="BS161" s="578"/>
      <c r="BT161" s="578"/>
    </row>
    <row r="162" spans="1:72" s="2" customFormat="1" ht="17.25" customHeight="1">
      <c r="A162" s="466"/>
      <c r="B162" s="66"/>
      <c r="C162" s="66"/>
      <c r="D162" s="66"/>
      <c r="E162" s="66"/>
      <c r="F162" s="66"/>
      <c r="G162" s="667"/>
      <c r="H162" s="1199" t="s">
        <v>1200</v>
      </c>
      <c r="I162" s="1200"/>
      <c r="J162" s="1200"/>
      <c r="K162" s="1201"/>
      <c r="L162" s="1139">
        <f>COUNTA(O10:O145)</f>
        <v>0</v>
      </c>
      <c r="M162" s="1196"/>
      <c r="N162" s="1104" t="s">
        <v>628</v>
      </c>
      <c r="O162" s="64"/>
      <c r="P162" s="66"/>
      <c r="Q162" s="66"/>
      <c r="R162" s="66"/>
      <c r="S162" s="66"/>
      <c r="T162" s="66"/>
      <c r="U162" s="66"/>
      <c r="V162" s="66"/>
      <c r="W162" s="66"/>
      <c r="X162" s="66"/>
      <c r="Y162" s="666"/>
      <c r="Z162" s="666"/>
      <c r="AA162" s="666"/>
      <c r="AB162" s="666"/>
      <c r="AC162" s="666"/>
      <c r="AD162" s="666"/>
      <c r="AE162" s="578"/>
      <c r="AF162" s="578"/>
      <c r="AG162" s="1222"/>
      <c r="AH162" s="1222"/>
      <c r="AI162" s="1222"/>
      <c r="AJ162" s="1222"/>
      <c r="AK162" s="1220"/>
      <c r="AL162" s="1221"/>
      <c r="AM162" s="1214"/>
      <c r="AN162" s="64"/>
      <c r="AO162" s="65"/>
      <c r="AP162" s="65"/>
      <c r="AQ162" s="65"/>
      <c r="AR162" s="65"/>
      <c r="AS162" s="65"/>
      <c r="AT162" s="65"/>
      <c r="AU162" s="65"/>
      <c r="AV162" s="66"/>
      <c r="AW162" s="66"/>
      <c r="AX162" s="578"/>
      <c r="AY162" s="578"/>
      <c r="AZ162" s="578"/>
      <c r="BA162" s="578"/>
      <c r="BB162" s="578"/>
      <c r="BC162" s="578"/>
      <c r="BD162" s="578"/>
      <c r="BE162" s="578"/>
      <c r="BF162" s="578"/>
      <c r="BG162" s="578"/>
      <c r="BH162" s="578"/>
      <c r="BI162" s="578"/>
      <c r="BJ162" s="578"/>
      <c r="BK162" s="578"/>
      <c r="BL162" s="578"/>
      <c r="BM162" s="578"/>
      <c r="BN162" s="578"/>
      <c r="BO162" s="578"/>
      <c r="BP162" s="578"/>
      <c r="BQ162" s="578"/>
      <c r="BR162" s="578"/>
      <c r="BS162" s="578"/>
      <c r="BT162" s="578"/>
    </row>
    <row r="163" spans="1:72" s="2" customFormat="1" ht="14.25" customHeight="1" thickBot="1">
      <c r="A163" s="466"/>
      <c r="B163" s="66"/>
      <c r="C163" s="66"/>
      <c r="D163" s="66"/>
      <c r="E163" s="66"/>
      <c r="F163" s="66"/>
      <c r="G163" s="667"/>
      <c r="H163" s="1202"/>
      <c r="I163" s="1203"/>
      <c r="J163" s="1203"/>
      <c r="K163" s="1204"/>
      <c r="L163" s="1197"/>
      <c r="M163" s="1198"/>
      <c r="N163" s="1105"/>
      <c r="O163" s="64"/>
      <c r="P163" s="66"/>
      <c r="Q163" s="66"/>
      <c r="R163" s="66"/>
      <c r="S163" s="66"/>
      <c r="T163" s="66"/>
      <c r="U163" s="66"/>
      <c r="V163" s="66"/>
      <c r="W163" s="66"/>
      <c r="X163" s="66"/>
      <c r="Y163" s="666"/>
      <c r="Z163" s="666"/>
      <c r="AA163" s="666"/>
      <c r="AB163" s="666"/>
      <c r="AC163" s="666"/>
      <c r="AD163" s="666"/>
      <c r="AF163" s="578"/>
      <c r="AG163" s="1222"/>
      <c r="AH163" s="1222"/>
      <c r="AI163" s="1222"/>
      <c r="AJ163" s="1222"/>
      <c r="AK163" s="1221"/>
      <c r="AL163" s="1221"/>
      <c r="AM163" s="1214"/>
      <c r="AN163" s="64"/>
      <c r="AO163" s="65"/>
      <c r="AP163" s="65"/>
      <c r="AQ163" s="65"/>
      <c r="AR163" s="65"/>
      <c r="AS163" s="65"/>
      <c r="AT163" s="65"/>
      <c r="AU163" s="65"/>
      <c r="AV163" s="66"/>
      <c r="AW163" s="66"/>
      <c r="AX163" s="578"/>
      <c r="AY163" s="578"/>
      <c r="AZ163" s="578"/>
      <c r="BA163" s="578"/>
      <c r="BB163" s="578"/>
      <c r="BC163" s="578"/>
      <c r="BD163" s="578"/>
      <c r="BE163" s="578"/>
      <c r="BF163" s="578"/>
      <c r="BG163" s="578"/>
      <c r="BH163" s="578"/>
      <c r="BI163" s="578"/>
      <c r="BJ163" s="578"/>
      <c r="BK163" s="578"/>
      <c r="BL163" s="578"/>
      <c r="BM163" s="578"/>
      <c r="BN163" s="578"/>
      <c r="BO163" s="578"/>
      <c r="BP163" s="578"/>
      <c r="BQ163" s="578"/>
      <c r="BR163" s="578"/>
      <c r="BS163" s="578"/>
      <c r="BT163" s="578"/>
    </row>
    <row r="164" spans="1:72" s="2" customFormat="1" ht="17.25" customHeight="1">
      <c r="A164" s="466"/>
      <c r="B164" s="66"/>
      <c r="C164" s="66"/>
      <c r="D164" s="66"/>
      <c r="E164" s="66"/>
      <c r="F164" s="66"/>
      <c r="G164" s="667"/>
      <c r="H164" s="1236" t="s">
        <v>629</v>
      </c>
      <c r="I164" s="1237"/>
      <c r="J164" s="1237"/>
      <c r="K164" s="1238"/>
      <c r="L164" s="1139">
        <f>J155</f>
        <v>0</v>
      </c>
      <c r="M164" s="1196"/>
      <c r="N164" s="1104" t="s">
        <v>630</v>
      </c>
      <c r="O164" s="64"/>
      <c r="P164" s="66"/>
      <c r="Q164" s="66"/>
      <c r="R164" s="66"/>
      <c r="S164" s="66"/>
      <c r="T164" s="66"/>
      <c r="U164" s="66"/>
      <c r="V164" s="66"/>
      <c r="W164" s="66"/>
      <c r="X164" s="66"/>
      <c r="Y164" s="66"/>
      <c r="Z164" s="66"/>
      <c r="AA164" s="66"/>
      <c r="AB164" s="66"/>
      <c r="AC164" s="66"/>
      <c r="AD164" s="66"/>
      <c r="AG164" s="1215"/>
      <c r="AH164" s="1215"/>
      <c r="AI164" s="1215"/>
      <c r="AJ164" s="1215"/>
      <c r="AK164" s="1180"/>
      <c r="AL164" s="1189"/>
      <c r="AM164" s="1214"/>
      <c r="AN164" s="64"/>
      <c r="AO164" s="65"/>
      <c r="AP164" s="65"/>
      <c r="AQ164" s="65"/>
      <c r="AR164" s="65"/>
      <c r="AS164" s="65"/>
      <c r="AT164" s="65"/>
      <c r="AU164" s="65"/>
      <c r="AV164" s="66"/>
      <c r="AW164" s="66"/>
      <c r="BC164" s="578"/>
      <c r="BD164" s="578"/>
      <c r="BE164" s="578"/>
      <c r="BF164" s="578"/>
      <c r="BG164" s="578"/>
      <c r="BH164" s="578"/>
      <c r="BI164" s="578"/>
      <c r="BJ164" s="578"/>
      <c r="BK164" s="578"/>
      <c r="BL164" s="578"/>
      <c r="BM164" s="578"/>
      <c r="BN164" s="578"/>
      <c r="BO164" s="578"/>
      <c r="BP164" s="578"/>
      <c r="BQ164" s="578"/>
      <c r="BR164" s="578"/>
      <c r="BS164" s="578"/>
      <c r="BT164" s="578"/>
    </row>
    <row r="165" spans="1:72" s="2" customFormat="1" ht="17.25" customHeight="1" thickBot="1">
      <c r="A165" s="466"/>
      <c r="B165" s="66"/>
      <c r="C165" s="66"/>
      <c r="D165" s="66"/>
      <c r="E165" s="66"/>
      <c r="F165" s="66"/>
      <c r="G165" s="667"/>
      <c r="H165" s="1240">
        <v>3000</v>
      </c>
      <c r="I165" s="1217"/>
      <c r="J165" s="1217"/>
      <c r="K165" s="1241"/>
      <c r="L165" s="1239"/>
      <c r="M165" s="1221"/>
      <c r="N165" s="1106"/>
      <c r="O165" s="66"/>
      <c r="P165" s="66"/>
      <c r="Q165" s="66"/>
      <c r="R165" s="66"/>
      <c r="S165" s="66"/>
      <c r="T165" s="66"/>
      <c r="U165" s="66"/>
      <c r="V165" s="66"/>
      <c r="W165" s="66"/>
      <c r="X165" s="66"/>
      <c r="Y165" s="66"/>
      <c r="Z165" s="66"/>
      <c r="AA165" s="66"/>
      <c r="AB165" s="66"/>
      <c r="AC165" s="66"/>
      <c r="AD165" s="66"/>
      <c r="AG165" s="1216"/>
      <c r="AH165" s="1217"/>
      <c r="AI165" s="1218"/>
      <c r="AJ165" s="1219"/>
      <c r="AK165" s="1189"/>
      <c r="AL165" s="1189"/>
      <c r="AM165" s="1214"/>
      <c r="AN165" s="65"/>
      <c r="AO165" s="65"/>
      <c r="AP165" s="65"/>
      <c r="AQ165" s="65"/>
      <c r="AR165" s="65"/>
      <c r="AS165" s="65"/>
      <c r="AT165" s="65"/>
      <c r="AU165" s="65"/>
      <c r="AV165" s="66"/>
      <c r="AW165" s="66"/>
      <c r="BC165" s="578"/>
      <c r="BD165" s="578"/>
      <c r="BE165" s="578"/>
      <c r="BF165" s="578"/>
      <c r="BG165" s="578"/>
      <c r="BH165" s="578"/>
      <c r="BI165" s="578"/>
      <c r="BJ165" s="578"/>
      <c r="BK165" s="578"/>
      <c r="BL165" s="578"/>
      <c r="BM165" s="578"/>
      <c r="BN165" s="578"/>
      <c r="BO165" s="578"/>
      <c r="BP165" s="578"/>
      <c r="BQ165" s="578"/>
      <c r="BR165" s="578"/>
      <c r="BS165" s="578"/>
      <c r="BT165" s="578"/>
    </row>
    <row r="166" spans="1:72" s="2" customFormat="1" ht="17.25" customHeight="1">
      <c r="A166" s="466"/>
      <c r="B166" s="66"/>
      <c r="C166" s="66"/>
      <c r="D166" s="66"/>
      <c r="E166" s="66"/>
      <c r="F166" s="66"/>
      <c r="G166" s="667"/>
      <c r="H166" s="1205" t="s">
        <v>631</v>
      </c>
      <c r="I166" s="1206"/>
      <c r="J166" s="1206"/>
      <c r="K166" s="1207"/>
      <c r="L166" s="1139">
        <f>L155</f>
        <v>0</v>
      </c>
      <c r="M166" s="1196"/>
      <c r="N166" s="1104" t="s">
        <v>632</v>
      </c>
      <c r="O166" s="66"/>
      <c r="P166" s="66"/>
      <c r="Q166" s="66"/>
      <c r="R166" s="66"/>
      <c r="S166" s="66"/>
      <c r="T166" s="66"/>
      <c r="U166" s="66"/>
      <c r="V166" s="66"/>
      <c r="W166" s="66"/>
      <c r="X166" s="66"/>
      <c r="Y166" s="66"/>
      <c r="Z166" s="66"/>
      <c r="AA166" s="66"/>
      <c r="AB166" s="66"/>
      <c r="AC166" s="66"/>
      <c r="AD166" s="66"/>
      <c r="AG166" s="1218"/>
      <c r="AH166" s="1218"/>
      <c r="AI166" s="1218"/>
      <c r="AJ166" s="1219"/>
      <c r="AK166" s="1225"/>
      <c r="AL166" s="1226"/>
      <c r="AM166" s="1214"/>
      <c r="AN166" s="65"/>
      <c r="AO166" s="65"/>
      <c r="AP166" s="65"/>
      <c r="AQ166" s="65"/>
      <c r="AR166" s="65"/>
      <c r="AS166" s="65"/>
      <c r="AT166" s="65"/>
      <c r="AU166" s="65"/>
      <c r="AV166" s="66"/>
      <c r="AW166" s="66"/>
      <c r="BC166" s="578"/>
      <c r="BD166" s="578"/>
      <c r="BE166" s="578"/>
      <c r="BF166" s="578"/>
      <c r="BG166" s="578"/>
      <c r="BH166" s="578"/>
      <c r="BI166" s="578"/>
      <c r="BJ166" s="578"/>
      <c r="BK166" s="578"/>
      <c r="BL166" s="578"/>
      <c r="BM166" s="578"/>
      <c r="BN166" s="578"/>
      <c r="BO166" s="578"/>
      <c r="BP166" s="578"/>
      <c r="BQ166" s="578"/>
      <c r="BR166" s="578"/>
      <c r="BS166" s="578"/>
      <c r="BT166" s="578"/>
    </row>
    <row r="167" spans="1:72" s="2" customFormat="1" ht="14.25" customHeight="1" thickBot="1">
      <c r="A167" s="466"/>
      <c r="B167" s="66"/>
      <c r="C167" s="66"/>
      <c r="D167" s="66"/>
      <c r="E167" s="66"/>
      <c r="F167" s="66"/>
      <c r="G167" s="667"/>
      <c r="H167" s="1190">
        <v>2800</v>
      </c>
      <c r="I167" s="1191"/>
      <c r="J167" s="1191"/>
      <c r="K167" s="1192"/>
      <c r="L167" s="1197"/>
      <c r="M167" s="1198"/>
      <c r="N167" s="1105"/>
      <c r="O167" s="66"/>
      <c r="P167" s="66"/>
      <c r="Q167" s="66"/>
      <c r="R167" s="66"/>
      <c r="S167" s="66"/>
      <c r="T167" s="66"/>
      <c r="U167" s="66"/>
      <c r="V167" s="66"/>
      <c r="W167" s="66"/>
      <c r="X167" s="66"/>
      <c r="Y167" s="66"/>
      <c r="Z167" s="66"/>
      <c r="AA167" s="66"/>
      <c r="AB167" s="66"/>
      <c r="AC167" s="66"/>
      <c r="AD167" s="66"/>
      <c r="AG167" s="1230"/>
      <c r="AH167" s="1217"/>
      <c r="AI167" s="1218"/>
      <c r="AJ167" s="1219"/>
      <c r="AK167" s="1226"/>
      <c r="AL167" s="1226"/>
      <c r="AM167" s="1214"/>
      <c r="AN167" s="65"/>
      <c r="AO167" s="65"/>
      <c r="AP167" s="65"/>
      <c r="AQ167" s="65"/>
      <c r="AR167" s="65"/>
      <c r="AS167" s="65"/>
      <c r="AT167" s="65"/>
      <c r="AU167" s="65"/>
      <c r="AV167" s="66"/>
      <c r="AW167" s="66"/>
      <c r="BC167" s="578"/>
      <c r="BD167" s="578"/>
      <c r="BE167" s="578"/>
      <c r="BF167" s="578"/>
      <c r="BG167" s="578"/>
      <c r="BH167" s="578"/>
      <c r="BI167" s="578"/>
      <c r="BJ167" s="578"/>
      <c r="BK167" s="578"/>
      <c r="BL167" s="578"/>
      <c r="BM167" s="578"/>
      <c r="BN167" s="578"/>
      <c r="BO167" s="578"/>
      <c r="BP167" s="578"/>
      <c r="BQ167" s="578"/>
      <c r="BR167" s="578"/>
      <c r="BS167" s="578"/>
      <c r="BT167" s="578"/>
    </row>
    <row r="168" spans="1:72" s="2" customFormat="1" ht="17.25" customHeight="1">
      <c r="A168" s="466"/>
      <c r="B168" s="66"/>
      <c r="C168" s="66"/>
      <c r="D168" s="66"/>
      <c r="E168" s="66"/>
      <c r="F168" s="66"/>
      <c r="G168" s="667"/>
      <c r="H168" s="1193" t="s">
        <v>2454</v>
      </c>
      <c r="I168" s="321" t="s">
        <v>2556</v>
      </c>
      <c r="J168" s="363"/>
      <c r="K168" s="613"/>
      <c r="L168" s="614"/>
      <c r="M168" s="615"/>
      <c r="N168" s="44"/>
      <c r="O168" s="66"/>
      <c r="P168" s="66"/>
      <c r="Q168" s="66"/>
      <c r="R168" s="66"/>
      <c r="S168" s="66"/>
      <c r="T168" s="66"/>
      <c r="U168" s="66"/>
      <c r="V168" s="66"/>
      <c r="W168" s="66"/>
      <c r="X168" s="66"/>
      <c r="Y168" s="66"/>
      <c r="Z168" s="66"/>
      <c r="AA168" s="66"/>
      <c r="AB168" s="66"/>
      <c r="AC168" s="66"/>
      <c r="AD168" s="66"/>
      <c r="AG168" s="1231"/>
      <c r="AH168" s="736"/>
      <c r="AI168" s="415"/>
      <c r="AJ168" s="415"/>
      <c r="AK168" s="618"/>
      <c r="AL168" s="618"/>
      <c r="AM168" s="379"/>
      <c r="AN168" s="65"/>
      <c r="AO168" s="65"/>
      <c r="AP168" s="65"/>
      <c r="AQ168" s="65"/>
      <c r="AR168" s="65"/>
      <c r="AS168" s="65"/>
      <c r="AT168" s="65"/>
      <c r="AU168" s="65"/>
      <c r="AV168" s="66"/>
      <c r="AW168" s="66"/>
      <c r="BC168" s="578"/>
      <c r="BD168" s="578"/>
      <c r="BE168" s="578"/>
      <c r="BF168" s="578"/>
      <c r="BG168" s="578"/>
      <c r="BH168" s="578"/>
      <c r="BI168" s="578"/>
      <c r="BJ168" s="578"/>
      <c r="BK168" s="578"/>
      <c r="BL168" s="578"/>
      <c r="BM168" s="578"/>
      <c r="BN168" s="578"/>
      <c r="BO168" s="578"/>
      <c r="BP168" s="578"/>
      <c r="BQ168" s="578"/>
      <c r="BR168" s="578"/>
      <c r="BS168" s="578"/>
      <c r="BT168" s="578"/>
    </row>
    <row r="169" spans="1:72" s="2" customFormat="1" ht="12.75" hidden="1" customHeight="1">
      <c r="A169" s="466"/>
      <c r="B169" s="66"/>
      <c r="C169" s="66"/>
      <c r="D169" s="66"/>
      <c r="E169" s="66"/>
      <c r="F169" s="66"/>
      <c r="G169" s="667"/>
      <c r="H169" s="1194"/>
      <c r="I169" s="730"/>
      <c r="J169" s="733"/>
      <c r="K169" s="616"/>
      <c r="L169" s="617"/>
      <c r="M169" s="618"/>
      <c r="N169" s="45"/>
      <c r="O169" s="66"/>
      <c r="P169" s="66"/>
      <c r="Q169" s="66"/>
      <c r="R169" s="66"/>
      <c r="S169" s="66"/>
      <c r="T169" s="66"/>
      <c r="U169" s="66"/>
      <c r="V169" s="66"/>
      <c r="W169" s="66"/>
      <c r="X169" s="66"/>
      <c r="Y169" s="66"/>
      <c r="Z169" s="66"/>
      <c r="AA169" s="66"/>
      <c r="AB169" s="66"/>
      <c r="AC169" s="66"/>
      <c r="AD169" s="66"/>
      <c r="AG169" s="1231"/>
      <c r="AH169" s="736"/>
      <c r="AI169" s="733"/>
      <c r="AJ169" s="415"/>
      <c r="AK169" s="618"/>
      <c r="AL169" s="618"/>
      <c r="AM169" s="379"/>
      <c r="AN169" s="65"/>
      <c r="AO169" s="353"/>
      <c r="AP169" s="353"/>
      <c r="AQ169" s="353"/>
      <c r="AR169" s="577"/>
      <c r="AS169" s="577"/>
      <c r="AT169" s="577"/>
      <c r="AU169" s="577"/>
      <c r="AV169" s="578"/>
      <c r="AW169" s="578"/>
      <c r="AX169" s="578"/>
      <c r="AY169" s="578"/>
      <c r="AZ169" s="578"/>
      <c r="BA169" s="578"/>
      <c r="BB169" s="578"/>
      <c r="BC169" s="578"/>
      <c r="BD169" s="578"/>
      <c r="BE169" s="578"/>
      <c r="BF169" s="578"/>
      <c r="BG169" s="578"/>
      <c r="BH169" s="578"/>
      <c r="BI169" s="578"/>
    </row>
    <row r="170" spans="1:72" s="2" customFormat="1" ht="17.25" customHeight="1">
      <c r="A170" s="466"/>
      <c r="B170" s="66"/>
      <c r="C170" s="66"/>
      <c r="D170" s="66"/>
      <c r="E170" s="66"/>
      <c r="F170" s="66"/>
      <c r="G170" s="667"/>
      <c r="H170" s="1194"/>
      <c r="I170" s="899"/>
      <c r="J170" s="900">
        <v>9500</v>
      </c>
      <c r="K170" s="901"/>
      <c r="L170" s="659"/>
      <c r="M170" s="781">
        <f>COUNTIF($P$10:$P$145,"○")</f>
        <v>0</v>
      </c>
      <c r="N170" s="806" t="s">
        <v>2456</v>
      </c>
      <c r="O170" s="66"/>
      <c r="P170" s="66"/>
      <c r="Q170" s="66"/>
      <c r="R170" s="66"/>
      <c r="S170" s="66"/>
      <c r="T170" s="66"/>
      <c r="U170" s="66"/>
      <c r="V170" s="66"/>
      <c r="W170" s="66"/>
      <c r="X170" s="66"/>
      <c r="Y170" s="66"/>
      <c r="Z170" s="66"/>
      <c r="AA170" s="66"/>
      <c r="AB170" s="66"/>
      <c r="AC170" s="66"/>
      <c r="AD170" s="66"/>
      <c r="AG170" s="1231"/>
      <c r="AH170" s="738"/>
      <c r="AI170" s="733"/>
      <c r="AJ170" s="733"/>
      <c r="AK170" s="379"/>
      <c r="AL170" s="618"/>
      <c r="AM170" s="379"/>
      <c r="AN170" s="65"/>
      <c r="AO170" s="353"/>
      <c r="AP170" s="353"/>
      <c r="AQ170" s="353"/>
      <c r="AR170" s="577"/>
      <c r="AS170" s="577"/>
      <c r="AT170" s="577"/>
      <c r="AU170" s="577"/>
      <c r="AV170" s="578"/>
      <c r="AW170" s="578"/>
      <c r="AX170" s="578"/>
      <c r="AY170" s="578"/>
      <c r="AZ170" s="578"/>
      <c r="BA170" s="578"/>
      <c r="BB170" s="578"/>
      <c r="BC170" s="578"/>
      <c r="BD170" s="578"/>
      <c r="BE170" s="578"/>
      <c r="BF170" s="578"/>
      <c r="BG170" s="578"/>
      <c r="BH170" s="578"/>
      <c r="BI170" s="578"/>
    </row>
    <row r="171" spans="1:72" s="2" customFormat="1" ht="17.25" customHeight="1">
      <c r="A171" s="466"/>
      <c r="B171" s="66"/>
      <c r="C171" s="66"/>
      <c r="D171" s="66"/>
      <c r="E171" s="66"/>
      <c r="F171" s="66"/>
      <c r="G171" s="667"/>
      <c r="H171" s="1194"/>
      <c r="I171" s="418" t="s">
        <v>2557</v>
      </c>
      <c r="J171" s="732"/>
      <c r="K171" s="619"/>
      <c r="L171" s="620"/>
      <c r="M171" s="621"/>
      <c r="N171" s="47"/>
      <c r="O171" s="66"/>
      <c r="P171" s="670"/>
      <c r="Q171" s="670"/>
      <c r="R171" s="670"/>
      <c r="S171" s="670"/>
      <c r="T171" s="670"/>
      <c r="U171" s="670"/>
      <c r="V171" s="670"/>
      <c r="W171" s="670"/>
      <c r="X171" s="670"/>
      <c r="Y171" s="66"/>
      <c r="Z171" s="66"/>
      <c r="AA171" s="66"/>
      <c r="AB171" s="66"/>
      <c r="AC171" s="66"/>
      <c r="AD171" s="66"/>
      <c r="AG171" s="1231"/>
      <c r="AH171" s="736"/>
      <c r="AI171" s="415"/>
      <c r="AJ171" s="415"/>
      <c r="AK171" s="618"/>
      <c r="AL171" s="618"/>
      <c r="AM171" s="379"/>
      <c r="AN171" s="65"/>
      <c r="AO171" s="353"/>
      <c r="AP171" s="353"/>
      <c r="AQ171" s="353"/>
      <c r="AR171" s="577"/>
      <c r="AS171" s="577"/>
      <c r="AT171" s="577"/>
      <c r="AU171" s="577"/>
      <c r="AV171" s="578"/>
      <c r="AW171" s="578"/>
      <c r="AX171" s="578"/>
      <c r="AY171" s="578"/>
      <c r="AZ171" s="578"/>
      <c r="BA171" s="578"/>
      <c r="BB171" s="578"/>
      <c r="BC171" s="578"/>
      <c r="BD171" s="578"/>
      <c r="BE171" s="578"/>
      <c r="BF171" s="578"/>
      <c r="BG171" s="578"/>
      <c r="BH171" s="578"/>
      <c r="BI171" s="578"/>
    </row>
    <row r="172" spans="1:72" s="2" customFormat="1" ht="9" hidden="1" customHeight="1">
      <c r="A172" s="466"/>
      <c r="B172" s="66"/>
      <c r="C172" s="66"/>
      <c r="D172" s="66"/>
      <c r="E172" s="66"/>
      <c r="F172" s="66"/>
      <c r="G172" s="667"/>
      <c r="H172" s="1194"/>
      <c r="I172" s="730"/>
      <c r="J172" s="733"/>
      <c r="K172" s="616"/>
      <c r="L172" s="617"/>
      <c r="M172" s="618"/>
      <c r="N172" s="45"/>
      <c r="O172" s="66"/>
      <c r="P172" s="670"/>
      <c r="Q172" s="670"/>
      <c r="R172" s="670"/>
      <c r="S172" s="670"/>
      <c r="T172" s="670"/>
      <c r="U172" s="670"/>
      <c r="V172" s="670"/>
      <c r="W172" s="670"/>
      <c r="X172" s="670"/>
      <c r="Y172" s="66"/>
      <c r="Z172" s="66"/>
      <c r="AA172" s="66"/>
      <c r="AB172" s="66"/>
      <c r="AC172" s="66"/>
      <c r="AD172" s="66"/>
      <c r="AG172" s="1231"/>
      <c r="AH172" s="736"/>
      <c r="AI172" s="733"/>
      <c r="AJ172" s="415"/>
      <c r="AK172" s="618"/>
      <c r="AL172" s="618"/>
      <c r="AM172" s="379"/>
      <c r="AN172" s="65"/>
      <c r="AO172" s="353"/>
      <c r="AP172" s="353"/>
      <c r="AQ172" s="353"/>
      <c r="AR172" s="577"/>
      <c r="AS172" s="577"/>
      <c r="AT172" s="577"/>
      <c r="AU172" s="577"/>
      <c r="AV172" s="578"/>
      <c r="AW172" s="578"/>
      <c r="AX172" s="578"/>
      <c r="AY172" s="578"/>
      <c r="AZ172" s="578"/>
      <c r="BA172" s="578"/>
      <c r="BB172" s="578"/>
      <c r="BC172" s="578"/>
      <c r="BD172" s="578"/>
      <c r="BE172" s="578"/>
      <c r="BF172" s="578"/>
      <c r="BG172" s="578"/>
      <c r="BH172" s="578"/>
      <c r="BI172" s="578"/>
    </row>
    <row r="173" spans="1:72" s="2" customFormat="1" ht="17.25" customHeight="1">
      <c r="A173" s="466"/>
      <c r="B173" s="66"/>
      <c r="C173" s="66"/>
      <c r="D173" s="66"/>
      <c r="E173" s="66"/>
      <c r="F173" s="66"/>
      <c r="G173" s="667"/>
      <c r="H173" s="1194"/>
      <c r="I173" s="899"/>
      <c r="J173" s="900">
        <v>9500</v>
      </c>
      <c r="K173" s="901"/>
      <c r="L173" s="659"/>
      <c r="M173" s="781">
        <f>COUNTIF($Q$10:$Q$145,"○")</f>
        <v>0</v>
      </c>
      <c r="N173" s="806" t="s">
        <v>2456</v>
      </c>
      <c r="O173" s="66"/>
      <c r="P173" s="670"/>
      <c r="Q173" s="670"/>
      <c r="R173" s="670"/>
      <c r="S173" s="670"/>
      <c r="T173" s="670"/>
      <c r="U173" s="670"/>
      <c r="V173" s="670"/>
      <c r="W173" s="670"/>
      <c r="X173" s="670"/>
      <c r="Y173" s="66"/>
      <c r="Z173" s="66"/>
      <c r="AA173" s="66"/>
      <c r="AB173" s="66"/>
      <c r="AC173" s="66"/>
      <c r="AD173" s="66"/>
      <c r="AG173" s="1231"/>
      <c r="AH173" s="738"/>
      <c r="AI173" s="733"/>
      <c r="AJ173" s="733"/>
      <c r="AK173" s="379"/>
      <c r="AL173" s="618"/>
      <c r="AM173" s="379"/>
      <c r="AN173" s="65"/>
      <c r="AO173" s="353"/>
      <c r="AP173" s="353"/>
      <c r="AQ173" s="353"/>
      <c r="AR173" s="577"/>
      <c r="AS173" s="577"/>
      <c r="AT173" s="577"/>
      <c r="AU173" s="577"/>
      <c r="AV173" s="578"/>
      <c r="AW173" s="578"/>
      <c r="AX173" s="578"/>
      <c r="AY173" s="578"/>
      <c r="AZ173" s="578"/>
      <c r="BA173" s="578"/>
      <c r="BB173" s="578"/>
      <c r="BC173" s="578"/>
      <c r="BD173" s="578"/>
      <c r="BE173" s="578"/>
      <c r="BF173" s="578"/>
      <c r="BG173" s="578"/>
      <c r="BH173" s="578"/>
      <c r="BI173" s="578"/>
    </row>
    <row r="174" spans="1:72" s="2" customFormat="1" ht="17.25" customHeight="1">
      <c r="A174" s="466"/>
      <c r="B174" s="66"/>
      <c r="C174" s="66"/>
      <c r="D174" s="66"/>
      <c r="E174" s="66"/>
      <c r="F174" s="66"/>
      <c r="G174" s="667"/>
      <c r="H174" s="1194"/>
      <c r="I174" s="1102" t="s">
        <v>2558</v>
      </c>
      <c r="J174" s="1103"/>
      <c r="K174" s="355"/>
      <c r="L174" s="52"/>
      <c r="M174" s="380"/>
      <c r="N174" s="47"/>
      <c r="O174" s="66"/>
      <c r="P174" s="670"/>
      <c r="Q174" s="670"/>
      <c r="R174" s="670"/>
      <c r="S174" s="670"/>
      <c r="T174" s="670"/>
      <c r="U174" s="670"/>
      <c r="V174" s="670"/>
      <c r="W174" s="670"/>
      <c r="X174" s="670"/>
      <c r="Y174" s="66"/>
      <c r="Z174" s="66"/>
      <c r="AA174" s="66"/>
      <c r="AB174" s="66"/>
      <c r="AC174" s="66"/>
      <c r="AD174" s="66"/>
      <c r="AG174" s="1231"/>
      <c r="AH174" s="1223"/>
      <c r="AI174" s="1181"/>
      <c r="AJ174" s="626"/>
      <c r="AK174" s="379"/>
      <c r="AL174" s="379"/>
      <c r="AM174" s="379"/>
      <c r="AN174" s="65"/>
      <c r="AO174" s="353"/>
      <c r="AP174" s="353"/>
      <c r="AQ174" s="353"/>
      <c r="AR174" s="577"/>
      <c r="AS174" s="577"/>
      <c r="AT174" s="577"/>
      <c r="AU174" s="577"/>
      <c r="AV174" s="578"/>
      <c r="AW174" s="578"/>
      <c r="AX174" s="578"/>
      <c r="AY174" s="578"/>
      <c r="AZ174" s="578"/>
      <c r="BA174" s="578"/>
      <c r="BB174" s="578"/>
      <c r="BC174" s="578"/>
      <c r="BD174" s="578"/>
      <c r="BE174" s="578"/>
      <c r="BF174" s="578"/>
      <c r="BG174" s="578"/>
      <c r="BH174" s="578"/>
      <c r="BI174" s="578"/>
    </row>
    <row r="175" spans="1:72" s="2" customFormat="1" ht="18" hidden="1" customHeight="1">
      <c r="A175" s="466"/>
      <c r="B175" s="66"/>
      <c r="C175" s="66"/>
      <c r="D175" s="66"/>
      <c r="E175" s="66"/>
      <c r="F175" s="66"/>
      <c r="G175" s="667"/>
      <c r="H175" s="1194"/>
      <c r="I175" s="902"/>
      <c r="J175" s="733"/>
      <c r="K175" s="903"/>
      <c r="L175" s="53"/>
      <c r="M175" s="379"/>
      <c r="N175" s="45"/>
      <c r="O175" s="66"/>
      <c r="P175" s="670"/>
      <c r="Q175" s="670"/>
      <c r="R175" s="670"/>
      <c r="S175" s="670"/>
      <c r="T175" s="670"/>
      <c r="U175" s="670"/>
      <c r="V175" s="670"/>
      <c r="W175" s="670"/>
      <c r="X175" s="670"/>
      <c r="Y175" s="66"/>
      <c r="Z175" s="66"/>
      <c r="AA175" s="66"/>
      <c r="AB175" s="66"/>
      <c r="AC175" s="66"/>
      <c r="AD175" s="66"/>
      <c r="AG175" s="1231"/>
      <c r="AH175" s="424"/>
      <c r="AI175" s="733"/>
      <c r="AJ175" s="626"/>
      <c r="AK175" s="379"/>
      <c r="AL175" s="618"/>
      <c r="AM175" s="379"/>
      <c r="AN175" s="65"/>
      <c r="AO175" s="353"/>
      <c r="AP175" s="353"/>
      <c r="AQ175" s="353"/>
      <c r="AR175" s="577"/>
      <c r="AS175" s="577"/>
      <c r="AT175" s="577"/>
      <c r="AU175" s="577"/>
      <c r="AV175" s="578"/>
      <c r="AW175" s="578"/>
      <c r="AX175" s="578"/>
      <c r="AY175" s="578"/>
      <c r="AZ175" s="578"/>
      <c r="BA175" s="578"/>
      <c r="BB175" s="578"/>
      <c r="BC175" s="578"/>
      <c r="BD175" s="578"/>
      <c r="BE175" s="578"/>
      <c r="BF175" s="578"/>
      <c r="BG175" s="578"/>
      <c r="BH175" s="578"/>
      <c r="BI175" s="578"/>
    </row>
    <row r="176" spans="1:72" s="2" customFormat="1" ht="17.25" customHeight="1" thickBot="1">
      <c r="A176" s="466"/>
      <c r="B176" s="66"/>
      <c r="C176" s="66"/>
      <c r="D176" s="66"/>
      <c r="E176" s="66"/>
      <c r="F176" s="66"/>
      <c r="G176" s="667"/>
      <c r="H176" s="1194"/>
      <c r="I176" s="904"/>
      <c r="J176" s="612">
        <v>9500</v>
      </c>
      <c r="K176" s="728"/>
      <c r="L176" s="658"/>
      <c r="M176" s="905">
        <f>COUNTIF($R$10:$R$145,"○")</f>
        <v>0</v>
      </c>
      <c r="N176" s="906" t="s">
        <v>2457</v>
      </c>
      <c r="O176" s="1107"/>
      <c r="P176" s="1007"/>
      <c r="Q176" s="1007"/>
      <c r="R176" s="1007"/>
      <c r="S176" s="1007"/>
      <c r="T176" s="1108"/>
      <c r="U176" s="1109"/>
      <c r="V176" s="670"/>
      <c r="W176" s="670"/>
      <c r="X176" s="670"/>
      <c r="Y176" s="666"/>
      <c r="Z176" s="666"/>
      <c r="AA176" s="666"/>
      <c r="AB176" s="666"/>
      <c r="AC176" s="666"/>
      <c r="AD176" s="666"/>
      <c r="AE176" s="578"/>
      <c r="AF176" s="578"/>
      <c r="AG176" s="1231"/>
      <c r="AH176" s="738"/>
      <c r="AI176" s="733"/>
      <c r="AJ176" s="733"/>
      <c r="AK176" s="379"/>
      <c r="AL176" s="618"/>
      <c r="AM176" s="379"/>
      <c r="AN176" s="65"/>
      <c r="AO176" s="577"/>
      <c r="AP176" s="577"/>
      <c r="AQ176" s="577"/>
      <c r="AR176" s="577"/>
      <c r="AS176" s="577"/>
      <c r="AT176" s="577"/>
      <c r="AU176" s="577"/>
      <c r="AV176" s="578"/>
      <c r="AW176" s="578"/>
      <c r="AX176" s="578"/>
      <c r="AY176" s="578"/>
      <c r="AZ176" s="578"/>
      <c r="BA176" s="578"/>
      <c r="BB176" s="578"/>
      <c r="BC176" s="578"/>
      <c r="BD176" s="578"/>
      <c r="BE176" s="578"/>
      <c r="BF176" s="578"/>
      <c r="BG176" s="578"/>
      <c r="BH176" s="578"/>
      <c r="BI176" s="578"/>
    </row>
    <row r="177" spans="1:72" s="2" customFormat="1" ht="19.5" customHeight="1" thickBot="1">
      <c r="A177" s="466"/>
      <c r="B177" s="66"/>
      <c r="C177" s="66"/>
      <c r="D177" s="66"/>
      <c r="E177" s="66"/>
      <c r="F177" s="66"/>
      <c r="G177" s="667"/>
      <c r="H177" s="1119" t="s">
        <v>2620</v>
      </c>
      <c r="I177" s="362" t="s">
        <v>2439</v>
      </c>
      <c r="J177" s="363"/>
      <c r="K177" s="731"/>
      <c r="L177" s="1139"/>
      <c r="M177" s="1140"/>
      <c r="N177" s="565"/>
      <c r="O177" s="965"/>
      <c r="P177" s="424"/>
      <c r="Q177" s="423"/>
      <c r="R177" s="260"/>
      <c r="S177" s="260"/>
      <c r="T177" s="836"/>
      <c r="U177" s="836"/>
      <c r="V177" s="267"/>
      <c r="W177" s="267"/>
      <c r="X177" s="267"/>
      <c r="Y177" s="267"/>
      <c r="Z177" s="669"/>
      <c r="AA177" s="666"/>
      <c r="AB177" s="666"/>
      <c r="AC177" s="666"/>
      <c r="AD177" s="666"/>
      <c r="AE177" s="578"/>
      <c r="AF177" s="578"/>
      <c r="AG177" s="761"/>
      <c r="AH177" s="568"/>
      <c r="AI177" s="415"/>
      <c r="AJ177" s="739"/>
      <c r="AK177" s="1220"/>
      <c r="AL177" s="1220"/>
      <c r="AM177" s="618"/>
      <c r="AN177" s="267"/>
      <c r="AO177" s="577"/>
      <c r="AP177" s="577"/>
      <c r="AQ177" s="577"/>
      <c r="AR177" s="577"/>
      <c r="AS177" s="577"/>
      <c r="AT177" s="577"/>
      <c r="AU177" s="577"/>
      <c r="AV177" s="578"/>
      <c r="AW177" s="578"/>
      <c r="AX177" s="578"/>
      <c r="AY177" s="578"/>
      <c r="AZ177" s="578"/>
      <c r="BA177" s="578"/>
      <c r="BB177" s="578"/>
      <c r="BC177" s="578"/>
      <c r="BD177" s="578"/>
      <c r="BE177" s="578"/>
      <c r="BF177" s="578"/>
      <c r="BG177" s="578"/>
      <c r="BH177" s="578"/>
      <c r="BI177" s="578"/>
    </row>
    <row r="178" spans="1:72" s="2" customFormat="1" ht="19.5" customHeight="1" thickTop="1">
      <c r="A178" s="466"/>
      <c r="B178" s="66"/>
      <c r="C178" s="66"/>
      <c r="D178" s="66"/>
      <c r="E178" s="66"/>
      <c r="F178" s="66"/>
      <c r="G178" s="667"/>
      <c r="H178" s="1123"/>
      <c r="I178" s="414" t="s">
        <v>2649</v>
      </c>
      <c r="J178" s="415"/>
      <c r="K178" s="416"/>
      <c r="L178" s="566"/>
      <c r="M178" s="757"/>
      <c r="N178" s="567"/>
      <c r="O178" s="965"/>
      <c r="P178" s="956" t="s">
        <v>2647</v>
      </c>
      <c r="Q178" s="957"/>
      <c r="R178" s="957"/>
      <c r="S178" s="957"/>
      <c r="T178" s="957"/>
      <c r="U178" s="957"/>
      <c r="V178" s="957"/>
      <c r="W178" s="957"/>
      <c r="X178" s="957"/>
      <c r="Y178" s="958"/>
      <c r="Z178" s="669"/>
      <c r="AA178" s="666"/>
      <c r="AB178" s="666"/>
      <c r="AC178" s="666"/>
      <c r="AD178" s="666"/>
      <c r="AE178" s="578"/>
      <c r="AF178" s="578"/>
      <c r="AG178" s="761"/>
      <c r="AH178" s="568"/>
      <c r="AI178" s="415"/>
      <c r="AJ178" s="739"/>
      <c r="AK178" s="757"/>
      <c r="AL178" s="757"/>
      <c r="AM178" s="618"/>
      <c r="AN178" s="397"/>
      <c r="AO178" s="577"/>
      <c r="AP178" s="577"/>
      <c r="AQ178" s="577"/>
      <c r="AR178" s="577"/>
      <c r="AS178" s="577"/>
      <c r="AT178" s="577"/>
      <c r="AU178" s="577"/>
      <c r="AV178" s="578"/>
      <c r="AW178" s="578"/>
      <c r="AX178" s="578"/>
      <c r="AY178" s="578"/>
      <c r="AZ178" s="578"/>
      <c r="BA178" s="578"/>
      <c r="BB178" s="578"/>
      <c r="BC178" s="578"/>
      <c r="BD178" s="578"/>
      <c r="BE178" s="578"/>
      <c r="BF178" s="578"/>
      <c r="BG178" s="578"/>
      <c r="BH178" s="578"/>
      <c r="BI178" s="578"/>
    </row>
    <row r="179" spans="1:72" s="2" customFormat="1" ht="19.5" customHeight="1">
      <c r="A179" s="466"/>
      <c r="B179" s="66"/>
      <c r="C179" s="66"/>
      <c r="D179" s="66"/>
      <c r="E179" s="66"/>
      <c r="F179" s="66"/>
      <c r="G179" s="667"/>
      <c r="H179" s="1123"/>
      <c r="I179" s="787" t="s">
        <v>2608</v>
      </c>
      <c r="J179" s="629">
        <v>1700</v>
      </c>
      <c r="K179" s="788"/>
      <c r="L179" s="789"/>
      <c r="M179" s="790">
        <f>COUNTIF($S$10:$S$48,I179)+COUNTIF($S$116:$S$145,I179)</f>
        <v>0</v>
      </c>
      <c r="N179" s="791" t="s">
        <v>2455</v>
      </c>
      <c r="O179" s="965"/>
      <c r="P179" s="959"/>
      <c r="Q179" s="960"/>
      <c r="R179" s="960"/>
      <c r="S179" s="960"/>
      <c r="T179" s="960"/>
      <c r="U179" s="960"/>
      <c r="V179" s="960"/>
      <c r="W179" s="960"/>
      <c r="X179" s="960"/>
      <c r="Y179" s="961"/>
      <c r="Z179" s="669"/>
      <c r="AA179" s="666"/>
      <c r="AB179" s="666"/>
      <c r="AC179" s="666"/>
      <c r="AD179" s="666"/>
      <c r="AE179" s="578"/>
      <c r="AF179" s="578"/>
      <c r="AG179" s="761"/>
      <c r="AH179" s="428"/>
      <c r="AI179" s="258"/>
      <c r="AJ179" s="258"/>
      <c r="AK179" s="618"/>
      <c r="AL179" s="618"/>
      <c r="AM179" s="379"/>
      <c r="AN179" s="259"/>
      <c r="AO179" s="65"/>
      <c r="AP179" s="65"/>
      <c r="AQ179" s="65"/>
      <c r="AR179" s="65"/>
      <c r="AS179" s="65"/>
      <c r="AT179" s="65"/>
      <c r="AU179" s="65"/>
      <c r="AV179" s="66"/>
      <c r="AW179" s="66"/>
      <c r="AX179" s="578"/>
      <c r="AY179" s="578"/>
      <c r="AZ179" s="578"/>
      <c r="BA179" s="578"/>
      <c r="BB179" s="578"/>
      <c r="BC179" s="578"/>
      <c r="BD179" s="578"/>
      <c r="BE179" s="578"/>
      <c r="BF179" s="578"/>
      <c r="BG179" s="578"/>
      <c r="BH179" s="578"/>
      <c r="BI179" s="578"/>
      <c r="BJ179" s="578"/>
      <c r="BK179" s="578"/>
      <c r="BL179" s="578"/>
      <c r="BM179" s="578"/>
      <c r="BN179" s="578"/>
      <c r="BO179" s="578"/>
      <c r="BP179" s="578"/>
      <c r="BQ179" s="578"/>
      <c r="BR179" s="578"/>
      <c r="BS179" s="578"/>
      <c r="BT179" s="578"/>
    </row>
    <row r="180" spans="1:72" s="2" customFormat="1" ht="19.5" customHeight="1">
      <c r="A180" s="466"/>
      <c r="B180" s="66"/>
      <c r="C180" s="66"/>
      <c r="D180" s="66"/>
      <c r="E180" s="66"/>
      <c r="F180" s="66"/>
      <c r="G180" s="667"/>
      <c r="H180" s="1123"/>
      <c r="I180" s="792" t="s">
        <v>2650</v>
      </c>
      <c r="J180" s="793"/>
      <c r="K180" s="794"/>
      <c r="L180" s="795"/>
      <c r="M180" s="796"/>
      <c r="N180" s="797"/>
      <c r="O180" s="965"/>
      <c r="P180" s="959"/>
      <c r="Q180" s="960"/>
      <c r="R180" s="960"/>
      <c r="S180" s="960"/>
      <c r="T180" s="960"/>
      <c r="U180" s="960"/>
      <c r="V180" s="960"/>
      <c r="W180" s="960"/>
      <c r="X180" s="960"/>
      <c r="Y180" s="961"/>
      <c r="Z180" s="669"/>
      <c r="AA180" s="666"/>
      <c r="AB180" s="666"/>
      <c r="AC180" s="666"/>
      <c r="AD180" s="666"/>
      <c r="AE180" s="578"/>
      <c r="AF180" s="578"/>
      <c r="AG180" s="761"/>
      <c r="AH180" s="568"/>
      <c r="AI180" s="415"/>
      <c r="AJ180" s="739"/>
      <c r="AK180" s="757"/>
      <c r="AL180" s="757"/>
      <c r="AM180" s="618"/>
      <c r="AN180" s="397"/>
      <c r="AO180" s="577"/>
      <c r="AP180" s="577"/>
      <c r="AQ180" s="577"/>
      <c r="AR180" s="577"/>
      <c r="AS180" s="577"/>
      <c r="AT180" s="577"/>
      <c r="AU180" s="577"/>
      <c r="AV180" s="578"/>
      <c r="AW180" s="578"/>
      <c r="AX180" s="578"/>
      <c r="AY180" s="578"/>
      <c r="AZ180" s="578"/>
      <c r="BA180" s="578"/>
      <c r="BB180" s="578"/>
      <c r="BC180" s="578"/>
      <c r="BD180" s="578"/>
      <c r="BE180" s="578"/>
      <c r="BF180" s="578"/>
      <c r="BG180" s="578"/>
      <c r="BH180" s="578"/>
      <c r="BI180" s="578"/>
    </row>
    <row r="181" spans="1:72" s="2" customFormat="1" ht="19.5" customHeight="1">
      <c r="A181" s="466"/>
      <c r="B181" s="66"/>
      <c r="C181" s="66"/>
      <c r="D181" s="66"/>
      <c r="E181" s="66"/>
      <c r="F181" s="66"/>
      <c r="G181" s="667"/>
      <c r="H181" s="1123"/>
      <c r="I181" s="787" t="s">
        <v>2609</v>
      </c>
      <c r="J181" s="629">
        <v>2200</v>
      </c>
      <c r="K181" s="788"/>
      <c r="L181" s="789"/>
      <c r="M181" s="790">
        <f>COUNTIF($S$10:$S$48,I181)</f>
        <v>0</v>
      </c>
      <c r="N181" s="791" t="s">
        <v>2455</v>
      </c>
      <c r="O181" s="965"/>
      <c r="P181" s="959"/>
      <c r="Q181" s="960"/>
      <c r="R181" s="960"/>
      <c r="S181" s="960"/>
      <c r="T181" s="960"/>
      <c r="U181" s="960"/>
      <c r="V181" s="960"/>
      <c r="W181" s="960"/>
      <c r="X181" s="960"/>
      <c r="Y181" s="961"/>
      <c r="Z181" s="669"/>
      <c r="AA181" s="666"/>
      <c r="AB181" s="666"/>
      <c r="AC181" s="666"/>
      <c r="AD181" s="666"/>
      <c r="AE181" s="578"/>
      <c r="AF181" s="578"/>
      <c r="AG181" s="761"/>
      <c r="AH181" s="428"/>
      <c r="AI181" s="258"/>
      <c r="AJ181" s="258"/>
      <c r="AK181" s="618"/>
      <c r="AL181" s="618"/>
      <c r="AM181" s="379"/>
      <c r="AN181" s="259"/>
      <c r="AO181" s="65"/>
      <c r="AP181" s="65"/>
      <c r="AQ181" s="65"/>
      <c r="AR181" s="65"/>
      <c r="AS181" s="65"/>
      <c r="AT181" s="65"/>
      <c r="AU181" s="65"/>
      <c r="AV181" s="66"/>
      <c r="AW181" s="66"/>
      <c r="AX181" s="578"/>
      <c r="AY181" s="578"/>
      <c r="AZ181" s="578"/>
      <c r="BA181" s="578"/>
      <c r="BB181" s="578"/>
      <c r="BC181" s="578"/>
      <c r="BD181" s="578"/>
      <c r="BE181" s="578"/>
      <c r="BF181" s="578"/>
      <c r="BG181" s="578"/>
      <c r="BH181" s="578"/>
      <c r="BI181" s="578"/>
      <c r="BJ181" s="578"/>
      <c r="BK181" s="578"/>
      <c r="BL181" s="578"/>
      <c r="BM181" s="578"/>
      <c r="BN181" s="578"/>
      <c r="BO181" s="578"/>
      <c r="BP181" s="578"/>
      <c r="BQ181" s="578"/>
      <c r="BR181" s="578"/>
      <c r="BS181" s="578"/>
      <c r="BT181" s="578"/>
    </row>
    <row r="182" spans="1:72" s="2" customFormat="1" ht="19.5" customHeight="1" thickBot="1">
      <c r="A182" s="466"/>
      <c r="B182" s="66"/>
      <c r="C182" s="66"/>
      <c r="D182" s="66"/>
      <c r="E182" s="66"/>
      <c r="F182" s="66"/>
      <c r="G182" s="667"/>
      <c r="H182" s="1123"/>
      <c r="I182" s="792" t="s">
        <v>2651</v>
      </c>
      <c r="J182" s="793"/>
      <c r="K182" s="794"/>
      <c r="L182" s="795"/>
      <c r="M182" s="796"/>
      <c r="N182" s="797"/>
      <c r="O182" s="965"/>
      <c r="P182" s="962"/>
      <c r="Q182" s="963"/>
      <c r="R182" s="963"/>
      <c r="S182" s="963"/>
      <c r="T182" s="963"/>
      <c r="U182" s="963"/>
      <c r="V182" s="963"/>
      <c r="W182" s="963"/>
      <c r="X182" s="963"/>
      <c r="Y182" s="964"/>
      <c r="Z182" s="669"/>
      <c r="AA182" s="666"/>
      <c r="AB182" s="666"/>
      <c r="AC182" s="666"/>
      <c r="AD182" s="666"/>
      <c r="AE182" s="578"/>
      <c r="AF182" s="578"/>
      <c r="AG182" s="761"/>
      <c r="AH182" s="568"/>
      <c r="AI182" s="415"/>
      <c r="AJ182" s="739"/>
      <c r="AK182" s="757"/>
      <c r="AL182" s="757"/>
      <c r="AM182" s="618"/>
      <c r="AN182" s="397"/>
      <c r="AO182" s="577"/>
      <c r="AP182" s="577"/>
      <c r="AQ182" s="577"/>
      <c r="AR182" s="577"/>
      <c r="AS182" s="577"/>
      <c r="AT182" s="577"/>
      <c r="AU182" s="577"/>
      <c r="AV182" s="578"/>
      <c r="AW182" s="578"/>
      <c r="AX182" s="578"/>
      <c r="AY182" s="578"/>
      <c r="AZ182" s="578"/>
      <c r="BA182" s="578"/>
      <c r="BB182" s="578"/>
      <c r="BC182" s="578"/>
      <c r="BD182" s="578"/>
      <c r="BE182" s="578"/>
      <c r="BF182" s="578"/>
      <c r="BG182" s="578"/>
      <c r="BH182" s="578"/>
      <c r="BI182" s="578"/>
    </row>
    <row r="183" spans="1:72" s="2" customFormat="1" ht="19.5" customHeight="1" thickTop="1">
      <c r="A183" s="466"/>
      <c r="B183" s="66"/>
      <c r="C183" s="66"/>
      <c r="D183" s="66"/>
      <c r="E183" s="66"/>
      <c r="F183" s="66"/>
      <c r="G183" s="667"/>
      <c r="H183" s="1123"/>
      <c r="I183" s="787" t="s">
        <v>2610</v>
      </c>
      <c r="J183" s="629">
        <v>2500</v>
      </c>
      <c r="K183" s="788"/>
      <c r="L183" s="789"/>
      <c r="M183" s="790">
        <f>COUNTIF($S$10:$S$48,I183)</f>
        <v>0</v>
      </c>
      <c r="N183" s="791" t="s">
        <v>2455</v>
      </c>
      <c r="O183" s="965"/>
      <c r="P183" s="424"/>
      <c r="Q183" s="674"/>
      <c r="R183" s="674"/>
      <c r="S183" s="674"/>
      <c r="T183" s="837"/>
      <c r="U183" s="837"/>
      <c r="V183" s="267"/>
      <c r="W183" s="267"/>
      <c r="X183" s="267"/>
      <c r="Y183" s="267"/>
      <c r="Z183" s="669"/>
      <c r="AA183" s="666"/>
      <c r="AB183" s="666"/>
      <c r="AC183" s="666"/>
      <c r="AD183" s="666"/>
      <c r="AE183" s="578"/>
      <c r="AF183" s="578"/>
      <c r="AG183" s="761"/>
      <c r="AH183" s="428"/>
      <c r="AI183" s="258"/>
      <c r="AJ183" s="258"/>
      <c r="AK183" s="618"/>
      <c r="AL183" s="618"/>
      <c r="AM183" s="379"/>
      <c r="AN183" s="259"/>
      <c r="AO183" s="65"/>
      <c r="AP183" s="65"/>
      <c r="AQ183" s="65"/>
      <c r="AR183" s="65"/>
      <c r="AS183" s="65"/>
      <c r="AT183" s="65"/>
      <c r="AU183" s="65"/>
      <c r="AV183" s="66"/>
      <c r="AW183" s="66"/>
      <c r="AX183" s="578"/>
      <c r="AY183" s="578"/>
      <c r="AZ183" s="578"/>
      <c r="BA183" s="578"/>
      <c r="BB183" s="578"/>
      <c r="BC183" s="578"/>
      <c r="BD183" s="578"/>
      <c r="BE183" s="578"/>
      <c r="BF183" s="578"/>
      <c r="BG183" s="578"/>
      <c r="BH183" s="578"/>
      <c r="BI183" s="578"/>
      <c r="BJ183" s="578"/>
      <c r="BK183" s="578"/>
      <c r="BL183" s="578"/>
      <c r="BM183" s="578"/>
      <c r="BN183" s="578"/>
      <c r="BO183" s="578"/>
      <c r="BP183" s="578"/>
      <c r="BQ183" s="578"/>
      <c r="BR183" s="578"/>
      <c r="BS183" s="578"/>
      <c r="BT183" s="578"/>
    </row>
    <row r="184" spans="1:72" s="2" customFormat="1" ht="19.5" customHeight="1" thickBot="1">
      <c r="A184" s="466"/>
      <c r="B184" s="66"/>
      <c r="C184" s="66"/>
      <c r="D184" s="66"/>
      <c r="E184" s="66"/>
      <c r="F184" s="66"/>
      <c r="G184" s="667"/>
      <c r="H184" s="1123"/>
      <c r="I184" s="792" t="s">
        <v>2652</v>
      </c>
      <c r="J184" s="793"/>
      <c r="K184" s="794"/>
      <c r="L184" s="795"/>
      <c r="M184" s="796"/>
      <c r="N184" s="797"/>
      <c r="O184" s="965"/>
      <c r="P184" s="428"/>
      <c r="Q184" s="423"/>
      <c r="R184" s="260"/>
      <c r="S184" s="260"/>
      <c r="T184" s="836"/>
      <c r="U184" s="836"/>
      <c r="V184" s="267"/>
      <c r="W184" s="267"/>
      <c r="X184" s="267"/>
      <c r="Y184" s="267"/>
      <c r="Z184" s="669"/>
      <c r="AA184" s="666"/>
      <c r="AB184" s="666"/>
      <c r="AC184" s="666"/>
      <c r="AD184" s="666"/>
      <c r="AE184" s="578"/>
      <c r="AF184" s="578"/>
      <c r="AG184" s="761"/>
      <c r="AH184" s="568"/>
      <c r="AI184" s="415"/>
      <c r="AJ184" s="739"/>
      <c r="AK184" s="757"/>
      <c r="AL184" s="757"/>
      <c r="AM184" s="618"/>
      <c r="AN184" s="397"/>
      <c r="AO184" s="577"/>
      <c r="AP184" s="577"/>
      <c r="AQ184" s="577"/>
      <c r="AR184" s="577"/>
      <c r="AS184" s="577"/>
      <c r="AT184" s="577"/>
      <c r="AU184" s="577"/>
      <c r="AV184" s="578"/>
      <c r="AW184" s="578"/>
      <c r="AX184" s="578"/>
      <c r="AY184" s="578"/>
      <c r="AZ184" s="578"/>
      <c r="BA184" s="578"/>
      <c r="BB184" s="578"/>
      <c r="BC184" s="578"/>
      <c r="BD184" s="578"/>
      <c r="BE184" s="578"/>
      <c r="BF184" s="578"/>
      <c r="BG184" s="578"/>
      <c r="BH184" s="578"/>
      <c r="BI184" s="578"/>
    </row>
    <row r="185" spans="1:72" s="2" customFormat="1" ht="19.5" customHeight="1" thickTop="1">
      <c r="A185" s="466"/>
      <c r="B185" s="66"/>
      <c r="C185" s="66"/>
      <c r="D185" s="66"/>
      <c r="E185" s="66"/>
      <c r="F185" s="66"/>
      <c r="G185" s="667"/>
      <c r="H185" s="1123"/>
      <c r="I185" s="627" t="s">
        <v>2611</v>
      </c>
      <c r="J185" s="360">
        <v>2500</v>
      </c>
      <c r="K185" s="42"/>
      <c r="L185" s="782"/>
      <c r="M185" s="781">
        <f>COUNTIF($S$10:$S$48,I185)</f>
        <v>0</v>
      </c>
      <c r="N185" s="806" t="s">
        <v>2455</v>
      </c>
      <c r="O185" s="965"/>
      <c r="P185" s="956" t="s">
        <v>2641</v>
      </c>
      <c r="Q185" s="957"/>
      <c r="R185" s="957"/>
      <c r="S185" s="957"/>
      <c r="T185" s="957"/>
      <c r="U185" s="957"/>
      <c r="V185" s="957"/>
      <c r="W185" s="957"/>
      <c r="X185" s="957"/>
      <c r="Y185" s="958"/>
      <c r="Z185" s="669"/>
      <c r="AA185" s="666"/>
      <c r="AB185" s="666"/>
      <c r="AC185" s="666"/>
      <c r="AD185" s="666"/>
      <c r="AE185" s="578"/>
      <c r="AF185" s="578"/>
      <c r="AG185" s="761"/>
      <c r="AH185" s="428"/>
      <c r="AI185" s="258"/>
      <c r="AJ185" s="258"/>
      <c r="AK185" s="618"/>
      <c r="AL185" s="618"/>
      <c r="AM185" s="379"/>
      <c r="AN185" s="259"/>
      <c r="AO185" s="65"/>
      <c r="AP185" s="65"/>
      <c r="AQ185" s="65"/>
      <c r="AR185" s="65"/>
      <c r="AS185" s="65"/>
      <c r="AT185" s="65"/>
      <c r="AU185" s="65"/>
      <c r="AV185" s="66"/>
      <c r="AW185" s="66"/>
      <c r="AX185" s="578"/>
      <c r="AY185" s="578"/>
      <c r="AZ185" s="578"/>
      <c r="BA185" s="578"/>
      <c r="BB185" s="578"/>
      <c r="BC185" s="578"/>
      <c r="BD185" s="578"/>
      <c r="BE185" s="578"/>
      <c r="BF185" s="578"/>
      <c r="BG185" s="578"/>
      <c r="BH185" s="578"/>
      <c r="BI185" s="578"/>
      <c r="BJ185" s="578"/>
      <c r="BK185" s="578"/>
      <c r="BL185" s="578"/>
      <c r="BM185" s="578"/>
      <c r="BN185" s="578"/>
      <c r="BO185" s="578"/>
      <c r="BP185" s="578"/>
      <c r="BQ185" s="578"/>
      <c r="BR185" s="578"/>
      <c r="BS185" s="578"/>
      <c r="BT185" s="578"/>
    </row>
    <row r="186" spans="1:72" s="2" customFormat="1" ht="19.5" customHeight="1">
      <c r="A186" s="466"/>
      <c r="B186" s="66"/>
      <c r="C186" s="66"/>
      <c r="D186" s="1133"/>
      <c r="E186" s="1133"/>
      <c r="F186" s="66"/>
      <c r="G186" s="667"/>
      <c r="H186" s="1123"/>
      <c r="I186" s="807" t="s">
        <v>2438</v>
      </c>
      <c r="J186" s="732"/>
      <c r="K186" s="808"/>
      <c r="L186" s="1134"/>
      <c r="M186" s="1135"/>
      <c r="N186" s="809"/>
      <c r="O186" s="965"/>
      <c r="P186" s="959"/>
      <c r="Q186" s="960"/>
      <c r="R186" s="960"/>
      <c r="S186" s="960"/>
      <c r="T186" s="960"/>
      <c r="U186" s="960"/>
      <c r="V186" s="960"/>
      <c r="W186" s="960"/>
      <c r="X186" s="960"/>
      <c r="Y186" s="961"/>
      <c r="Z186" s="669"/>
      <c r="AA186" s="666"/>
      <c r="AB186" s="666"/>
      <c r="AC186" s="666"/>
      <c r="AD186" s="666"/>
      <c r="AE186" s="578"/>
      <c r="AF186" s="578"/>
      <c r="AG186" s="1232"/>
      <c r="AH186" s="568"/>
      <c r="AI186" s="415"/>
      <c r="AJ186" s="739"/>
      <c r="AK186" s="1220"/>
      <c r="AL186" s="1220"/>
      <c r="AM186" s="618"/>
      <c r="AN186" s="267"/>
      <c r="AO186" s="577"/>
      <c r="AP186" s="577"/>
      <c r="AQ186" s="577"/>
      <c r="AR186" s="577"/>
      <c r="AS186" s="577"/>
      <c r="AT186" s="577"/>
      <c r="AU186" s="577"/>
      <c r="AV186" s="578"/>
      <c r="AW186" s="578"/>
      <c r="AX186" s="578"/>
      <c r="AY186" s="578"/>
      <c r="AZ186" s="578"/>
      <c r="BA186" s="578"/>
      <c r="BB186" s="578"/>
      <c r="BC186" s="578"/>
      <c r="BD186" s="578"/>
      <c r="BE186" s="578"/>
      <c r="BF186" s="578"/>
      <c r="BG186" s="578"/>
      <c r="BH186" s="578"/>
      <c r="BI186" s="578"/>
    </row>
    <row r="187" spans="1:72" s="2" customFormat="1" ht="19.5" customHeight="1">
      <c r="A187" s="466"/>
      <c r="B187" s="66"/>
      <c r="C187" s="66"/>
      <c r="D187" s="1133"/>
      <c r="E187" s="1133"/>
      <c r="F187" s="66"/>
      <c r="G187" s="667"/>
      <c r="H187" s="1123"/>
      <c r="I187" s="414" t="s">
        <v>2612</v>
      </c>
      <c r="J187" s="415"/>
      <c r="K187" s="416"/>
      <c r="L187" s="566"/>
      <c r="M187" s="757"/>
      <c r="N187" s="567"/>
      <c r="O187" s="965"/>
      <c r="P187" s="959"/>
      <c r="Q187" s="960"/>
      <c r="R187" s="960"/>
      <c r="S187" s="960"/>
      <c r="T187" s="960"/>
      <c r="U187" s="960"/>
      <c r="V187" s="960"/>
      <c r="W187" s="960"/>
      <c r="X187" s="960"/>
      <c r="Y187" s="961"/>
      <c r="Z187" s="669"/>
      <c r="AA187" s="666"/>
      <c r="AB187" s="666"/>
      <c r="AC187" s="666"/>
      <c r="AD187" s="666"/>
      <c r="AE187" s="578"/>
      <c r="AF187" s="578"/>
      <c r="AG187" s="1232"/>
      <c r="AH187" s="568"/>
      <c r="AI187" s="415"/>
      <c r="AJ187" s="739"/>
      <c r="AK187" s="429"/>
      <c r="AL187" s="429"/>
      <c r="AM187" s="618"/>
      <c r="AN187" s="397"/>
      <c r="AO187" s="577"/>
      <c r="AP187" s="577"/>
      <c r="AQ187" s="577"/>
      <c r="AR187" s="577"/>
      <c r="AS187" s="577"/>
      <c r="AT187" s="577"/>
      <c r="AU187" s="577"/>
      <c r="AV187" s="578"/>
      <c r="AW187" s="578"/>
      <c r="AX187" s="578"/>
      <c r="AY187" s="578"/>
      <c r="AZ187" s="578"/>
      <c r="BA187" s="578"/>
      <c r="BB187" s="578"/>
      <c r="BC187" s="578"/>
      <c r="BD187" s="578"/>
      <c r="BE187" s="578"/>
      <c r="BF187" s="578"/>
      <c r="BG187" s="578"/>
      <c r="BH187" s="578"/>
      <c r="BI187" s="578"/>
    </row>
    <row r="188" spans="1:72" s="2" customFormat="1" ht="19.5" customHeight="1">
      <c r="A188" s="466"/>
      <c r="B188" s="66"/>
      <c r="C188" s="66"/>
      <c r="D188" s="1133"/>
      <c r="E188" s="1133"/>
      <c r="F188" s="66"/>
      <c r="G188" s="667"/>
      <c r="H188" s="1123"/>
      <c r="I188" s="787" t="s">
        <v>2609</v>
      </c>
      <c r="J188" s="629">
        <v>2200</v>
      </c>
      <c r="K188" s="788"/>
      <c r="L188" s="789"/>
      <c r="M188" s="790">
        <f>COUNTIF($S$49:$S$60,I188)</f>
        <v>0</v>
      </c>
      <c r="N188" s="791" t="s">
        <v>2456</v>
      </c>
      <c r="O188" s="965"/>
      <c r="P188" s="959"/>
      <c r="Q188" s="960"/>
      <c r="R188" s="960"/>
      <c r="S188" s="960"/>
      <c r="T188" s="960"/>
      <c r="U188" s="960"/>
      <c r="V188" s="960"/>
      <c r="W188" s="960"/>
      <c r="X188" s="960"/>
      <c r="Y188" s="961"/>
      <c r="Z188" s="669"/>
      <c r="AA188" s="666"/>
      <c r="AB188" s="666"/>
      <c r="AC188" s="666"/>
      <c r="AD188" s="666"/>
      <c r="AE188" s="578"/>
      <c r="AF188" s="578"/>
      <c r="AG188" s="1232"/>
      <c r="AH188" s="428"/>
      <c r="AI188" s="258"/>
      <c r="AJ188" s="258"/>
      <c r="AK188" s="618"/>
      <c r="AL188" s="618"/>
      <c r="AM188" s="379"/>
      <c r="AN188" s="259"/>
      <c r="AO188" s="65"/>
      <c r="AP188" s="65"/>
      <c r="AQ188" s="65"/>
      <c r="AR188" s="65"/>
      <c r="AS188" s="65"/>
      <c r="AT188" s="65"/>
      <c r="AU188" s="65"/>
      <c r="AV188" s="66"/>
      <c r="AW188" s="66"/>
      <c r="AX188" s="578"/>
      <c r="AY188" s="578"/>
      <c r="AZ188" s="578"/>
      <c r="BA188" s="578"/>
      <c r="BB188" s="578"/>
      <c r="BC188" s="578"/>
      <c r="BD188" s="578"/>
      <c r="BE188" s="578"/>
      <c r="BF188" s="578"/>
      <c r="BG188" s="578"/>
      <c r="BH188" s="578"/>
      <c r="BI188" s="578"/>
      <c r="BJ188" s="578"/>
      <c r="BK188" s="578"/>
      <c r="BL188" s="578"/>
      <c r="BM188" s="578"/>
      <c r="BN188" s="578"/>
      <c r="BO188" s="578"/>
      <c r="BP188" s="578"/>
      <c r="BQ188" s="578"/>
      <c r="BR188" s="578"/>
      <c r="BS188" s="578"/>
      <c r="BT188" s="578"/>
    </row>
    <row r="189" spans="1:72" s="2" customFormat="1" ht="19.5" customHeight="1" thickBot="1">
      <c r="A189" s="466"/>
      <c r="B189" s="66"/>
      <c r="C189" s="66"/>
      <c r="D189" s="1133"/>
      <c r="E189" s="1133"/>
      <c r="F189" s="66"/>
      <c r="G189" s="667"/>
      <c r="H189" s="1123"/>
      <c r="I189" s="893" t="s">
        <v>2613</v>
      </c>
      <c r="J189" s="894"/>
      <c r="K189" s="895"/>
      <c r="L189" s="795"/>
      <c r="M189" s="796"/>
      <c r="N189" s="571"/>
      <c r="O189" s="810"/>
      <c r="P189" s="962"/>
      <c r="Q189" s="963"/>
      <c r="R189" s="963"/>
      <c r="S189" s="963"/>
      <c r="T189" s="963"/>
      <c r="U189" s="963"/>
      <c r="V189" s="963"/>
      <c r="W189" s="963"/>
      <c r="X189" s="963"/>
      <c r="Y189" s="964"/>
      <c r="Z189" s="669"/>
      <c r="AA189" s="666"/>
      <c r="AB189" s="666"/>
      <c r="AC189" s="666"/>
      <c r="AD189" s="666"/>
      <c r="AE189" s="578"/>
      <c r="AF189" s="578"/>
      <c r="AG189" s="1232"/>
      <c r="AH189" s="736"/>
      <c r="AI189" s="258"/>
      <c r="AJ189" s="258"/>
      <c r="AK189" s="377"/>
      <c r="AL189" s="429"/>
      <c r="AM189" s="379"/>
      <c r="AN189" s="259"/>
      <c r="AO189" s="65"/>
      <c r="AP189" s="65"/>
      <c r="AQ189" s="65"/>
      <c r="AR189" s="65"/>
      <c r="AS189" s="65"/>
      <c r="AT189" s="65"/>
      <c r="AU189" s="65"/>
      <c r="AV189" s="66"/>
      <c r="AW189" s="66"/>
      <c r="AX189" s="578"/>
      <c r="AY189" s="578"/>
      <c r="AZ189" s="578"/>
      <c r="BA189" s="578"/>
      <c r="BB189" s="578"/>
      <c r="BC189" s="578"/>
      <c r="BD189" s="578"/>
      <c r="BE189" s="578"/>
      <c r="BF189" s="578"/>
      <c r="BG189" s="578"/>
      <c r="BH189" s="578"/>
      <c r="BI189" s="578"/>
      <c r="BJ189" s="578"/>
      <c r="BK189" s="578"/>
      <c r="BL189" s="578"/>
      <c r="BM189" s="578"/>
      <c r="BN189" s="578"/>
      <c r="BO189" s="578"/>
      <c r="BP189" s="578"/>
      <c r="BQ189" s="578"/>
      <c r="BR189" s="578"/>
      <c r="BS189" s="578"/>
      <c r="BT189" s="578"/>
    </row>
    <row r="190" spans="1:72" s="2" customFormat="1" ht="19.5" customHeight="1" thickTop="1">
      <c r="A190" s="466"/>
      <c r="B190" s="66"/>
      <c r="C190" s="66"/>
      <c r="D190" s="1133"/>
      <c r="E190" s="1133"/>
      <c r="F190" s="66"/>
      <c r="G190" s="667"/>
      <c r="H190" s="1123"/>
      <c r="I190" s="787" t="s">
        <v>2610</v>
      </c>
      <c r="J190" s="629">
        <v>2500</v>
      </c>
      <c r="K190" s="788"/>
      <c r="L190" s="785"/>
      <c r="M190" s="790">
        <f>COUNTIF($S$49:$S$60,I190)</f>
        <v>0</v>
      </c>
      <c r="N190" s="786" t="s">
        <v>2456</v>
      </c>
      <c r="O190" s="810"/>
      <c r="P190" s="424"/>
      <c r="Q190" s="674"/>
      <c r="R190" s="674"/>
      <c r="S190" s="674"/>
      <c r="T190" s="837"/>
      <c r="U190" s="837"/>
      <c r="V190" s="267"/>
      <c r="W190" s="267"/>
      <c r="X190" s="267"/>
      <c r="Y190" s="267"/>
      <c r="Z190" s="669"/>
      <c r="AA190" s="666"/>
      <c r="AB190" s="666"/>
      <c r="AC190" s="666"/>
      <c r="AD190" s="666"/>
      <c r="AE190" s="578"/>
      <c r="AF190" s="578"/>
      <c r="AG190" s="1232"/>
      <c r="AH190" s="428"/>
      <c r="AI190" s="258"/>
      <c r="AJ190" s="258"/>
      <c r="AK190" s="379"/>
      <c r="AL190" s="618"/>
      <c r="AM190" s="379"/>
      <c r="AN190" s="259"/>
      <c r="AO190" s="670"/>
      <c r="AP190" s="670"/>
      <c r="AQ190" s="670"/>
      <c r="AR190" s="670"/>
      <c r="AS190" s="670"/>
      <c r="AT190" s="670"/>
      <c r="AU190" s="670"/>
      <c r="AV190" s="670"/>
      <c r="AW190" s="670"/>
      <c r="AX190" s="578"/>
      <c r="AY190" s="578"/>
      <c r="AZ190" s="578"/>
      <c r="BA190" s="578"/>
      <c r="BB190" s="578"/>
      <c r="BC190" s="578"/>
      <c r="BD190" s="578"/>
      <c r="BE190" s="578"/>
      <c r="BF190" s="578"/>
      <c r="BG190" s="578"/>
      <c r="BH190" s="578"/>
      <c r="BI190" s="578"/>
      <c r="BJ190" s="578"/>
      <c r="BK190" s="578"/>
      <c r="BL190" s="578"/>
      <c r="BM190" s="578"/>
      <c r="BN190" s="578"/>
      <c r="BO190" s="578"/>
      <c r="BP190" s="578"/>
      <c r="BQ190" s="578"/>
      <c r="BR190" s="578"/>
      <c r="BS190" s="578"/>
      <c r="BT190" s="578"/>
    </row>
    <row r="191" spans="1:72" s="2" customFormat="1" ht="19.5" customHeight="1">
      <c r="A191" s="466"/>
      <c r="B191" s="66"/>
      <c r="C191" s="66"/>
      <c r="D191" s="1133"/>
      <c r="E191" s="1133"/>
      <c r="F191" s="66"/>
      <c r="G191" s="667"/>
      <c r="H191" s="1123"/>
      <c r="I191" s="893" t="s">
        <v>2614</v>
      </c>
      <c r="J191" s="894"/>
      <c r="K191" s="895"/>
      <c r="L191" s="795"/>
      <c r="M191" s="796"/>
      <c r="N191" s="571"/>
      <c r="O191" s="810"/>
      <c r="P191" s="428"/>
      <c r="Q191" s="423"/>
      <c r="R191" s="260"/>
      <c r="S191" s="260"/>
      <c r="T191" s="836"/>
      <c r="U191" s="836"/>
      <c r="V191" s="267"/>
      <c r="W191" s="267"/>
      <c r="X191" s="267"/>
      <c r="Y191" s="267"/>
      <c r="Z191" s="669"/>
      <c r="AA191" s="666"/>
      <c r="AB191" s="666"/>
      <c r="AC191" s="666"/>
      <c r="AD191" s="666"/>
      <c r="AE191" s="578"/>
      <c r="AF191" s="578"/>
      <c r="AG191" s="1232"/>
      <c r="AH191" s="736"/>
      <c r="AI191" s="258"/>
      <c r="AJ191" s="258"/>
      <c r="AK191" s="377"/>
      <c r="AL191" s="757"/>
      <c r="AM191" s="379"/>
      <c r="AN191" s="259"/>
      <c r="AO191" s="65"/>
      <c r="AP191" s="65"/>
      <c r="AQ191" s="65"/>
      <c r="AR191" s="65"/>
      <c r="AS191" s="65"/>
      <c r="AT191" s="65"/>
      <c r="AU191" s="65"/>
      <c r="AV191" s="66"/>
      <c r="AW191" s="66"/>
      <c r="AX191" s="578"/>
      <c r="AY191" s="578"/>
      <c r="AZ191" s="578"/>
      <c r="BA191" s="578"/>
      <c r="BB191" s="578"/>
      <c r="BC191" s="578"/>
      <c r="BD191" s="578"/>
      <c r="BE191" s="578"/>
      <c r="BF191" s="578"/>
      <c r="BG191" s="578"/>
      <c r="BH191" s="578"/>
      <c r="BI191" s="578"/>
      <c r="BJ191" s="578"/>
      <c r="BK191" s="578"/>
      <c r="BL191" s="578"/>
      <c r="BM191" s="578"/>
      <c r="BN191" s="578"/>
      <c r="BO191" s="578"/>
      <c r="BP191" s="578"/>
      <c r="BQ191" s="578"/>
      <c r="BR191" s="578"/>
      <c r="BS191" s="578"/>
      <c r="BT191" s="578"/>
    </row>
    <row r="192" spans="1:72" s="2" customFormat="1" ht="19.5" customHeight="1">
      <c r="A192" s="466"/>
      <c r="B192" s="66"/>
      <c r="C192" s="66"/>
      <c r="D192" s="1133"/>
      <c r="E192" s="1133"/>
      <c r="F192" s="66"/>
      <c r="G192" s="667"/>
      <c r="H192" s="1123"/>
      <c r="I192" s="417" t="s">
        <v>2615</v>
      </c>
      <c r="J192" s="359">
        <v>2500</v>
      </c>
      <c r="K192" s="43"/>
      <c r="L192" s="654"/>
      <c r="M192" s="781">
        <f>COUNTIF($S$49:$S$60,I192)</f>
        <v>0</v>
      </c>
      <c r="N192" s="54" t="s">
        <v>2455</v>
      </c>
      <c r="O192" s="810"/>
      <c r="P192" s="424"/>
      <c r="Q192" s="626"/>
      <c r="R192" s="672"/>
      <c r="S192" s="672"/>
      <c r="T192" s="837"/>
      <c r="U192" s="837"/>
      <c r="V192" s="267"/>
      <c r="W192" s="267"/>
      <c r="X192" s="267"/>
      <c r="Y192" s="267"/>
      <c r="Z192" s="669"/>
      <c r="AA192" s="666"/>
      <c r="AB192" s="666"/>
      <c r="AC192" s="666"/>
      <c r="AD192" s="666"/>
      <c r="AE192" s="578"/>
      <c r="AF192" s="578"/>
      <c r="AG192" s="1232"/>
      <c r="AH192" s="428"/>
      <c r="AI192" s="258"/>
      <c r="AJ192" s="258"/>
      <c r="AK192" s="379"/>
      <c r="AL192" s="618"/>
      <c r="AM192" s="379"/>
      <c r="AN192" s="259"/>
      <c r="AO192" s="670"/>
      <c r="AP192" s="670"/>
      <c r="AQ192" s="670"/>
      <c r="AR192" s="670"/>
      <c r="AS192" s="670"/>
      <c r="AT192" s="670"/>
      <c r="AU192" s="670"/>
      <c r="AV192" s="670"/>
      <c r="AW192" s="670"/>
      <c r="AX192" s="578"/>
      <c r="AY192" s="578"/>
      <c r="AZ192" s="578"/>
      <c r="BA192" s="578"/>
      <c r="BB192" s="578"/>
      <c r="BC192" s="578"/>
      <c r="BD192" s="578"/>
      <c r="BE192" s="578"/>
      <c r="BF192" s="578"/>
      <c r="BG192" s="578"/>
      <c r="BH192" s="578"/>
      <c r="BI192" s="578"/>
      <c r="BJ192" s="578"/>
      <c r="BK192" s="578"/>
      <c r="BL192" s="578"/>
      <c r="BM192" s="578"/>
      <c r="BN192" s="578"/>
      <c r="BO192" s="578"/>
      <c r="BP192" s="578"/>
      <c r="BQ192" s="578"/>
      <c r="BR192" s="578"/>
      <c r="BS192" s="578"/>
      <c r="BT192" s="578"/>
    </row>
    <row r="193" spans="1:72" s="2" customFormat="1" ht="19.5" customHeight="1">
      <c r="A193" s="466"/>
      <c r="B193" s="66"/>
      <c r="C193" s="66"/>
      <c r="D193" s="1133"/>
      <c r="E193" s="1133"/>
      <c r="F193" s="66"/>
      <c r="G193" s="667"/>
      <c r="H193" s="1123"/>
      <c r="I193" s="572" t="s">
        <v>2460</v>
      </c>
      <c r="J193" s="729"/>
      <c r="K193" s="357"/>
      <c r="L193" s="734"/>
      <c r="M193" s="378"/>
      <c r="N193" s="47"/>
      <c r="O193" s="810"/>
      <c r="P193" s="424"/>
      <c r="Q193" s="674"/>
      <c r="R193" s="674"/>
      <c r="S193" s="674"/>
      <c r="T193" s="837"/>
      <c r="U193" s="837"/>
      <c r="V193" s="267"/>
      <c r="W193" s="267"/>
      <c r="X193" s="267"/>
      <c r="Y193" s="267"/>
      <c r="Z193" s="669"/>
      <c r="AA193" s="666"/>
      <c r="AB193" s="666"/>
      <c r="AC193" s="666"/>
      <c r="AD193" s="666"/>
      <c r="AE193" s="578"/>
      <c r="AF193" s="578"/>
      <c r="AG193" s="1232"/>
      <c r="AH193" s="736"/>
      <c r="AI193" s="258"/>
      <c r="AJ193" s="258"/>
      <c r="AK193" s="377"/>
      <c r="AL193" s="377"/>
      <c r="AM193" s="379"/>
      <c r="AN193" s="574"/>
      <c r="AO193" s="568"/>
      <c r="AP193" s="423"/>
      <c r="AQ193" s="569"/>
      <c r="AR193" s="569"/>
      <c r="AS193" s="735"/>
      <c r="AT193" s="735"/>
      <c r="AU193" s="570"/>
      <c r="AV193" s="671"/>
      <c r="AW193" s="671"/>
      <c r="AX193" s="578"/>
      <c r="AY193" s="578"/>
      <c r="AZ193" s="578"/>
      <c r="BA193" s="578"/>
      <c r="BB193" s="578"/>
      <c r="BC193" s="578"/>
      <c r="BD193" s="578"/>
      <c r="BE193" s="578"/>
      <c r="BF193" s="578"/>
      <c r="BG193" s="578"/>
      <c r="BH193" s="578"/>
      <c r="BI193" s="578"/>
      <c r="BJ193" s="578"/>
      <c r="BK193" s="578"/>
      <c r="BL193" s="578"/>
      <c r="BM193" s="578"/>
      <c r="BN193" s="578"/>
      <c r="BO193" s="578"/>
      <c r="BP193" s="578"/>
      <c r="BQ193" s="578"/>
      <c r="BR193" s="578"/>
      <c r="BS193" s="578"/>
      <c r="BT193" s="578"/>
    </row>
    <row r="194" spans="1:72" s="2" customFormat="1" ht="19.5" customHeight="1">
      <c r="A194" s="466"/>
      <c r="B194" s="66"/>
      <c r="C194" s="66"/>
      <c r="D194" s="1133"/>
      <c r="E194" s="1133"/>
      <c r="F194" s="66"/>
      <c r="G194" s="667"/>
      <c r="H194" s="1123"/>
      <c r="I194" s="414" t="s">
        <v>2616</v>
      </c>
      <c r="J194" s="258"/>
      <c r="K194" s="41"/>
      <c r="L194" s="49"/>
      <c r="M194" s="377"/>
      <c r="N194" s="45"/>
      <c r="O194" s="810"/>
      <c r="P194" s="428"/>
      <c r="Q194" s="423"/>
      <c r="R194" s="260"/>
      <c r="S194" s="260"/>
      <c r="T194" s="839"/>
      <c r="U194" s="840"/>
      <c r="V194" s="267"/>
      <c r="W194" s="267"/>
      <c r="X194" s="267"/>
      <c r="Y194" s="267"/>
      <c r="Z194" s="669"/>
      <c r="AA194" s="666"/>
      <c r="AB194" s="666"/>
      <c r="AC194" s="666"/>
      <c r="AD194" s="666"/>
      <c r="AE194" s="578"/>
      <c r="AF194" s="578"/>
      <c r="AG194" s="1232"/>
      <c r="AH194" s="568"/>
      <c r="AI194" s="258"/>
      <c r="AJ194" s="258"/>
      <c r="AK194" s="377"/>
      <c r="AL194" s="377"/>
      <c r="AM194" s="379"/>
      <c r="AN194" s="574"/>
      <c r="AO194" s="568"/>
      <c r="AP194" s="423"/>
      <c r="AQ194" s="569"/>
      <c r="AR194" s="569"/>
      <c r="AS194" s="735"/>
      <c r="AT194" s="735"/>
      <c r="AU194" s="570"/>
      <c r="AV194" s="671"/>
      <c r="AW194" s="671"/>
      <c r="AX194" s="578"/>
      <c r="AY194" s="578"/>
      <c r="AZ194" s="578"/>
      <c r="BA194" s="578"/>
      <c r="BB194" s="578"/>
      <c r="BC194" s="578"/>
      <c r="BD194" s="578"/>
      <c r="BE194" s="578"/>
      <c r="BF194" s="578"/>
      <c r="BG194" s="578"/>
      <c r="BH194" s="578"/>
      <c r="BI194" s="578"/>
      <c r="BJ194" s="578"/>
      <c r="BK194" s="578"/>
      <c r="BL194" s="578"/>
      <c r="BM194" s="578"/>
      <c r="BN194" s="578"/>
      <c r="BO194" s="578"/>
      <c r="BP194" s="578"/>
      <c r="BQ194" s="578"/>
      <c r="BR194" s="578"/>
      <c r="BS194" s="578"/>
      <c r="BT194" s="578"/>
    </row>
    <row r="195" spans="1:72" s="2" customFormat="1" ht="19.5" customHeight="1">
      <c r="A195" s="466"/>
      <c r="B195" s="66"/>
      <c r="C195" s="66"/>
      <c r="D195" s="1133"/>
      <c r="E195" s="1133"/>
      <c r="F195" s="66"/>
      <c r="G195" s="667"/>
      <c r="H195" s="1123"/>
      <c r="I195" s="628" t="s">
        <v>2609</v>
      </c>
      <c r="J195" s="629">
        <v>2200</v>
      </c>
      <c r="K195" s="788"/>
      <c r="L195" s="798"/>
      <c r="M195" s="799">
        <f>COUNTIF($S$87:$S$145,I195)</f>
        <v>0</v>
      </c>
      <c r="N195" s="786" t="s">
        <v>2458</v>
      </c>
      <c r="O195" s="810"/>
      <c r="P195" s="424"/>
      <c r="Q195" s="626"/>
      <c r="R195" s="672"/>
      <c r="S195" s="672"/>
      <c r="T195" s="837"/>
      <c r="U195" s="838"/>
      <c r="V195" s="671"/>
      <c r="W195" s="671"/>
      <c r="X195" s="671"/>
      <c r="Y195" s="669"/>
      <c r="Z195" s="669"/>
      <c r="AA195" s="666"/>
      <c r="AB195" s="666"/>
      <c r="AC195" s="666"/>
      <c r="AD195" s="666"/>
      <c r="AE195" s="578"/>
      <c r="AF195" s="578"/>
      <c r="AG195" s="1232"/>
      <c r="AH195" s="727"/>
      <c r="AI195" s="258"/>
      <c r="AJ195" s="258"/>
      <c r="AK195" s="377"/>
      <c r="AL195" s="618"/>
      <c r="AM195" s="379"/>
      <c r="AN195" s="574"/>
      <c r="AO195" s="568"/>
      <c r="AP195" s="423"/>
      <c r="AQ195" s="569"/>
      <c r="AR195" s="569"/>
      <c r="AS195" s="735"/>
      <c r="AT195" s="735"/>
      <c r="AU195" s="570"/>
      <c r="AV195" s="671"/>
      <c r="AW195" s="671"/>
      <c r="AX195" s="578"/>
      <c r="AY195" s="578"/>
      <c r="AZ195" s="578"/>
      <c r="BA195" s="578"/>
      <c r="BB195" s="578"/>
      <c r="BC195" s="578"/>
      <c r="BD195" s="578"/>
      <c r="BE195" s="578"/>
      <c r="BF195" s="578"/>
      <c r="BG195" s="578"/>
      <c r="BH195" s="578"/>
      <c r="BI195" s="578"/>
      <c r="BJ195" s="578"/>
      <c r="BK195" s="578"/>
      <c r="BL195" s="578"/>
      <c r="BM195" s="578"/>
      <c r="BN195" s="578"/>
      <c r="BO195" s="578"/>
      <c r="BP195" s="578"/>
      <c r="BQ195" s="578"/>
      <c r="BR195" s="578"/>
      <c r="BS195" s="578"/>
      <c r="BT195" s="578"/>
    </row>
    <row r="196" spans="1:72" s="2" customFormat="1" ht="19.5" customHeight="1">
      <c r="A196" s="466"/>
      <c r="B196" s="66"/>
      <c r="C196" s="66"/>
      <c r="D196" s="1133"/>
      <c r="E196" s="1133"/>
      <c r="F196" s="66"/>
      <c r="G196" s="667"/>
      <c r="H196" s="1123"/>
      <c r="I196" s="800" t="s">
        <v>2617</v>
      </c>
      <c r="J196" s="801">
        <v>2200</v>
      </c>
      <c r="K196" s="802"/>
      <c r="L196" s="803"/>
      <c r="M196" s="804">
        <f>COUNTIF($S$87:$S$145,I196)</f>
        <v>0</v>
      </c>
      <c r="N196" s="805" t="s">
        <v>2459</v>
      </c>
      <c r="O196" s="810"/>
      <c r="P196" s="424"/>
      <c r="Q196" s="674"/>
      <c r="R196" s="674"/>
      <c r="S196" s="674"/>
      <c r="T196" s="837"/>
      <c r="U196" s="838"/>
      <c r="V196" s="66"/>
      <c r="W196" s="66"/>
      <c r="X196" s="66"/>
      <c r="Y196" s="66"/>
      <c r="Z196" s="66"/>
      <c r="AA196" s="66"/>
      <c r="AB196" s="66"/>
      <c r="AC196" s="66"/>
      <c r="AD196" s="66"/>
      <c r="AE196" s="578"/>
      <c r="AF196" s="578"/>
      <c r="AG196" s="1232"/>
      <c r="AH196" s="727"/>
      <c r="AI196" s="258"/>
      <c r="AJ196" s="258"/>
      <c r="AK196" s="377"/>
      <c r="AL196" s="618"/>
      <c r="AM196" s="379"/>
      <c r="AN196" s="65"/>
      <c r="AO196" s="65"/>
      <c r="AP196" s="65"/>
      <c r="AQ196" s="65"/>
      <c r="AR196" s="65"/>
      <c r="AS196" s="65"/>
      <c r="AT196" s="65"/>
      <c r="AU196" s="65"/>
      <c r="AV196" s="66"/>
      <c r="AW196" s="66"/>
      <c r="AX196" s="578"/>
      <c r="AY196" s="578"/>
      <c r="AZ196" s="578"/>
      <c r="BA196" s="578"/>
      <c r="BB196" s="578"/>
      <c r="BC196" s="578"/>
      <c r="BD196" s="578"/>
      <c r="BE196" s="578"/>
      <c r="BF196" s="578"/>
      <c r="BG196" s="578"/>
      <c r="BH196" s="578"/>
      <c r="BI196" s="578"/>
      <c r="BJ196" s="578"/>
      <c r="BK196" s="578"/>
      <c r="BL196" s="578"/>
      <c r="BM196" s="578"/>
      <c r="BN196" s="578"/>
      <c r="BO196" s="578"/>
      <c r="BP196" s="578"/>
      <c r="BQ196" s="578"/>
      <c r="BR196" s="578"/>
    </row>
    <row r="197" spans="1:72" s="2" customFormat="1" ht="19.5" customHeight="1">
      <c r="A197" s="466"/>
      <c r="B197" s="66"/>
      <c r="C197" s="66"/>
      <c r="D197" s="1133"/>
      <c r="E197" s="1133"/>
      <c r="F197" s="66"/>
      <c r="G197" s="667"/>
      <c r="H197" s="1123"/>
      <c r="I197" s="414" t="s">
        <v>2613</v>
      </c>
      <c r="J197" s="258"/>
      <c r="K197" s="41"/>
      <c r="L197" s="49"/>
      <c r="M197" s="377"/>
      <c r="N197" s="45"/>
      <c r="O197" s="810"/>
      <c r="P197" s="428"/>
      <c r="Q197" s="423"/>
      <c r="R197" s="260"/>
      <c r="S197" s="260"/>
      <c r="T197" s="839"/>
      <c r="U197" s="840"/>
      <c r="V197" s="267"/>
      <c r="W197" s="267"/>
      <c r="X197" s="267"/>
      <c r="Y197" s="267"/>
      <c r="Z197" s="669"/>
      <c r="AA197" s="666"/>
      <c r="AB197" s="666"/>
      <c r="AC197" s="666"/>
      <c r="AD197" s="666"/>
      <c r="AE197" s="578"/>
      <c r="AF197" s="578"/>
      <c r="AG197" s="1232"/>
      <c r="AH197" s="568"/>
      <c r="AI197" s="258"/>
      <c r="AJ197" s="258"/>
      <c r="AK197" s="377"/>
      <c r="AL197" s="377"/>
      <c r="AM197" s="379"/>
      <c r="AN197" s="574"/>
      <c r="AO197" s="568"/>
      <c r="AP197" s="423"/>
      <c r="AQ197" s="569"/>
      <c r="AR197" s="569"/>
      <c r="AS197" s="735"/>
      <c r="AT197" s="735"/>
      <c r="AU197" s="570"/>
      <c r="AV197" s="671"/>
      <c r="AW197" s="671"/>
      <c r="AX197" s="578"/>
      <c r="AY197" s="578"/>
      <c r="AZ197" s="578"/>
      <c r="BA197" s="578"/>
      <c r="BB197" s="578"/>
      <c r="BC197" s="578"/>
      <c r="BD197" s="578"/>
      <c r="BE197" s="578"/>
      <c r="BF197" s="578"/>
      <c r="BG197" s="578"/>
      <c r="BH197" s="578"/>
      <c r="BI197" s="578"/>
      <c r="BJ197" s="578"/>
      <c r="BK197" s="578"/>
      <c r="BL197" s="578"/>
      <c r="BM197" s="578"/>
      <c r="BN197" s="578"/>
      <c r="BO197" s="578"/>
      <c r="BP197" s="578"/>
      <c r="BQ197" s="578"/>
      <c r="BR197" s="578"/>
      <c r="BS197" s="578"/>
      <c r="BT197" s="578"/>
    </row>
    <row r="198" spans="1:72" s="2" customFormat="1" ht="19.5" customHeight="1">
      <c r="A198" s="466"/>
      <c r="B198" s="66"/>
      <c r="C198" s="66"/>
      <c r="D198" s="1133"/>
      <c r="E198" s="1133"/>
      <c r="F198" s="66"/>
      <c r="G198" s="667"/>
      <c r="H198" s="1123"/>
      <c r="I198" s="628" t="s">
        <v>2610</v>
      </c>
      <c r="J198" s="629">
        <v>2500</v>
      </c>
      <c r="K198" s="788"/>
      <c r="L198" s="798"/>
      <c r="M198" s="799">
        <f>COUNTIF($S$87:$S$145,I198)</f>
        <v>0</v>
      </c>
      <c r="N198" s="786" t="s">
        <v>2455</v>
      </c>
      <c r="O198" s="810"/>
      <c r="P198" s="841"/>
      <c r="Q198" s="415"/>
      <c r="R198" s="415"/>
      <c r="S198" s="415"/>
      <c r="T198" s="415"/>
      <c r="U198" s="415"/>
      <c r="V198" s="415"/>
      <c r="W198" s="415"/>
      <c r="X198" s="415"/>
      <c r="Y198" s="415"/>
      <c r="Z198" s="669"/>
      <c r="AA198" s="666"/>
      <c r="AB198" s="666"/>
      <c r="AC198" s="666"/>
      <c r="AD198" s="666"/>
      <c r="AE198" s="578"/>
      <c r="AF198" s="578"/>
      <c r="AG198" s="1232"/>
      <c r="AH198" s="727"/>
      <c r="AI198" s="258"/>
      <c r="AJ198" s="258"/>
      <c r="AK198" s="377"/>
      <c r="AL198" s="618"/>
      <c r="AM198" s="379"/>
      <c r="AN198" s="574"/>
      <c r="AO198" s="568"/>
      <c r="AP198" s="423"/>
      <c r="AQ198" s="569"/>
      <c r="AR198" s="569"/>
      <c r="AS198" s="735"/>
      <c r="AT198" s="735"/>
      <c r="AU198" s="570"/>
      <c r="AV198" s="671"/>
      <c r="AW198" s="671"/>
      <c r="AX198" s="578"/>
      <c r="AY198" s="578"/>
      <c r="AZ198" s="578"/>
      <c r="BA198" s="578"/>
      <c r="BB198" s="578"/>
      <c r="BC198" s="578"/>
      <c r="BD198" s="578"/>
      <c r="BE198" s="578"/>
      <c r="BF198" s="578"/>
      <c r="BG198" s="578"/>
      <c r="BH198" s="578"/>
      <c r="BI198" s="578"/>
      <c r="BJ198" s="578"/>
      <c r="BK198" s="578"/>
      <c r="BL198" s="578"/>
      <c r="BM198" s="578"/>
      <c r="BN198" s="578"/>
      <c r="BO198" s="578"/>
      <c r="BP198" s="578"/>
      <c r="BQ198" s="578"/>
      <c r="BR198" s="578"/>
      <c r="BS198" s="578"/>
      <c r="BT198" s="578"/>
    </row>
    <row r="199" spans="1:72" s="2" customFormat="1" ht="19.5" customHeight="1">
      <c r="A199" s="466"/>
      <c r="B199" s="66"/>
      <c r="C199" s="66"/>
      <c r="D199" s="1133"/>
      <c r="E199" s="1133"/>
      <c r="F199" s="66"/>
      <c r="G199" s="667"/>
      <c r="H199" s="1123"/>
      <c r="I199" s="800" t="s">
        <v>2618</v>
      </c>
      <c r="J199" s="801">
        <v>2500</v>
      </c>
      <c r="K199" s="802"/>
      <c r="L199" s="803"/>
      <c r="M199" s="804">
        <f>COUNTIF($S$87:$S$145,I199)</f>
        <v>0</v>
      </c>
      <c r="N199" s="805" t="s">
        <v>2455</v>
      </c>
      <c r="O199" s="810"/>
      <c r="P199" s="415"/>
      <c r="Q199" s="415"/>
      <c r="R199" s="415"/>
      <c r="S199" s="415"/>
      <c r="T199" s="415"/>
      <c r="U199" s="415"/>
      <c r="V199" s="415"/>
      <c r="W199" s="415"/>
      <c r="X199" s="415"/>
      <c r="Y199" s="415"/>
      <c r="Z199" s="66"/>
      <c r="AA199" s="66"/>
      <c r="AB199" s="66"/>
      <c r="AC199" s="66"/>
      <c r="AD199" s="66"/>
      <c r="AE199" s="578"/>
      <c r="AF199" s="578"/>
      <c r="AG199" s="1232"/>
      <c r="AH199" s="727"/>
      <c r="AI199" s="258"/>
      <c r="AJ199" s="258"/>
      <c r="AK199" s="377"/>
      <c r="AL199" s="618"/>
      <c r="AM199" s="379"/>
      <c r="AN199" s="65"/>
      <c r="AO199" s="65"/>
      <c r="AP199" s="65"/>
      <c r="AQ199" s="65"/>
      <c r="AR199" s="65"/>
      <c r="AS199" s="65"/>
      <c r="AT199" s="65"/>
      <c r="AU199" s="65"/>
      <c r="AV199" s="66"/>
      <c r="AW199" s="66"/>
      <c r="AX199" s="578"/>
      <c r="AY199" s="578"/>
      <c r="AZ199" s="578"/>
      <c r="BA199" s="578"/>
      <c r="BB199" s="578"/>
      <c r="BC199" s="578"/>
      <c r="BD199" s="578"/>
      <c r="BE199" s="578"/>
      <c r="BF199" s="578"/>
      <c r="BG199" s="578"/>
      <c r="BH199" s="578"/>
      <c r="BI199" s="578"/>
      <c r="BJ199" s="578"/>
      <c r="BK199" s="578"/>
      <c r="BL199" s="578"/>
      <c r="BM199" s="578"/>
      <c r="BN199" s="578"/>
      <c r="BO199" s="578"/>
      <c r="BP199" s="578"/>
      <c r="BQ199" s="578"/>
      <c r="BR199" s="578"/>
    </row>
    <row r="200" spans="1:72" s="2" customFormat="1" ht="19.5" customHeight="1">
      <c r="A200" s="466"/>
      <c r="B200" s="66"/>
      <c r="C200" s="66"/>
      <c r="D200" s="1133"/>
      <c r="E200" s="1133"/>
      <c r="F200" s="66"/>
      <c r="G200" s="667"/>
      <c r="H200" s="1123"/>
      <c r="I200" s="414" t="s">
        <v>2614</v>
      </c>
      <c r="J200" s="258"/>
      <c r="K200" s="41"/>
      <c r="L200" s="49"/>
      <c r="M200" s="377"/>
      <c r="N200" s="45"/>
      <c r="O200" s="810"/>
      <c r="P200" s="415"/>
      <c r="Q200" s="415"/>
      <c r="R200" s="415"/>
      <c r="S200" s="415"/>
      <c r="T200" s="415"/>
      <c r="U200" s="415"/>
      <c r="V200" s="415"/>
      <c r="W200" s="415"/>
      <c r="X200" s="415"/>
      <c r="Y200" s="415"/>
      <c r="Z200" s="669"/>
      <c r="AA200" s="666"/>
      <c r="AB200" s="666"/>
      <c r="AC200" s="666"/>
      <c r="AD200" s="666"/>
      <c r="AE200" s="578"/>
      <c r="AF200" s="578"/>
      <c r="AG200" s="1232"/>
      <c r="AH200" s="568"/>
      <c r="AI200" s="258"/>
      <c r="AJ200" s="258"/>
      <c r="AK200" s="377"/>
      <c r="AL200" s="377"/>
      <c r="AM200" s="379"/>
      <c r="AN200" s="574"/>
      <c r="AO200" s="568"/>
      <c r="AP200" s="423"/>
      <c r="AQ200" s="569"/>
      <c r="AR200" s="569"/>
      <c r="AS200" s="735"/>
      <c r="AT200" s="735"/>
      <c r="AU200" s="570"/>
      <c r="AV200" s="671"/>
      <c r="AW200" s="671"/>
      <c r="AX200" s="578"/>
      <c r="AY200" s="578"/>
      <c r="AZ200" s="578"/>
      <c r="BA200" s="578"/>
      <c r="BB200" s="578"/>
      <c r="BC200" s="578"/>
      <c r="BD200" s="578"/>
      <c r="BE200" s="578"/>
      <c r="BF200" s="578"/>
      <c r="BG200" s="578"/>
      <c r="BH200" s="578"/>
      <c r="BI200" s="578"/>
      <c r="BJ200" s="578"/>
      <c r="BK200" s="578"/>
      <c r="BL200" s="578"/>
      <c r="BM200" s="578"/>
      <c r="BN200" s="578"/>
      <c r="BO200" s="578"/>
      <c r="BP200" s="578"/>
      <c r="BQ200" s="578"/>
      <c r="BR200" s="578"/>
      <c r="BS200" s="578"/>
      <c r="BT200" s="578"/>
    </row>
    <row r="201" spans="1:72" s="2" customFormat="1" ht="19.5" customHeight="1">
      <c r="A201" s="466"/>
      <c r="B201" s="66"/>
      <c r="C201" s="66"/>
      <c r="D201" s="1133"/>
      <c r="E201" s="1133"/>
      <c r="F201" s="66"/>
      <c r="G201" s="667"/>
      <c r="H201" s="1123"/>
      <c r="I201" s="628" t="s">
        <v>2615</v>
      </c>
      <c r="J201" s="629">
        <v>2500</v>
      </c>
      <c r="K201" s="788"/>
      <c r="L201" s="798"/>
      <c r="M201" s="799">
        <f>COUNTIF($S$87:$S$145,I201)</f>
        <v>0</v>
      </c>
      <c r="N201" s="786" t="s">
        <v>2455</v>
      </c>
      <c r="O201" s="810"/>
      <c r="P201" s="415"/>
      <c r="Q201" s="415"/>
      <c r="R201" s="415"/>
      <c r="S201" s="415"/>
      <c r="T201" s="415"/>
      <c r="U201" s="415"/>
      <c r="V201" s="415"/>
      <c r="W201" s="415"/>
      <c r="X201" s="415"/>
      <c r="Y201" s="415"/>
      <c r="Z201" s="669"/>
      <c r="AA201" s="666"/>
      <c r="AB201" s="666"/>
      <c r="AC201" s="666"/>
      <c r="AD201" s="666"/>
      <c r="AE201" s="578"/>
      <c r="AF201" s="578"/>
      <c r="AG201" s="1232"/>
      <c r="AH201" s="727"/>
      <c r="AI201" s="258"/>
      <c r="AJ201" s="258"/>
      <c r="AK201" s="377"/>
      <c r="AL201" s="618"/>
      <c r="AM201" s="379"/>
      <c r="AN201" s="574"/>
      <c r="AO201" s="568"/>
      <c r="AP201" s="423"/>
      <c r="AQ201" s="569"/>
      <c r="AR201" s="569"/>
      <c r="AS201" s="735"/>
      <c r="AT201" s="735"/>
      <c r="AU201" s="570"/>
      <c r="AV201" s="671"/>
      <c r="AW201" s="671"/>
      <c r="AX201" s="578"/>
      <c r="AY201" s="578"/>
      <c r="AZ201" s="578"/>
      <c r="BA201" s="578"/>
      <c r="BB201" s="578"/>
      <c r="BC201" s="578"/>
      <c r="BD201" s="578"/>
      <c r="BE201" s="578"/>
      <c r="BF201" s="578"/>
      <c r="BG201" s="578"/>
      <c r="BH201" s="578"/>
      <c r="BI201" s="578"/>
      <c r="BJ201" s="578"/>
      <c r="BK201" s="578"/>
      <c r="BL201" s="578"/>
      <c r="BM201" s="578"/>
      <c r="BN201" s="578"/>
      <c r="BO201" s="578"/>
      <c r="BP201" s="578"/>
      <c r="BQ201" s="578"/>
      <c r="BR201" s="578"/>
      <c r="BS201" s="578"/>
      <c r="BT201" s="578"/>
    </row>
    <row r="202" spans="1:72" s="2" customFormat="1" ht="19.5" customHeight="1" thickBot="1">
      <c r="A202" s="466"/>
      <c r="B202" s="66"/>
      <c r="C202" s="66"/>
      <c r="D202" s="1133"/>
      <c r="E202" s="1133"/>
      <c r="F202" s="66"/>
      <c r="G202" s="667"/>
      <c r="H202" s="1143"/>
      <c r="I202" s="800" t="s">
        <v>2619</v>
      </c>
      <c r="J202" s="801">
        <v>2500</v>
      </c>
      <c r="K202" s="802"/>
      <c r="L202" s="803"/>
      <c r="M202" s="804">
        <f>COUNTIF($S$87:$S$145,I202)</f>
        <v>0</v>
      </c>
      <c r="N202" s="805" t="s">
        <v>2455</v>
      </c>
      <c r="O202" s="810"/>
      <c r="P202" s="415"/>
      <c r="Q202" s="415"/>
      <c r="R202" s="415"/>
      <c r="S202" s="415"/>
      <c r="T202" s="415"/>
      <c r="U202" s="415"/>
      <c r="V202" s="415"/>
      <c r="W202" s="415"/>
      <c r="X202" s="415"/>
      <c r="Y202" s="415"/>
      <c r="Z202" s="66"/>
      <c r="AA202" s="66"/>
      <c r="AB202" s="66"/>
      <c r="AC202" s="66"/>
      <c r="AD202" s="66"/>
      <c r="AE202" s="578"/>
      <c r="AF202" s="578"/>
      <c r="AG202" s="1232"/>
      <c r="AH202" s="727"/>
      <c r="AI202" s="258"/>
      <c r="AJ202" s="258"/>
      <c r="AK202" s="377"/>
      <c r="AL202" s="618"/>
      <c r="AM202" s="379"/>
      <c r="AN202" s="65"/>
      <c r="AO202" s="65"/>
      <c r="AP202" s="65"/>
      <c r="AQ202" s="65"/>
      <c r="AR202" s="65"/>
      <c r="AS202" s="65"/>
      <c r="AT202" s="65"/>
      <c r="AU202" s="65"/>
      <c r="AV202" s="66"/>
      <c r="AW202" s="66"/>
      <c r="AX202" s="578"/>
      <c r="AY202" s="578"/>
      <c r="AZ202" s="578"/>
      <c r="BA202" s="578"/>
      <c r="BB202" s="578"/>
      <c r="BC202" s="578"/>
      <c r="BD202" s="578"/>
      <c r="BE202" s="578"/>
      <c r="BF202" s="578"/>
      <c r="BG202" s="578"/>
      <c r="BH202" s="578"/>
      <c r="BI202" s="578"/>
      <c r="BJ202" s="578"/>
      <c r="BK202" s="578"/>
      <c r="BL202" s="578"/>
      <c r="BM202" s="578"/>
      <c r="BN202" s="578"/>
      <c r="BO202" s="578"/>
      <c r="BP202" s="578"/>
      <c r="BQ202" s="578"/>
      <c r="BR202" s="578"/>
    </row>
    <row r="203" spans="1:72" s="2" customFormat="1" ht="19.5" customHeight="1">
      <c r="A203" s="466"/>
      <c r="B203" s="66"/>
      <c r="C203" s="66"/>
      <c r="D203" s="1133"/>
      <c r="E203" s="1133"/>
      <c r="F203" s="66"/>
      <c r="G203" s="667"/>
      <c r="H203" s="1119" t="s">
        <v>2559</v>
      </c>
      <c r="I203" s="362" t="s">
        <v>2439</v>
      </c>
      <c r="J203" s="419"/>
      <c r="K203" s="356"/>
      <c r="L203" s="48"/>
      <c r="M203" s="376"/>
      <c r="N203" s="565"/>
      <c r="O203" s="810"/>
      <c r="P203" s="428"/>
      <c r="Q203" s="423"/>
      <c r="R203" s="260"/>
      <c r="S203" s="260"/>
      <c r="T203" s="836"/>
      <c r="U203" s="836"/>
      <c r="V203" s="66"/>
      <c r="W203" s="66"/>
      <c r="X203" s="66"/>
      <c r="Y203" s="66"/>
      <c r="Z203" s="66"/>
      <c r="AA203" s="66"/>
      <c r="AB203" s="66"/>
      <c r="AC203" s="66"/>
      <c r="AD203" s="66"/>
      <c r="AE203" s="578"/>
      <c r="AF203" s="578"/>
      <c r="AG203" s="1232"/>
      <c r="AH203" s="568"/>
      <c r="AI203" s="258"/>
      <c r="AJ203" s="258"/>
      <c r="AK203" s="377"/>
      <c r="AL203" s="377"/>
      <c r="AM203" s="724"/>
      <c r="AN203" s="1229"/>
      <c r="AO203" s="424"/>
      <c r="AP203" s="626"/>
      <c r="AQ203" s="672"/>
      <c r="AR203" s="672"/>
      <c r="AS203" s="676"/>
      <c r="AT203" s="676"/>
      <c r="AU203" s="741"/>
      <c r="AV203" s="578"/>
      <c r="AW203" s="578"/>
      <c r="AX203" s="578"/>
      <c r="AY203" s="578"/>
      <c r="AZ203" s="578"/>
      <c r="BA203" s="578"/>
      <c r="BB203" s="578"/>
      <c r="BC203" s="578"/>
      <c r="BD203" s="578"/>
      <c r="BE203" s="578"/>
      <c r="BF203" s="578"/>
      <c r="BG203" s="578"/>
      <c r="BH203" s="578"/>
      <c r="BI203" s="578"/>
      <c r="BJ203" s="578"/>
    </row>
    <row r="204" spans="1:72" s="2" customFormat="1" ht="19.5" customHeight="1" thickBot="1">
      <c r="A204" s="466"/>
      <c r="B204" s="66"/>
      <c r="C204" s="66"/>
      <c r="D204" s="1133"/>
      <c r="E204" s="1133"/>
      <c r="F204" s="66"/>
      <c r="G204" s="667"/>
      <c r="H204" s="1123"/>
      <c r="I204" s="953" t="s">
        <v>2660</v>
      </c>
      <c r="J204" s="954"/>
      <c r="K204" s="955"/>
      <c r="L204" s="49"/>
      <c r="M204" s="377"/>
      <c r="N204" s="45"/>
      <c r="O204" s="810"/>
      <c r="P204" s="424"/>
      <c r="Q204" s="626"/>
      <c r="R204" s="672"/>
      <c r="S204" s="672"/>
      <c r="T204" s="837"/>
      <c r="U204" s="837"/>
      <c r="V204" s="66"/>
      <c r="W204" s="66"/>
      <c r="X204" s="66"/>
      <c r="Y204" s="66"/>
      <c r="Z204" s="66"/>
      <c r="AA204" s="66"/>
      <c r="AB204" s="66"/>
      <c r="AC204" s="66"/>
      <c r="AD204" s="66"/>
      <c r="AE204" s="578"/>
      <c r="AF204" s="578"/>
      <c r="AG204" s="1232"/>
      <c r="AH204" s="740"/>
      <c r="AI204" s="258"/>
      <c r="AJ204" s="258"/>
      <c r="AK204" s="379"/>
      <c r="AL204" s="618"/>
      <c r="AM204" s="379"/>
      <c r="AN204" s="1229"/>
      <c r="AO204" s="424"/>
      <c r="AP204" s="674"/>
      <c r="AQ204" s="674"/>
      <c r="AR204" s="674"/>
      <c r="AS204" s="676"/>
      <c r="AT204" s="676"/>
      <c r="AU204" s="741"/>
      <c r="AV204" s="578"/>
      <c r="AW204" s="578"/>
      <c r="AX204" s="578"/>
      <c r="AY204" s="578"/>
      <c r="AZ204" s="578"/>
      <c r="BA204" s="578"/>
      <c r="BB204" s="578"/>
      <c r="BC204" s="578"/>
      <c r="BD204" s="578"/>
      <c r="BE204" s="578"/>
      <c r="BF204" s="578"/>
      <c r="BG204" s="578"/>
      <c r="BH204" s="578"/>
      <c r="BI204" s="578"/>
      <c r="BJ204" s="578"/>
    </row>
    <row r="205" spans="1:72" s="2" customFormat="1" ht="19.5" customHeight="1" thickBot="1">
      <c r="A205" s="466"/>
      <c r="B205" s="66"/>
      <c r="C205" s="66"/>
      <c r="D205" s="1133"/>
      <c r="E205" s="1133"/>
      <c r="F205" s="66"/>
      <c r="G205" s="667"/>
      <c r="H205" s="1123"/>
      <c r="I205" s="628" t="s">
        <v>2608</v>
      </c>
      <c r="J205" s="629">
        <v>3400</v>
      </c>
      <c r="K205" s="832" t="s">
        <v>2630</v>
      </c>
      <c r="L205" s="654">
        <f>COUNTIF($T$10:$T$145,"A1")</f>
        <v>0</v>
      </c>
      <c r="M205" s="655">
        <f>COUNTIF($U$10:$U$145,I205)</f>
        <v>0</v>
      </c>
      <c r="N205" s="575" t="s">
        <v>1035</v>
      </c>
      <c r="O205" s="1208" t="s">
        <v>626</v>
      </c>
      <c r="P205" s="1209"/>
      <c r="Q205" s="1209"/>
      <c r="R205" s="1209"/>
      <c r="S205" s="1210"/>
      <c r="T205" s="966" t="s">
        <v>1293</v>
      </c>
      <c r="U205" s="967"/>
      <c r="V205" s="968"/>
      <c r="W205" s="66"/>
      <c r="X205" s="66"/>
      <c r="Y205" s="66"/>
      <c r="Z205" s="66"/>
      <c r="AA205" s="66"/>
      <c r="AB205" s="66"/>
      <c r="AC205" s="66"/>
      <c r="AD205" s="66"/>
      <c r="AG205" s="760"/>
      <c r="AH205" s="568"/>
      <c r="AI205" s="743"/>
      <c r="AJ205" s="626"/>
      <c r="AK205" s="377"/>
      <c r="AL205" s="377"/>
      <c r="AM205" s="758"/>
      <c r="AN205" s="1229"/>
      <c r="AO205" s="428"/>
      <c r="AP205" s="423"/>
      <c r="AQ205" s="260"/>
      <c r="AR205" s="260"/>
      <c r="AS205" s="726"/>
      <c r="AT205" s="726"/>
      <c r="AU205" s="742"/>
      <c r="AV205" s="578"/>
      <c r="AW205" s="578"/>
      <c r="AX205" s="578"/>
      <c r="AY205" s="578"/>
      <c r="AZ205" s="578"/>
      <c r="BA205" s="578"/>
      <c r="BB205" s="578"/>
      <c r="BC205" s="578"/>
      <c r="BD205" s="578"/>
      <c r="BE205" s="578"/>
      <c r="BF205" s="578"/>
      <c r="BG205" s="578"/>
      <c r="BH205" s="578"/>
      <c r="BI205" s="578"/>
      <c r="BJ205" s="578"/>
    </row>
    <row r="206" spans="1:72" s="2" customFormat="1" ht="19.5" customHeight="1">
      <c r="A206" s="466"/>
      <c r="B206" s="66"/>
      <c r="C206" s="66"/>
      <c r="D206" s="1133"/>
      <c r="E206" s="1133"/>
      <c r="F206" s="66"/>
      <c r="G206" s="667"/>
      <c r="H206" s="1123"/>
      <c r="I206" s="628" t="s">
        <v>2628</v>
      </c>
      <c r="J206" s="629">
        <v>3400</v>
      </c>
      <c r="K206" s="832" t="s">
        <v>2631</v>
      </c>
      <c r="L206" s="654">
        <f>COUNTIF($T$10:$T$145,"A1")</f>
        <v>0</v>
      </c>
      <c r="M206" s="655">
        <f>COUNTIF($U$10:$U$145,I206)</f>
        <v>0</v>
      </c>
      <c r="N206" s="575" t="s">
        <v>1035</v>
      </c>
      <c r="O206" s="1211" t="s">
        <v>2648</v>
      </c>
      <c r="P206" s="424" t="s">
        <v>2439</v>
      </c>
      <c r="Q206" s="423"/>
      <c r="R206" s="260"/>
      <c r="S206" s="260"/>
      <c r="T206" s="844"/>
      <c r="U206" s="845"/>
      <c r="V206" s="455"/>
      <c r="W206" s="66"/>
      <c r="X206" s="66"/>
      <c r="Y206" s="66"/>
      <c r="Z206" s="66"/>
      <c r="AA206" s="66"/>
      <c r="AB206" s="66"/>
      <c r="AC206" s="66"/>
      <c r="AD206" s="66"/>
      <c r="AG206" s="1232"/>
      <c r="AH206" s="568"/>
      <c r="AI206" s="743"/>
      <c r="AJ206" s="626"/>
      <c r="AK206" s="377"/>
      <c r="AL206" s="377"/>
      <c r="AM206" s="744"/>
      <c r="AN206" s="1229"/>
      <c r="AO206" s="428"/>
      <c r="AP206" s="423"/>
      <c r="AQ206" s="260"/>
      <c r="AR206" s="260"/>
      <c r="AS206" s="726"/>
      <c r="AT206" s="726"/>
      <c r="AU206" s="742"/>
      <c r="AV206" s="578"/>
      <c r="AW206" s="578"/>
      <c r="AX206" s="578"/>
      <c r="AY206" s="578"/>
      <c r="AZ206" s="578"/>
      <c r="BA206" s="578"/>
      <c r="BB206" s="578"/>
      <c r="BC206" s="578"/>
      <c r="BD206" s="578"/>
      <c r="BE206" s="578"/>
      <c r="BF206" s="578"/>
      <c r="BG206" s="578"/>
      <c r="BH206" s="578"/>
      <c r="BI206" s="578"/>
      <c r="BJ206" s="578"/>
    </row>
    <row r="207" spans="1:72" s="2" customFormat="1" ht="19.5" customHeight="1">
      <c r="A207" s="466"/>
      <c r="B207" s="66"/>
      <c r="C207" s="66"/>
      <c r="D207" s="1133"/>
      <c r="E207" s="1133"/>
      <c r="F207" s="66"/>
      <c r="G207" s="667"/>
      <c r="H207" s="1123"/>
      <c r="I207" s="58" t="s">
        <v>2629</v>
      </c>
      <c r="J207" s="360">
        <v>3400</v>
      </c>
      <c r="K207" s="833" t="s">
        <v>2632</v>
      </c>
      <c r="L207" s="657"/>
      <c r="M207" s="655">
        <f>COUNTIF($U$10:$U$145,I207)</f>
        <v>0</v>
      </c>
      <c r="N207" s="575" t="s">
        <v>1035</v>
      </c>
      <c r="O207" s="1212"/>
      <c r="P207" s="953" t="s">
        <v>2654</v>
      </c>
      <c r="Q207" s="954"/>
      <c r="R207" s="954"/>
      <c r="S207" s="955"/>
      <c r="T207" s="675"/>
      <c r="U207" s="676"/>
      <c r="V207" s="677"/>
      <c r="W207" s="66"/>
      <c r="X207" s="66"/>
      <c r="Y207" s="66"/>
      <c r="Z207" s="66"/>
      <c r="AA207" s="66"/>
      <c r="AB207" s="66"/>
      <c r="AC207" s="66"/>
      <c r="AD207" s="66"/>
      <c r="AG207" s="1233"/>
      <c r="AH207" s="568"/>
      <c r="AI207" s="420"/>
      <c r="AJ207" s="745"/>
      <c r="AK207" s="377"/>
      <c r="AL207" s="377"/>
      <c r="AM207" s="724"/>
      <c r="AN207" s="1229"/>
      <c r="AO207" s="424"/>
      <c r="AP207" s="626"/>
      <c r="AQ207" s="672"/>
      <c r="AR207" s="672"/>
      <c r="AS207" s="676"/>
      <c r="AT207" s="676"/>
      <c r="AU207" s="741"/>
      <c r="AV207" s="578"/>
      <c r="AW207" s="578"/>
      <c r="AX207" s="578"/>
      <c r="AY207" s="578"/>
      <c r="AZ207" s="578"/>
      <c r="BA207" s="578"/>
      <c r="BB207" s="578"/>
      <c r="BC207" s="578"/>
      <c r="BD207" s="578"/>
      <c r="BE207" s="578"/>
      <c r="BF207" s="578"/>
      <c r="BG207" s="578"/>
      <c r="BH207" s="578"/>
      <c r="BI207" s="578"/>
      <c r="BJ207" s="578"/>
    </row>
    <row r="208" spans="1:72" s="2" customFormat="1" ht="19.5" customHeight="1">
      <c r="A208" s="466"/>
      <c r="B208" s="66"/>
      <c r="C208" s="66"/>
      <c r="D208" s="1133"/>
      <c r="E208" s="1133"/>
      <c r="F208" s="66"/>
      <c r="G208" s="667"/>
      <c r="H208" s="1123"/>
      <c r="I208" s="1102" t="s">
        <v>2438</v>
      </c>
      <c r="J208" s="1103"/>
      <c r="K208" s="355"/>
      <c r="L208" s="52"/>
      <c r="M208" s="380"/>
      <c r="N208" s="47"/>
      <c r="O208" s="1212"/>
      <c r="P208" s="787" t="s">
        <v>2621</v>
      </c>
      <c r="Q208" s="630">
        <v>1700</v>
      </c>
      <c r="R208" s="811"/>
      <c r="S208" s="811"/>
      <c r="T208" s="662"/>
      <c r="U208" s="814">
        <f>COUNTIF($T$10:$T$145,P208)</f>
        <v>0</v>
      </c>
      <c r="V208" s="813" t="s">
        <v>2457</v>
      </c>
      <c r="W208" s="66"/>
      <c r="X208" s="66"/>
      <c r="Y208" s="66"/>
      <c r="Z208" s="66"/>
      <c r="AA208" s="66"/>
      <c r="AB208" s="66"/>
      <c r="AC208" s="66"/>
      <c r="AD208" s="66"/>
      <c r="AG208" s="1233"/>
      <c r="AH208" s="746"/>
      <c r="AI208" s="258"/>
      <c r="AJ208" s="258"/>
      <c r="AK208" s="379"/>
      <c r="AL208" s="618"/>
      <c r="AM208" s="379"/>
      <c r="AN208" s="1229"/>
      <c r="AO208" s="424"/>
      <c r="AP208" s="674"/>
      <c r="AQ208" s="674"/>
      <c r="AR208" s="674"/>
      <c r="AS208" s="676"/>
      <c r="AT208" s="720"/>
      <c r="AU208" s="741"/>
      <c r="AV208" s="578"/>
      <c r="AW208" s="578"/>
      <c r="AX208" s="578"/>
      <c r="AY208" s="578"/>
      <c r="AZ208" s="578"/>
      <c r="BA208" s="578"/>
      <c r="BB208" s="578"/>
      <c r="BC208" s="578"/>
      <c r="BD208" s="578"/>
      <c r="BE208" s="578"/>
      <c r="BF208" s="578"/>
      <c r="BG208" s="578"/>
      <c r="BH208" s="578"/>
      <c r="BI208" s="578"/>
      <c r="BJ208" s="578"/>
    </row>
    <row r="209" spans="1:68" s="2" customFormat="1" ht="19.5" customHeight="1">
      <c r="A209" s="466"/>
      <c r="B209" s="66"/>
      <c r="C209" s="66"/>
      <c r="D209" s="1133"/>
      <c r="E209" s="1133"/>
      <c r="F209" s="66"/>
      <c r="G209" s="667"/>
      <c r="H209" s="1123"/>
      <c r="I209" s="953" t="s">
        <v>2633</v>
      </c>
      <c r="J209" s="954"/>
      <c r="K209" s="955"/>
      <c r="L209" s="53"/>
      <c r="M209" s="379"/>
      <c r="N209" s="45"/>
      <c r="O209" s="1212"/>
      <c r="P209" s="815" t="s">
        <v>2622</v>
      </c>
      <c r="Q209" s="816">
        <v>1700</v>
      </c>
      <c r="R209" s="817"/>
      <c r="S209" s="817"/>
      <c r="T209" s="818"/>
      <c r="U209" s="819">
        <f>COUNTIF($T$10:$T$145,P209)</f>
        <v>0</v>
      </c>
      <c r="V209" s="813" t="s">
        <v>2457</v>
      </c>
      <c r="W209" s="66"/>
      <c r="X209" s="66"/>
      <c r="Y209" s="66"/>
      <c r="Z209" s="66"/>
      <c r="AA209" s="66"/>
      <c r="AB209" s="66"/>
      <c r="AC209" s="66"/>
      <c r="AD209" s="66"/>
      <c r="AG209" s="1233"/>
      <c r="AH209" s="746"/>
      <c r="AI209" s="258"/>
      <c r="AJ209" s="258"/>
      <c r="AK209" s="379"/>
      <c r="AL209" s="618"/>
      <c r="AM209" s="379"/>
      <c r="AN209" s="1229"/>
      <c r="AO209" s="428"/>
      <c r="AP209" s="423"/>
      <c r="AQ209" s="260"/>
      <c r="AR209" s="260"/>
      <c r="AS209" s="747"/>
      <c r="AT209" s="723"/>
      <c r="AU209" s="742"/>
      <c r="AV209" s="578"/>
      <c r="AW209" s="578"/>
      <c r="AX209" s="578"/>
      <c r="AY209" s="578"/>
      <c r="AZ209" s="578"/>
      <c r="BA209" s="578"/>
      <c r="BB209" s="578"/>
      <c r="BC209" s="578"/>
      <c r="BD209" s="578"/>
      <c r="BE209" s="578"/>
      <c r="BF209" s="578"/>
      <c r="BG209" s="578"/>
      <c r="BH209" s="578"/>
      <c r="BI209" s="578"/>
      <c r="BJ209" s="578"/>
    </row>
    <row r="210" spans="1:68" s="2" customFormat="1" ht="19.5" customHeight="1">
      <c r="A210" s="466"/>
      <c r="B210" s="66"/>
      <c r="C210" s="66"/>
      <c r="D210" s="1133"/>
      <c r="E210" s="1133"/>
      <c r="F210" s="66"/>
      <c r="G210" s="667"/>
      <c r="H210" s="1123"/>
      <c r="I210" s="842" t="s">
        <v>2634</v>
      </c>
      <c r="J210" s="360">
        <v>3000</v>
      </c>
      <c r="K210" s="42"/>
      <c r="L210" s="659"/>
      <c r="M210" s="655">
        <f>COUNTIF($U$10:$U$145,I210)</f>
        <v>0</v>
      </c>
      <c r="N210" s="46" t="s">
        <v>1035</v>
      </c>
      <c r="O210" s="1212"/>
      <c r="P210" s="820" t="s">
        <v>2623</v>
      </c>
      <c r="Q210" s="821">
        <v>1700</v>
      </c>
      <c r="R210" s="822"/>
      <c r="S210" s="822"/>
      <c r="T210" s="823"/>
      <c r="U210" s="824">
        <f>COUNTIF($T$10:$T$145,P210)</f>
        <v>0</v>
      </c>
      <c r="V210" s="825" t="s">
        <v>2457</v>
      </c>
      <c r="W210" s="66"/>
      <c r="X210" s="66"/>
      <c r="Y210" s="66"/>
      <c r="Z210" s="66"/>
      <c r="AA210" s="66"/>
      <c r="AB210" s="66"/>
      <c r="AC210" s="66"/>
      <c r="AD210" s="66"/>
      <c r="AG210" s="1233"/>
      <c r="AH210" s="1181"/>
      <c r="AI210" s="1181"/>
      <c r="AJ210" s="626"/>
      <c r="AK210" s="379"/>
      <c r="AL210" s="379"/>
      <c r="AM210" s="724"/>
      <c r="AN210" s="1229"/>
      <c r="AO210" s="424"/>
      <c r="AP210" s="674"/>
      <c r="AQ210" s="674"/>
      <c r="AR210" s="674"/>
      <c r="AS210" s="676"/>
      <c r="AT210" s="720"/>
      <c r="AU210" s="741"/>
      <c r="AV210" s="578"/>
      <c r="AW210" s="578"/>
      <c r="AX210" s="578"/>
      <c r="AY210" s="578"/>
      <c r="AZ210" s="578"/>
      <c r="BA210" s="578"/>
      <c r="BB210" s="578"/>
      <c r="BC210" s="578"/>
      <c r="BD210" s="578"/>
      <c r="BE210" s="578"/>
      <c r="BF210" s="578"/>
      <c r="BG210" s="578"/>
      <c r="BH210" s="578"/>
      <c r="BI210" s="578"/>
      <c r="BJ210" s="578"/>
    </row>
    <row r="211" spans="1:68" s="2" customFormat="1" ht="19.5" customHeight="1">
      <c r="A211" s="466"/>
      <c r="B211" s="66"/>
      <c r="C211" s="66"/>
      <c r="D211" s="1133"/>
      <c r="E211" s="1133"/>
      <c r="F211" s="66"/>
      <c r="G211" s="667"/>
      <c r="H211" s="1123"/>
      <c r="I211" s="1178" t="s">
        <v>2635</v>
      </c>
      <c r="J211" s="1179"/>
      <c r="K211" s="357"/>
      <c r="L211" s="734"/>
      <c r="M211" s="378"/>
      <c r="N211" s="47"/>
      <c r="O211" s="1212"/>
      <c r="P211" s="424" t="s">
        <v>2438</v>
      </c>
      <c r="Q211" s="626"/>
      <c r="R211" s="672"/>
      <c r="S211" s="672"/>
      <c r="T211" s="675"/>
      <c r="U211" s="676"/>
      <c r="V211" s="846"/>
      <c r="W211" s="66"/>
      <c r="X211" s="66"/>
      <c r="Y211" s="66"/>
      <c r="Z211" s="66"/>
      <c r="AA211" s="66"/>
      <c r="AB211" s="66"/>
      <c r="AC211" s="66"/>
      <c r="AD211" s="66"/>
      <c r="AG211" s="1233"/>
      <c r="AH211" s="727"/>
      <c r="AI211" s="258"/>
      <c r="AJ211" s="745"/>
      <c r="AK211" s="379"/>
      <c r="AL211" s="618"/>
      <c r="AM211" s="379"/>
      <c r="AN211" s="1229"/>
      <c r="AO211" s="424"/>
      <c r="AP211" s="674"/>
      <c r="AQ211" s="674"/>
      <c r="AR211" s="674"/>
      <c r="AS211" s="676"/>
      <c r="AT211" s="676"/>
      <c r="AU211" s="741"/>
      <c r="AV211" s="578"/>
      <c r="AW211" s="578"/>
      <c r="AX211" s="578"/>
      <c r="AY211" s="578"/>
      <c r="AZ211" s="578"/>
      <c r="BA211" s="578"/>
      <c r="BB211" s="578"/>
      <c r="BC211" s="578"/>
      <c r="BD211" s="578"/>
      <c r="BE211" s="578"/>
      <c r="BF211" s="578"/>
      <c r="BG211" s="578"/>
      <c r="BH211" s="578"/>
      <c r="BI211" s="578"/>
      <c r="BJ211" s="578"/>
    </row>
    <row r="212" spans="1:68" s="2" customFormat="1" ht="19.5" customHeight="1">
      <c r="A212" s="466"/>
      <c r="B212" s="66"/>
      <c r="C212" s="66"/>
      <c r="D212" s="1133"/>
      <c r="E212" s="1133"/>
      <c r="F212" s="66"/>
      <c r="G212" s="667"/>
      <c r="H212" s="1123"/>
      <c r="I212" s="1136" t="s">
        <v>2636</v>
      </c>
      <c r="J212" s="1137"/>
      <c r="K212" s="1138"/>
      <c r="L212" s="49"/>
      <c r="M212" s="377"/>
      <c r="N212" s="45"/>
      <c r="O212" s="1212"/>
      <c r="P212" s="424" t="s">
        <v>2624</v>
      </c>
      <c r="Q212" s="674"/>
      <c r="R212" s="674"/>
      <c r="S212" s="674"/>
      <c r="T212" s="675"/>
      <c r="U212" s="676"/>
      <c r="V212" s="677"/>
      <c r="W212" s="66"/>
      <c r="X212" s="66"/>
      <c r="Y212" s="66"/>
      <c r="Z212" s="66"/>
      <c r="AA212" s="66"/>
      <c r="AB212" s="66"/>
      <c r="AC212" s="66"/>
      <c r="AD212" s="66"/>
      <c r="AG212" s="1233"/>
      <c r="AH212" s="746"/>
      <c r="AI212" s="258"/>
      <c r="AJ212" s="258"/>
      <c r="AK212" s="379"/>
      <c r="AL212" s="618"/>
      <c r="AM212" s="379"/>
      <c r="AN212" s="1229"/>
      <c r="AO212" s="428"/>
      <c r="AP212" s="423"/>
      <c r="AQ212" s="260"/>
      <c r="AR212" s="260"/>
      <c r="AS212" s="747"/>
      <c r="AT212" s="723"/>
      <c r="AU212" s="742"/>
      <c r="AV212" s="578"/>
      <c r="AW212" s="578"/>
      <c r="AX212" s="578"/>
      <c r="AY212" s="578"/>
      <c r="AZ212" s="578"/>
      <c r="BA212" s="578"/>
      <c r="BB212" s="578"/>
      <c r="BC212" s="578"/>
      <c r="BD212" s="578"/>
      <c r="BE212" s="578"/>
      <c r="BF212" s="578"/>
      <c r="BG212" s="578"/>
      <c r="BH212" s="578"/>
      <c r="BI212" s="578"/>
      <c r="BJ212" s="578"/>
    </row>
    <row r="213" spans="1:68" s="2" customFormat="1" ht="19.5" customHeight="1">
      <c r="A213" s="466"/>
      <c r="B213" s="66"/>
      <c r="C213" s="66"/>
      <c r="D213" s="1133"/>
      <c r="E213" s="1133"/>
      <c r="F213" s="66"/>
      <c r="G213" s="667"/>
      <c r="H213" s="1123"/>
      <c r="I213" s="58" t="s">
        <v>2461</v>
      </c>
      <c r="J213" s="359">
        <v>2500</v>
      </c>
      <c r="K213" s="833" t="s">
        <v>2637</v>
      </c>
      <c r="L213" s="654"/>
      <c r="M213" s="655">
        <f>COUNTIF($U$10:$U$145,I213)</f>
        <v>0</v>
      </c>
      <c r="N213" s="575" t="s">
        <v>1035</v>
      </c>
      <c r="O213" s="1212"/>
      <c r="P213" s="622" t="s">
        <v>2625</v>
      </c>
      <c r="Q213" s="623">
        <v>1500</v>
      </c>
      <c r="R213" s="624"/>
      <c r="S213" s="624"/>
      <c r="T213" s="660"/>
      <c r="U213" s="661">
        <f>COUNTIF($T$10:$T$145,P213)</f>
        <v>0</v>
      </c>
      <c r="V213" s="625" t="s">
        <v>2457</v>
      </c>
      <c r="W213" s="66"/>
      <c r="X213" s="66"/>
      <c r="Y213" s="66"/>
      <c r="Z213" s="66"/>
      <c r="AA213" s="66"/>
      <c r="AB213" s="66"/>
      <c r="AC213" s="66"/>
      <c r="AD213" s="66"/>
      <c r="AG213" s="1234"/>
      <c r="AH213" s="1227"/>
      <c r="AI213" s="1227"/>
      <c r="AJ213" s="258"/>
      <c r="AK213" s="377"/>
      <c r="AL213" s="377"/>
      <c r="AM213" s="724"/>
      <c r="AN213" s="1229"/>
      <c r="AO213" s="424"/>
      <c r="AP213" s="626"/>
      <c r="AQ213" s="672"/>
      <c r="AR213" s="672"/>
      <c r="AS213" s="676"/>
      <c r="AT213" s="720"/>
      <c r="AU213" s="741"/>
      <c r="AV213" s="578"/>
      <c r="AW213" s="578"/>
      <c r="AX213" s="578"/>
      <c r="AY213" s="578"/>
      <c r="AZ213" s="578"/>
      <c r="BA213" s="578"/>
      <c r="BB213" s="578"/>
      <c r="BC213" s="578"/>
      <c r="BD213" s="578"/>
      <c r="BE213" s="578"/>
      <c r="BF213" s="578"/>
      <c r="BG213" s="578"/>
      <c r="BH213" s="578"/>
      <c r="BI213" s="578"/>
      <c r="BJ213" s="578"/>
    </row>
    <row r="214" spans="1:68" s="2" customFormat="1" ht="19.5" customHeight="1">
      <c r="A214" s="466"/>
      <c r="B214" s="66"/>
      <c r="C214" s="66"/>
      <c r="D214" s="1133"/>
      <c r="E214" s="1133"/>
      <c r="F214" s="66"/>
      <c r="G214" s="667"/>
      <c r="H214" s="1123"/>
      <c r="I214" s="58" t="s">
        <v>2462</v>
      </c>
      <c r="J214" s="359">
        <v>2500</v>
      </c>
      <c r="K214" s="833" t="s">
        <v>2638</v>
      </c>
      <c r="L214" s="656"/>
      <c r="M214" s="655">
        <f>COUNTIF($U$10:$U$145,I214)</f>
        <v>0</v>
      </c>
      <c r="N214" s="575" t="s">
        <v>1035</v>
      </c>
      <c r="O214" s="1212"/>
      <c r="P214" s="426" t="s">
        <v>690</v>
      </c>
      <c r="Q214" s="398"/>
      <c r="R214" s="678"/>
      <c r="S214" s="678"/>
      <c r="T214" s="673"/>
      <c r="U214" s="722"/>
      <c r="V214" s="846"/>
      <c r="W214" s="66"/>
      <c r="X214" s="66"/>
      <c r="Y214" s="66"/>
      <c r="Z214" s="66"/>
      <c r="AA214" s="66"/>
      <c r="AB214" s="66"/>
      <c r="AC214" s="66"/>
      <c r="AD214" s="66"/>
      <c r="AG214" s="1234"/>
      <c r="AH214" s="1228"/>
      <c r="AI214" s="1228"/>
      <c r="AJ214" s="1228"/>
      <c r="AK214" s="377"/>
      <c r="AL214" s="377"/>
      <c r="AM214" s="724"/>
      <c r="AN214" s="1229"/>
      <c r="AO214" s="424"/>
      <c r="AP214" s="674"/>
      <c r="AQ214" s="674"/>
      <c r="AR214" s="674"/>
      <c r="AS214" s="676"/>
      <c r="AT214" s="720"/>
      <c r="AU214" s="741"/>
      <c r="AV214" s="578"/>
      <c r="AW214" s="578"/>
      <c r="AX214" s="578"/>
      <c r="AY214" s="578"/>
      <c r="AZ214" s="578"/>
      <c r="BA214" s="578"/>
      <c r="BB214" s="578"/>
      <c r="BC214" s="578"/>
      <c r="BD214" s="578"/>
      <c r="BE214" s="578"/>
      <c r="BF214" s="578"/>
      <c r="BG214" s="578"/>
      <c r="BH214" s="578"/>
      <c r="BI214" s="578"/>
      <c r="BJ214" s="578"/>
    </row>
    <row r="215" spans="1:68" s="2" customFormat="1" ht="19.5" customHeight="1">
      <c r="A215" s="466"/>
      <c r="B215" s="66"/>
      <c r="C215" s="66"/>
      <c r="D215" s="1133"/>
      <c r="E215" s="1133"/>
      <c r="F215" s="66"/>
      <c r="G215" s="667"/>
      <c r="H215" s="1123"/>
      <c r="I215" s="58" t="s">
        <v>2463</v>
      </c>
      <c r="J215" s="359">
        <v>2500</v>
      </c>
      <c r="K215" s="833" t="s">
        <v>2639</v>
      </c>
      <c r="L215" s="656"/>
      <c r="M215" s="655">
        <f>COUNTIF($U$10:$U$145,I215)</f>
        <v>0</v>
      </c>
      <c r="N215" s="575" t="s">
        <v>1035</v>
      </c>
      <c r="O215" s="1212"/>
      <c r="P215" s="424" t="s">
        <v>2624</v>
      </c>
      <c r="Q215" s="674"/>
      <c r="R215" s="674"/>
      <c r="S215" s="674"/>
      <c r="T215" s="675"/>
      <c r="U215" s="720"/>
      <c r="V215" s="677"/>
      <c r="W215" s="66"/>
      <c r="X215" s="66"/>
      <c r="Y215" s="66"/>
      <c r="Z215" s="66"/>
      <c r="AA215" s="66"/>
      <c r="AB215" s="66"/>
      <c r="AC215" s="66"/>
      <c r="AD215" s="66"/>
      <c r="AG215" s="1234"/>
      <c r="AH215" s="746"/>
      <c r="AI215" s="258"/>
      <c r="AJ215" s="258"/>
      <c r="AK215" s="379"/>
      <c r="AL215" s="618"/>
      <c r="AM215" s="379"/>
      <c r="AN215" s="1229"/>
      <c r="AO215" s="428"/>
      <c r="AP215" s="423"/>
      <c r="AQ215" s="260"/>
      <c r="AR215" s="260"/>
      <c r="AS215" s="747"/>
      <c r="AT215" s="723"/>
      <c r="AU215" s="742"/>
      <c r="AV215" s="578"/>
      <c r="AW215" s="578"/>
      <c r="AX215" s="578"/>
      <c r="AY215" s="578"/>
      <c r="AZ215" s="578"/>
      <c r="BA215" s="578"/>
      <c r="BB215" s="578"/>
      <c r="BC215" s="578"/>
      <c r="BD215" s="578"/>
      <c r="BE215" s="578"/>
      <c r="BF215" s="578"/>
      <c r="BG215" s="578"/>
      <c r="BH215" s="578"/>
      <c r="BI215" s="578"/>
      <c r="BJ215" s="578"/>
    </row>
    <row r="216" spans="1:68" s="2" customFormat="1" ht="19.5" customHeight="1">
      <c r="A216" s="466"/>
      <c r="B216" s="66"/>
      <c r="C216" s="66"/>
      <c r="D216" s="1133"/>
      <c r="E216" s="1133"/>
      <c r="F216" s="66"/>
      <c r="G216" s="667"/>
      <c r="H216" s="1123"/>
      <c r="I216" s="422" t="s">
        <v>2464</v>
      </c>
      <c r="J216" s="361">
        <v>2500</v>
      </c>
      <c r="K216" s="834" t="s">
        <v>2653</v>
      </c>
      <c r="L216" s="657"/>
      <c r="M216" s="655">
        <f>COUNTIF($U$10:$U$145,I216)</f>
        <v>0</v>
      </c>
      <c r="N216" s="737" t="s">
        <v>1035</v>
      </c>
      <c r="O216" s="1212"/>
      <c r="P216" s="787" t="s">
        <v>2626</v>
      </c>
      <c r="Q216" s="630">
        <v>1500</v>
      </c>
      <c r="R216" s="811"/>
      <c r="S216" s="811"/>
      <c r="T216" s="812"/>
      <c r="U216" s="721">
        <f>COUNTIF($T$10:$T$145,P216)</f>
        <v>0</v>
      </c>
      <c r="V216" s="813" t="s">
        <v>2457</v>
      </c>
      <c r="W216" s="66"/>
      <c r="X216" s="66"/>
      <c r="Y216" s="66"/>
      <c r="Z216" s="66"/>
      <c r="AA216" s="66"/>
      <c r="AB216" s="66"/>
      <c r="AC216" s="66"/>
      <c r="AD216" s="66"/>
      <c r="AG216" s="1234"/>
      <c r="AH216" s="746"/>
      <c r="AI216" s="258"/>
      <c r="AJ216" s="258"/>
      <c r="AK216" s="379"/>
      <c r="AL216" s="618"/>
      <c r="AM216" s="379"/>
      <c r="AN216" s="1229"/>
      <c r="AO216" s="424"/>
      <c r="AP216" s="626"/>
      <c r="AQ216" s="672"/>
      <c r="AR216" s="672"/>
      <c r="AS216" s="676"/>
      <c r="AT216" s="720"/>
      <c r="AU216" s="741"/>
      <c r="AV216" s="578"/>
      <c r="AW216" s="578"/>
      <c r="AX216" s="578"/>
      <c r="AY216" s="578"/>
      <c r="AZ216" s="578"/>
      <c r="BA216" s="578"/>
      <c r="BB216" s="578"/>
      <c r="BC216" s="578"/>
      <c r="BD216" s="578"/>
      <c r="BE216" s="578"/>
      <c r="BF216" s="578"/>
      <c r="BG216" s="578"/>
      <c r="BH216" s="578"/>
      <c r="BI216" s="578"/>
      <c r="BJ216" s="578"/>
    </row>
    <row r="217" spans="1:68" s="2" customFormat="1" ht="19.5" customHeight="1" thickBot="1">
      <c r="A217" s="466"/>
      <c r="B217" s="66"/>
      <c r="C217" s="66"/>
      <c r="D217" s="1133"/>
      <c r="E217" s="1133"/>
      <c r="F217" s="66"/>
      <c r="G217" s="667"/>
      <c r="H217" s="1123"/>
      <c r="I217" s="1102" t="s">
        <v>690</v>
      </c>
      <c r="J217" s="1124"/>
      <c r="K217" s="355"/>
      <c r="L217" s="52"/>
      <c r="M217" s="380"/>
      <c r="N217" s="47"/>
      <c r="O217" s="1213"/>
      <c r="P217" s="826" t="s">
        <v>2627</v>
      </c>
      <c r="Q217" s="827">
        <v>1500</v>
      </c>
      <c r="R217" s="828"/>
      <c r="S217" s="828"/>
      <c r="T217" s="829"/>
      <c r="U217" s="830">
        <f>COUNTIF($T$10:$T$145,P217)</f>
        <v>0</v>
      </c>
      <c r="V217" s="831" t="s">
        <v>2457</v>
      </c>
      <c r="W217" s="66"/>
      <c r="X217" s="66"/>
      <c r="Y217" s="66"/>
      <c r="Z217" s="66"/>
      <c r="AA217" s="66"/>
      <c r="AB217" s="66"/>
      <c r="AC217" s="66"/>
      <c r="AD217" s="66"/>
      <c r="AG217" s="1234"/>
      <c r="AH217" s="954"/>
      <c r="AI217" s="954"/>
      <c r="AJ217" s="954"/>
      <c r="AK217" s="379"/>
      <c r="AL217" s="379"/>
      <c r="AM217" s="724"/>
      <c r="AN217" s="1229"/>
      <c r="AO217" s="428"/>
      <c r="AP217" s="423"/>
      <c r="AQ217" s="260"/>
      <c r="AR217" s="260"/>
      <c r="AS217" s="747"/>
      <c r="AT217" s="723"/>
      <c r="AU217" s="742"/>
      <c r="AV217" s="578"/>
      <c r="AW217" s="578"/>
      <c r="AX217" s="578"/>
      <c r="AY217" s="578"/>
      <c r="AZ217" s="578"/>
      <c r="BA217" s="578"/>
      <c r="BB217" s="578"/>
      <c r="BC217" s="578"/>
      <c r="BD217" s="578"/>
      <c r="BE217" s="578"/>
      <c r="BF217" s="578"/>
      <c r="BG217" s="578"/>
      <c r="BH217" s="578"/>
      <c r="BI217" s="578"/>
      <c r="BJ217" s="578"/>
    </row>
    <row r="218" spans="1:68" s="2" customFormat="1" ht="19.5" customHeight="1">
      <c r="A218" s="466"/>
      <c r="B218" s="66"/>
      <c r="C218" s="66"/>
      <c r="D218" s="1133"/>
      <c r="E218" s="1133"/>
      <c r="F218" s="66"/>
      <c r="G218" s="667"/>
      <c r="H218" s="1123"/>
      <c r="I218" s="953" t="s">
        <v>2633</v>
      </c>
      <c r="J218" s="954"/>
      <c r="K218" s="955"/>
      <c r="L218" s="53"/>
      <c r="M218" s="379"/>
      <c r="N218" s="45"/>
      <c r="O218" s="1182" t="s">
        <v>845</v>
      </c>
      <c r="P218" s="425" t="s">
        <v>2532</v>
      </c>
      <c r="Q218" s="419"/>
      <c r="R218" s="419"/>
      <c r="S218" s="427"/>
      <c r="T218" s="1184">
        <f>COUNTIF($W$10:$W$145,"○")</f>
        <v>0</v>
      </c>
      <c r="U218" s="1185"/>
      <c r="V218" s="1104" t="s">
        <v>1292</v>
      </c>
      <c r="W218" s="66"/>
      <c r="X218" s="66"/>
      <c r="Y218" s="66"/>
      <c r="Z218" s="66"/>
      <c r="AA218" s="66"/>
      <c r="AB218" s="66"/>
      <c r="AC218" s="66"/>
      <c r="AD218" s="66"/>
      <c r="AG218" s="1234"/>
      <c r="AH218" s="573"/>
      <c r="AI218" s="258"/>
      <c r="AJ218" s="258"/>
      <c r="AK218" s="379"/>
      <c r="AL218" s="618"/>
      <c r="AM218" s="379"/>
      <c r="AN218" s="1229"/>
      <c r="AO218" s="424"/>
      <c r="AP218" s="626"/>
      <c r="AQ218" s="672"/>
      <c r="AR218" s="672"/>
      <c r="AS218" s="676"/>
      <c r="AT218" s="720"/>
      <c r="AU218" s="741"/>
      <c r="AV218" s="578"/>
      <c r="AW218" s="578"/>
      <c r="AX218" s="578"/>
      <c r="AY218" s="578"/>
      <c r="AZ218" s="578"/>
      <c r="BA218" s="578"/>
      <c r="BB218" s="578"/>
      <c r="BC218" s="578"/>
      <c r="BD218" s="578"/>
      <c r="BE218" s="578"/>
      <c r="BF218" s="578"/>
      <c r="BG218" s="578"/>
      <c r="BH218" s="578"/>
      <c r="BI218" s="578"/>
      <c r="BJ218" s="578"/>
    </row>
    <row r="219" spans="1:68" s="2" customFormat="1" ht="19.5" customHeight="1" thickBot="1">
      <c r="A219" s="466"/>
      <c r="B219" s="66"/>
      <c r="C219" s="66"/>
      <c r="D219" s="1133"/>
      <c r="E219" s="1133"/>
      <c r="F219" s="66"/>
      <c r="G219" s="667"/>
      <c r="H219" s="1123"/>
      <c r="I219" s="835" t="s">
        <v>2640</v>
      </c>
      <c r="J219" s="783">
        <v>3000</v>
      </c>
      <c r="K219" s="784"/>
      <c r="L219" s="658"/>
      <c r="M219" s="655">
        <f>COUNTIF($U$10:$U$145,I219)</f>
        <v>0</v>
      </c>
      <c r="N219" s="759" t="s">
        <v>1035</v>
      </c>
      <c r="O219" s="1183"/>
      <c r="P219" s="612">
        <v>900</v>
      </c>
      <c r="Q219" s="631"/>
      <c r="R219" s="631"/>
      <c r="S219" s="632"/>
      <c r="T219" s="1186"/>
      <c r="U219" s="1187"/>
      <c r="V219" s="1105"/>
      <c r="W219" s="66"/>
      <c r="X219" s="66"/>
      <c r="Y219" s="66"/>
      <c r="Z219" s="66"/>
      <c r="AA219" s="66"/>
      <c r="AB219" s="66"/>
      <c r="AC219" s="66"/>
      <c r="AD219" s="66"/>
      <c r="AG219" s="1234"/>
      <c r="AH219" s="1223"/>
      <c r="AI219" s="1181"/>
      <c r="AJ219" s="626"/>
      <c r="AK219" s="379"/>
      <c r="AL219" s="379"/>
      <c r="AM219" s="724"/>
      <c r="AN219" s="1229"/>
      <c r="AO219" s="424"/>
      <c r="AP219" s="674"/>
      <c r="AQ219" s="674"/>
      <c r="AR219" s="674"/>
      <c r="AS219" s="676"/>
      <c r="AT219" s="720"/>
      <c r="AU219" s="741"/>
      <c r="AV219" s="578"/>
      <c r="AW219" s="578"/>
      <c r="AX219" s="578"/>
      <c r="AY219" s="578"/>
      <c r="AZ219" s="578"/>
      <c r="BA219" s="578"/>
      <c r="BB219" s="578"/>
      <c r="BC219" s="578"/>
      <c r="BD219" s="578"/>
      <c r="BE219" s="578"/>
      <c r="BF219" s="578"/>
      <c r="BG219" s="578"/>
      <c r="BH219" s="578"/>
      <c r="BI219" s="578"/>
      <c r="BJ219" s="578"/>
    </row>
    <row r="220" spans="1:68" s="2" customFormat="1" ht="19.5" customHeight="1">
      <c r="A220" s="466"/>
      <c r="B220" s="66"/>
      <c r="C220" s="66"/>
      <c r="D220" s="668"/>
      <c r="E220" s="668"/>
      <c r="F220" s="66"/>
      <c r="G220" s="667"/>
      <c r="H220" s="1119" t="s">
        <v>845</v>
      </c>
      <c r="I220" s="1121" t="s">
        <v>2560</v>
      </c>
      <c r="J220" s="1122"/>
      <c r="K220" s="356"/>
      <c r="L220" s="1184">
        <f>COUNTIF($V$10:$V$145,"○")</f>
        <v>0</v>
      </c>
      <c r="M220" s="1185"/>
      <c r="N220" s="1104" t="s">
        <v>1292</v>
      </c>
      <c r="O220" s="1182" t="s">
        <v>845</v>
      </c>
      <c r="P220" s="425" t="s">
        <v>2658</v>
      </c>
      <c r="Q220" s="419"/>
      <c r="R220" s="419"/>
      <c r="S220" s="427"/>
      <c r="T220" s="1184">
        <f>COUNTIF($X$10:$X$145,"○")</f>
        <v>0</v>
      </c>
      <c r="U220" s="1185"/>
      <c r="V220" s="1104" t="s">
        <v>1292</v>
      </c>
      <c r="W220" s="66"/>
      <c r="X220" s="66"/>
      <c r="Y220" s="66"/>
      <c r="Z220" s="66"/>
      <c r="AA220" s="66"/>
      <c r="AB220" s="66"/>
      <c r="AC220" s="66"/>
      <c r="AD220" s="66"/>
      <c r="AG220" s="746"/>
      <c r="AH220" s="1223"/>
      <c r="AI220" s="1181"/>
      <c r="AJ220" s="258"/>
      <c r="AK220" s="377"/>
      <c r="AL220" s="377"/>
      <c r="AM220" s="744"/>
      <c r="AN220" s="1224"/>
      <c r="AO220" s="424"/>
      <c r="AP220" s="65"/>
      <c r="AQ220" s="65"/>
      <c r="AR220" s="65"/>
      <c r="AS220" s="676"/>
      <c r="AT220" s="720"/>
      <c r="AU220" s="741"/>
      <c r="AV220" s="578"/>
      <c r="AW220" s="578"/>
      <c r="AX220" s="578"/>
      <c r="AY220" s="578"/>
      <c r="AZ220" s="578"/>
      <c r="BA220" s="578"/>
      <c r="BB220" s="578"/>
      <c r="BC220" s="578"/>
      <c r="BD220" s="578"/>
      <c r="BE220" s="578"/>
      <c r="BF220" s="578"/>
      <c r="BG220" s="578"/>
      <c r="BH220" s="578"/>
      <c r="BI220" s="578"/>
      <c r="BJ220" s="578"/>
    </row>
    <row r="221" spans="1:68" s="2" customFormat="1" ht="19.5" customHeight="1" thickBot="1">
      <c r="A221" s="466"/>
      <c r="B221" s="66"/>
      <c r="C221" s="66"/>
      <c r="D221" s="668"/>
      <c r="E221" s="668"/>
      <c r="F221" s="66"/>
      <c r="G221" s="667"/>
      <c r="H221" s="1120"/>
      <c r="I221" s="1191">
        <v>900</v>
      </c>
      <c r="J221" s="1191"/>
      <c r="K221" s="728"/>
      <c r="L221" s="1186"/>
      <c r="M221" s="1187"/>
      <c r="N221" s="1105"/>
      <c r="O221" s="1183"/>
      <c r="P221" s="612">
        <v>900</v>
      </c>
      <c r="Q221" s="631"/>
      <c r="R221" s="631"/>
      <c r="S221" s="632"/>
      <c r="T221" s="1186"/>
      <c r="U221" s="1187"/>
      <c r="V221" s="1105"/>
      <c r="W221" s="66"/>
      <c r="X221" s="66"/>
      <c r="Y221" s="66"/>
      <c r="Z221" s="66"/>
      <c r="AA221" s="66"/>
      <c r="AB221" s="66"/>
      <c r="AC221" s="66"/>
      <c r="AD221" s="66"/>
      <c r="AG221" s="746"/>
      <c r="AH221" s="954"/>
      <c r="AI221" s="954"/>
      <c r="AJ221" s="954"/>
      <c r="AK221" s="377"/>
      <c r="AL221" s="377"/>
      <c r="AM221" s="744"/>
      <c r="AN221" s="1224"/>
      <c r="AO221" s="748"/>
      <c r="AP221" s="423"/>
      <c r="AQ221" s="267"/>
      <c r="AR221" s="267"/>
      <c r="AS221" s="726"/>
      <c r="AT221" s="723"/>
      <c r="AU221" s="377"/>
      <c r="AV221" s="578"/>
      <c r="AW221" s="578"/>
      <c r="AX221" s="578"/>
      <c r="AY221" s="578"/>
      <c r="AZ221" s="578"/>
      <c r="BA221" s="578"/>
      <c r="BB221" s="578"/>
      <c r="BC221" s="578"/>
      <c r="BD221" s="578"/>
      <c r="BE221" s="578"/>
      <c r="BF221" s="578"/>
      <c r="BG221" s="578"/>
      <c r="BH221" s="578"/>
      <c r="BI221" s="578"/>
      <c r="BJ221" s="578"/>
    </row>
    <row r="222" spans="1:68" s="2" customFormat="1" ht="28.5" customHeight="1">
      <c r="A222" s="466"/>
      <c r="B222" s="66"/>
      <c r="C222" s="66"/>
      <c r="D222" s="66"/>
      <c r="E222" s="66"/>
      <c r="F222" s="66"/>
      <c r="G222" s="667"/>
      <c r="V222" s="570"/>
      <c r="W222" s="666"/>
      <c r="X222" s="666"/>
      <c r="Y222" s="666"/>
      <c r="Z222" s="66"/>
      <c r="AA222" s="66"/>
      <c r="AB222" s="66"/>
      <c r="AC222" s="66"/>
      <c r="AD222" s="66"/>
      <c r="AG222" s="749"/>
      <c r="AH222" s="1217"/>
      <c r="AI222" s="1217"/>
      <c r="AJ222" s="733"/>
      <c r="AK222" s="1180"/>
      <c r="AL222" s="1180"/>
      <c r="AM222" s="744"/>
      <c r="AN222" s="428"/>
      <c r="AO222" s="733"/>
      <c r="AP222" s="750"/>
      <c r="AQ222" s="750"/>
      <c r="AR222" s="750"/>
      <c r="AS222" s="1180"/>
      <c r="AT222" s="1180"/>
      <c r="AU222" s="429"/>
      <c r="AV222" s="578"/>
      <c r="AW222" s="578"/>
      <c r="AX222" s="578"/>
      <c r="AY222" s="578"/>
      <c r="AZ222" s="578"/>
      <c r="BA222" s="578"/>
      <c r="BB222" s="578"/>
      <c r="BC222" s="578"/>
      <c r="BD222" s="578"/>
      <c r="BE222" s="578"/>
      <c r="BF222" s="578"/>
      <c r="BG222" s="578"/>
      <c r="BH222" s="578"/>
      <c r="BI222" s="578"/>
      <c r="BJ222" s="578"/>
    </row>
    <row r="223" spans="1:68" s="2" customFormat="1" ht="18.75" customHeight="1">
      <c r="A223" s="466"/>
      <c r="B223" s="66"/>
      <c r="C223" s="66"/>
      <c r="D223" s="66"/>
      <c r="E223" s="66"/>
      <c r="F223" s="66"/>
      <c r="G223" s="667"/>
      <c r="H223" s="588"/>
      <c r="I223" s="588"/>
      <c r="J223" s="584"/>
      <c r="K223" s="584"/>
      <c r="L223" s="584"/>
      <c r="M223" s="584"/>
      <c r="N223" s="584"/>
      <c r="O223" s="584"/>
      <c r="P223" s="584"/>
      <c r="Q223" s="584"/>
      <c r="R223" s="584"/>
      <c r="S223" s="64"/>
      <c r="T223" s="65"/>
      <c r="U223" s="66"/>
      <c r="V223" s="843"/>
      <c r="W223" s="66"/>
      <c r="X223" s="66"/>
      <c r="Y223" s="66"/>
      <c r="Z223" s="66"/>
      <c r="AA223" s="66"/>
      <c r="AB223" s="679"/>
      <c r="AC223" s="669"/>
      <c r="AD223" s="666"/>
      <c r="AE223" s="580"/>
      <c r="AF223" s="580"/>
      <c r="AG223" s="581"/>
      <c r="AH223" s="1169"/>
      <c r="AI223" s="1169"/>
      <c r="AJ223" s="1169"/>
      <c r="AK223" s="1170"/>
      <c r="AL223" s="1170"/>
      <c r="AM223" s="1170"/>
      <c r="AN223" s="577"/>
      <c r="AO223" s="577"/>
      <c r="AP223" s="577"/>
      <c r="AQ223" s="577"/>
      <c r="AR223" s="577"/>
      <c r="AS223" s="577"/>
      <c r="AT223" s="577"/>
      <c r="AU223" s="577"/>
      <c r="AV223" s="578"/>
      <c r="AW223" s="578"/>
      <c r="AX223" s="578"/>
      <c r="AY223" s="578"/>
      <c r="AZ223" s="578"/>
      <c r="BA223" s="578"/>
      <c r="BB223" s="578"/>
      <c r="BC223" s="578"/>
      <c r="BD223" s="578"/>
      <c r="BE223" s="578"/>
      <c r="BF223" s="578"/>
      <c r="BG223" s="578"/>
      <c r="BH223" s="578"/>
      <c r="BI223" s="578"/>
      <c r="BJ223" s="578"/>
      <c r="BK223" s="578"/>
      <c r="BL223" s="578"/>
      <c r="BM223" s="578"/>
      <c r="BN223" s="578"/>
      <c r="BO223" s="578"/>
      <c r="BP223" s="578"/>
    </row>
    <row r="224" spans="1:68" s="2" customFormat="1" ht="13.5" customHeight="1" thickBot="1">
      <c r="A224" s="466"/>
      <c r="B224" s="66"/>
      <c r="C224" s="66"/>
      <c r="D224" s="66"/>
      <c r="E224" s="66"/>
      <c r="F224" s="66"/>
      <c r="G224" s="667"/>
      <c r="H224" s="584"/>
      <c r="I224" s="584"/>
      <c r="J224" s="584"/>
      <c r="K224" s="584"/>
      <c r="L224" s="584"/>
      <c r="M224" s="584"/>
      <c r="N224" s="584"/>
      <c r="O224" s="584"/>
      <c r="P224" s="584"/>
      <c r="Q224" s="584"/>
      <c r="R224" s="584"/>
      <c r="S224" s="64"/>
      <c r="T224" s="65"/>
      <c r="U224" s="66"/>
      <c r="V224" s="843"/>
      <c r="W224" s="66"/>
      <c r="X224" s="66"/>
      <c r="Y224" s="66"/>
      <c r="Z224" s="66"/>
      <c r="AA224" s="66"/>
      <c r="AB224" s="679"/>
      <c r="AC224" s="669"/>
      <c r="AD224" s="666"/>
      <c r="AE224" s="580"/>
      <c r="AF224" s="580"/>
      <c r="AG224" s="581"/>
      <c r="AH224" s="1169"/>
      <c r="AI224" s="1169"/>
      <c r="AJ224" s="1169"/>
      <c r="AK224" s="1170"/>
      <c r="AL224" s="1170"/>
      <c r="AM224" s="1170"/>
      <c r="AN224" s="577"/>
      <c r="AO224" s="577"/>
      <c r="AP224" s="577"/>
      <c r="AQ224" s="577"/>
      <c r="AR224" s="577"/>
      <c r="AS224" s="577"/>
      <c r="AT224" s="577"/>
      <c r="AU224" s="577"/>
      <c r="AV224" s="578"/>
      <c r="AW224" s="578"/>
      <c r="AX224" s="578"/>
      <c r="AY224" s="578"/>
      <c r="AZ224" s="578"/>
      <c r="BA224" s="578"/>
      <c r="BB224" s="578"/>
      <c r="BC224" s="578"/>
      <c r="BD224" s="578"/>
      <c r="BE224" s="578"/>
      <c r="BF224" s="578"/>
      <c r="BG224" s="578"/>
      <c r="BH224" s="578"/>
      <c r="BI224" s="578"/>
      <c r="BJ224" s="578"/>
      <c r="BK224" s="578"/>
      <c r="BL224" s="578"/>
      <c r="BM224" s="578"/>
      <c r="BN224" s="578"/>
      <c r="BO224" s="578"/>
      <c r="BP224" s="578"/>
    </row>
    <row r="225" spans="1:76" s="2" customFormat="1" ht="18.75" customHeight="1">
      <c r="A225" s="466"/>
      <c r="B225" s="66"/>
      <c r="C225" s="66"/>
      <c r="D225" s="66"/>
      <c r="E225" s="66"/>
      <c r="F225" s="66"/>
      <c r="G225" s="667"/>
      <c r="H225" s="1110" t="s">
        <v>128</v>
      </c>
      <c r="I225" s="1111"/>
      <c r="J225" s="1111"/>
      <c r="K225" s="1111"/>
      <c r="L225" s="1111"/>
      <c r="M225" s="1111"/>
      <c r="N225" s="1111"/>
      <c r="O225" s="1111"/>
      <c r="P225" s="1111"/>
      <c r="Q225" s="1111"/>
      <c r="R225" s="1111"/>
      <c r="S225" s="1111"/>
      <c r="T225" s="1111"/>
      <c r="U225" s="1112"/>
      <c r="V225" s="66"/>
      <c r="W225" s="66"/>
      <c r="X225" s="66"/>
      <c r="Y225" s="66"/>
      <c r="Z225" s="66"/>
      <c r="AA225" s="66"/>
      <c r="AB225" s="679"/>
      <c r="AC225" s="669"/>
      <c r="AD225" s="666"/>
      <c r="AE225" s="580"/>
      <c r="AF225" s="580"/>
      <c r="AG225" s="580"/>
      <c r="AH225" s="580"/>
      <c r="AI225" s="580"/>
      <c r="AJ225" s="580"/>
      <c r="AK225" s="580"/>
      <c r="AL225" s="580"/>
      <c r="AM225" s="580"/>
      <c r="AN225" s="578"/>
      <c r="AO225" s="578"/>
      <c r="AP225" s="578"/>
      <c r="AQ225" s="578"/>
      <c r="AR225" s="578"/>
      <c r="AS225" s="578"/>
      <c r="AT225" s="578"/>
      <c r="AU225" s="578"/>
      <c r="AV225" s="578"/>
      <c r="AW225" s="578"/>
      <c r="AX225" s="578"/>
      <c r="AY225" s="578"/>
      <c r="AZ225" s="578"/>
      <c r="BA225" s="578"/>
      <c r="BB225" s="578"/>
      <c r="BC225" s="578"/>
      <c r="BD225" s="578"/>
      <c r="BE225" s="578"/>
      <c r="BF225" s="578"/>
      <c r="BG225" s="578"/>
      <c r="BH225" s="578"/>
      <c r="BI225" s="578"/>
      <c r="BJ225" s="578"/>
      <c r="BK225" s="578"/>
      <c r="BL225" s="578"/>
      <c r="BM225" s="578"/>
      <c r="BN225" s="578"/>
      <c r="BO225" s="578"/>
      <c r="BP225" s="578"/>
    </row>
    <row r="226" spans="1:76" s="2" customFormat="1" ht="15" customHeight="1">
      <c r="A226" s="466"/>
      <c r="B226" s="588"/>
      <c r="C226" s="588"/>
      <c r="D226" s="588"/>
      <c r="E226" s="680"/>
      <c r="F226" s="588"/>
      <c r="G226" s="588"/>
      <c r="H226" s="1113"/>
      <c r="I226" s="1114"/>
      <c r="J226" s="1114"/>
      <c r="K226" s="1114"/>
      <c r="L226" s="1114"/>
      <c r="M226" s="1114"/>
      <c r="N226" s="1114"/>
      <c r="O226" s="1114"/>
      <c r="P226" s="1114"/>
      <c r="Q226" s="1114"/>
      <c r="R226" s="1114"/>
      <c r="S226" s="1114"/>
      <c r="T226" s="1114"/>
      <c r="U226" s="1115"/>
      <c r="V226" s="66"/>
      <c r="W226" s="66"/>
      <c r="X226" s="66"/>
      <c r="Y226" s="66"/>
      <c r="Z226" s="66"/>
      <c r="AA226" s="66"/>
      <c r="AB226" s="66"/>
      <c r="AC226" s="681"/>
      <c r="AD226" s="681"/>
      <c r="AE226" s="580"/>
      <c r="AF226" s="580"/>
      <c r="AG226" s="580"/>
      <c r="AH226" s="580"/>
      <c r="AI226" s="580"/>
      <c r="AJ226" s="580"/>
      <c r="AK226" s="580"/>
      <c r="AL226" s="580"/>
      <c r="AM226" s="580"/>
      <c r="AN226" s="578"/>
      <c r="AO226" s="578"/>
      <c r="AP226" s="578"/>
      <c r="AQ226" s="578"/>
      <c r="AR226" s="578"/>
      <c r="AS226" s="578"/>
      <c r="AT226" s="578"/>
      <c r="AU226" s="578"/>
      <c r="AV226" s="578"/>
      <c r="AW226" s="578"/>
      <c r="AX226" s="578"/>
      <c r="AY226" s="578"/>
      <c r="AZ226" s="578"/>
      <c r="BA226" s="578"/>
      <c r="BB226" s="578"/>
      <c r="BC226" s="578"/>
      <c r="BD226" s="578"/>
      <c r="BE226" s="578"/>
      <c r="BF226" s="578"/>
      <c r="BG226" s="578"/>
      <c r="BH226" s="578"/>
      <c r="BI226" s="578"/>
      <c r="BJ226" s="578"/>
      <c r="BK226" s="578"/>
      <c r="BL226" s="578"/>
      <c r="BM226" s="578"/>
      <c r="BN226" s="578"/>
      <c r="BO226" s="578"/>
      <c r="BP226" s="578"/>
    </row>
    <row r="227" spans="1:76" s="2" customFormat="1" ht="15" customHeight="1" thickBot="1">
      <c r="A227" s="466"/>
      <c r="B227" s="588"/>
      <c r="C227" s="588"/>
      <c r="D227" s="588"/>
      <c r="E227" s="680"/>
      <c r="F227" s="588"/>
      <c r="G227" s="588"/>
      <c r="H227" s="1116"/>
      <c r="I227" s="1117"/>
      <c r="J227" s="1117"/>
      <c r="K227" s="1117"/>
      <c r="L227" s="1117"/>
      <c r="M227" s="1117"/>
      <c r="N227" s="1117"/>
      <c r="O227" s="1117"/>
      <c r="P227" s="1117"/>
      <c r="Q227" s="1117"/>
      <c r="R227" s="1117"/>
      <c r="S227" s="1117"/>
      <c r="T227" s="1117"/>
      <c r="U227" s="1118"/>
      <c r="V227" s="66"/>
      <c r="W227" s="66"/>
      <c r="X227" s="66"/>
      <c r="Y227" s="66"/>
      <c r="Z227" s="66"/>
      <c r="AA227" s="66"/>
      <c r="AB227" s="66"/>
      <c r="AC227" s="681"/>
      <c r="AD227" s="681"/>
      <c r="AE227" s="580"/>
      <c r="AF227" s="580"/>
      <c r="AG227" s="580"/>
      <c r="AH227" s="580"/>
      <c r="AI227" s="580"/>
      <c r="AJ227" s="580"/>
      <c r="AK227" s="580"/>
      <c r="AL227" s="580"/>
      <c r="AM227" s="580"/>
      <c r="AN227" s="578"/>
      <c r="AO227" s="578"/>
      <c r="AP227" s="578"/>
      <c r="AQ227" s="578"/>
      <c r="AR227" s="578"/>
      <c r="AS227" s="578"/>
      <c r="AT227" s="578"/>
      <c r="AU227" s="578"/>
      <c r="AV227" s="578"/>
      <c r="AW227" s="578"/>
      <c r="AX227" s="578"/>
      <c r="AY227" s="578"/>
      <c r="AZ227" s="578"/>
      <c r="BA227" s="578"/>
      <c r="BB227" s="578"/>
      <c r="BC227" s="578"/>
      <c r="BD227" s="578"/>
      <c r="BE227" s="578"/>
      <c r="BF227" s="578"/>
      <c r="BG227" s="578"/>
      <c r="BH227" s="578"/>
      <c r="BI227" s="578"/>
      <c r="BJ227" s="578"/>
      <c r="BK227" s="578"/>
      <c r="BL227" s="578"/>
      <c r="BM227" s="578"/>
      <c r="BN227" s="578"/>
      <c r="BO227" s="578"/>
      <c r="BP227" s="578"/>
    </row>
    <row r="228" spans="1:76" ht="33" customHeight="1">
      <c r="B228" s="584"/>
      <c r="C228" s="584"/>
      <c r="D228" s="682"/>
      <c r="E228" s="584"/>
      <c r="F228" s="584"/>
      <c r="G228" s="663"/>
      <c r="H228" s="1173" t="s">
        <v>1127</v>
      </c>
      <c r="I228" s="1174"/>
      <c r="J228" s="1175"/>
      <c r="K228" s="1176"/>
      <c r="L228" s="1176"/>
      <c r="M228" s="1176"/>
      <c r="N228" s="1176"/>
      <c r="O228" s="1176"/>
      <c r="P228" s="1176"/>
      <c r="Q228" s="1176"/>
      <c r="R228" s="1176"/>
      <c r="S228" s="1176"/>
      <c r="T228" s="1176"/>
      <c r="U228" s="1177"/>
      <c r="V228" s="584"/>
      <c r="W228" s="584"/>
      <c r="X228" s="584"/>
      <c r="Y228" s="584"/>
      <c r="Z228" s="584"/>
      <c r="AA228" s="584"/>
      <c r="AB228" s="584"/>
      <c r="AC228" s="563"/>
      <c r="AD228" s="563"/>
      <c r="BQ228" s="18"/>
      <c r="BR228" s="18"/>
      <c r="BS228" s="18"/>
      <c r="BT228" s="18"/>
      <c r="BU228" s="18"/>
      <c r="BV228" s="18"/>
      <c r="BW228" s="18"/>
      <c r="BX228" s="18"/>
    </row>
    <row r="229" spans="1:76" ht="33" customHeight="1">
      <c r="B229" s="584"/>
      <c r="C229" s="584"/>
      <c r="D229" s="682"/>
      <c r="E229" s="584"/>
      <c r="F229" s="584"/>
      <c r="G229" s="663"/>
      <c r="H229" s="1161"/>
      <c r="I229" s="1162"/>
      <c r="J229" s="1166"/>
      <c r="K229" s="1167"/>
      <c r="L229" s="1167"/>
      <c r="M229" s="1167"/>
      <c r="N229" s="1167"/>
      <c r="O229" s="1167"/>
      <c r="P229" s="1167"/>
      <c r="Q229" s="1167"/>
      <c r="R229" s="1167"/>
      <c r="S229" s="1167"/>
      <c r="T229" s="1167"/>
      <c r="U229" s="1168"/>
      <c r="V229" s="584"/>
      <c r="W229" s="584"/>
      <c r="X229" s="584"/>
      <c r="Y229" s="584"/>
      <c r="Z229" s="584"/>
      <c r="AA229" s="584"/>
      <c r="AB229" s="584"/>
      <c r="AC229" s="563"/>
      <c r="AD229" s="563"/>
      <c r="BQ229" s="18"/>
      <c r="BR229" s="18"/>
      <c r="BS229" s="18"/>
      <c r="BT229" s="18"/>
      <c r="BU229" s="18"/>
      <c r="BV229" s="18"/>
      <c r="BW229" s="18"/>
      <c r="BX229" s="18"/>
    </row>
    <row r="230" spans="1:76" ht="33" customHeight="1">
      <c r="B230" s="584"/>
      <c r="C230" s="584"/>
      <c r="D230" s="682"/>
      <c r="E230" s="584"/>
      <c r="F230" s="584"/>
      <c r="G230" s="663"/>
      <c r="H230" s="1159" t="s">
        <v>1110</v>
      </c>
      <c r="I230" s="1160"/>
      <c r="J230" s="1163"/>
      <c r="K230" s="1164"/>
      <c r="L230" s="1164"/>
      <c r="M230" s="1164"/>
      <c r="N230" s="1164"/>
      <c r="O230" s="1164"/>
      <c r="P230" s="1164"/>
      <c r="Q230" s="1164"/>
      <c r="R230" s="1164"/>
      <c r="S230" s="1164"/>
      <c r="T230" s="1164"/>
      <c r="U230" s="1165"/>
      <c r="V230" s="584"/>
      <c r="W230" s="584"/>
      <c r="X230" s="584"/>
      <c r="Y230" s="584"/>
      <c r="Z230" s="584"/>
      <c r="AA230" s="584"/>
      <c r="AB230" s="584"/>
      <c r="AC230" s="563"/>
      <c r="AD230" s="563"/>
      <c r="BQ230" s="18"/>
      <c r="BR230" s="18"/>
      <c r="BS230" s="18"/>
      <c r="BT230" s="18"/>
      <c r="BU230" s="18"/>
      <c r="BV230" s="18"/>
      <c r="BW230" s="18"/>
      <c r="BX230" s="18"/>
    </row>
    <row r="231" spans="1:76" ht="33" customHeight="1">
      <c r="B231" s="584"/>
      <c r="C231" s="584"/>
      <c r="D231" s="682"/>
      <c r="E231" s="584"/>
      <c r="F231" s="584"/>
      <c r="G231" s="663"/>
      <c r="H231" s="1161"/>
      <c r="I231" s="1162"/>
      <c r="J231" s="1166"/>
      <c r="K231" s="1167"/>
      <c r="L231" s="1167"/>
      <c r="M231" s="1167"/>
      <c r="N231" s="1167"/>
      <c r="O231" s="1167"/>
      <c r="P231" s="1167"/>
      <c r="Q231" s="1167"/>
      <c r="R231" s="1167"/>
      <c r="S231" s="1167"/>
      <c r="T231" s="1167"/>
      <c r="U231" s="1168"/>
      <c r="V231" s="584"/>
      <c r="W231" s="584"/>
      <c r="X231" s="584"/>
      <c r="Y231" s="584"/>
      <c r="Z231" s="584"/>
      <c r="AA231" s="584"/>
      <c r="AB231" s="584"/>
      <c r="AC231" s="563"/>
      <c r="AD231" s="563"/>
      <c r="BQ231" s="18"/>
      <c r="BR231" s="18"/>
      <c r="BS231" s="18"/>
      <c r="BT231" s="18"/>
      <c r="BU231" s="18"/>
      <c r="BV231" s="18"/>
      <c r="BW231" s="18"/>
      <c r="BX231" s="18"/>
    </row>
    <row r="232" spans="1:76" ht="33" customHeight="1">
      <c r="B232" s="584"/>
      <c r="C232" s="584"/>
      <c r="D232" s="682"/>
      <c r="E232" s="584"/>
      <c r="F232" s="584"/>
      <c r="G232" s="663"/>
      <c r="H232" s="1159" t="s">
        <v>1111</v>
      </c>
      <c r="I232" s="1160"/>
      <c r="J232" s="1163" t="s">
        <v>1112</v>
      </c>
      <c r="K232" s="1164"/>
      <c r="L232" s="1164"/>
      <c r="M232" s="1164"/>
      <c r="N232" s="1164"/>
      <c r="O232" s="1164"/>
      <c r="P232" s="1164"/>
      <c r="Q232" s="1164"/>
      <c r="R232" s="1164"/>
      <c r="S232" s="1164"/>
      <c r="T232" s="1164"/>
      <c r="U232" s="1165"/>
      <c r="V232" s="584"/>
      <c r="W232" s="584"/>
      <c r="X232" s="584"/>
      <c r="Y232" s="584"/>
      <c r="Z232" s="584"/>
      <c r="AA232" s="584"/>
      <c r="AB232" s="584"/>
      <c r="AC232" s="563"/>
      <c r="AD232" s="563"/>
      <c r="BQ232" s="18"/>
      <c r="BR232" s="18"/>
      <c r="BS232" s="18"/>
      <c r="BT232" s="18"/>
      <c r="BU232" s="18"/>
      <c r="BV232" s="18"/>
      <c r="BW232" s="18"/>
      <c r="BX232" s="18"/>
    </row>
    <row r="233" spans="1:76" ht="33" customHeight="1">
      <c r="B233" s="584"/>
      <c r="C233" s="584"/>
      <c r="D233" s="682"/>
      <c r="E233" s="584"/>
      <c r="F233" s="584"/>
      <c r="G233" s="663"/>
      <c r="H233" s="1161"/>
      <c r="I233" s="1162"/>
      <c r="J233" s="1166"/>
      <c r="K233" s="1167"/>
      <c r="L233" s="1167"/>
      <c r="M233" s="1167"/>
      <c r="N233" s="1167"/>
      <c r="O233" s="1167"/>
      <c r="P233" s="1167"/>
      <c r="Q233" s="1167"/>
      <c r="R233" s="1167"/>
      <c r="S233" s="1167"/>
      <c r="T233" s="1167"/>
      <c r="U233" s="1168"/>
      <c r="V233" s="584"/>
      <c r="W233" s="584"/>
      <c r="X233" s="584"/>
      <c r="Y233" s="584"/>
      <c r="Z233" s="584"/>
      <c r="AA233" s="584"/>
      <c r="AB233" s="584"/>
      <c r="AC233" s="563"/>
      <c r="AD233" s="563"/>
      <c r="BQ233" s="18"/>
      <c r="BR233" s="18"/>
      <c r="BS233" s="18"/>
      <c r="BT233" s="18"/>
      <c r="BU233" s="18"/>
      <c r="BV233" s="18"/>
      <c r="BW233" s="18"/>
      <c r="BX233" s="18"/>
    </row>
    <row r="234" spans="1:76" ht="33" customHeight="1">
      <c r="B234" s="584"/>
      <c r="C234" s="584"/>
      <c r="D234" s="682"/>
      <c r="E234" s="584"/>
      <c r="F234" s="584"/>
      <c r="G234" s="663"/>
      <c r="H234" s="1159" t="s">
        <v>1128</v>
      </c>
      <c r="I234" s="1160"/>
      <c r="J234" s="1163"/>
      <c r="K234" s="1164"/>
      <c r="L234" s="1164"/>
      <c r="M234" s="1164"/>
      <c r="N234" s="1164"/>
      <c r="O234" s="1164"/>
      <c r="P234" s="1164"/>
      <c r="Q234" s="1164"/>
      <c r="R234" s="1164"/>
      <c r="S234" s="1164"/>
      <c r="T234" s="1164"/>
      <c r="U234" s="1165"/>
      <c r="V234" s="584"/>
      <c r="W234" s="584"/>
      <c r="X234" s="584"/>
      <c r="Y234" s="584"/>
      <c r="Z234" s="584"/>
      <c r="AA234" s="584"/>
      <c r="AB234" s="584"/>
      <c r="AC234" s="563"/>
      <c r="AD234" s="563"/>
      <c r="BQ234" s="18"/>
      <c r="BR234" s="18"/>
      <c r="BS234" s="18"/>
      <c r="BT234" s="18"/>
      <c r="BU234" s="18"/>
      <c r="BV234" s="18"/>
      <c r="BW234" s="18"/>
      <c r="BX234" s="18"/>
    </row>
    <row r="235" spans="1:76" ht="33" customHeight="1">
      <c r="B235" s="584"/>
      <c r="C235" s="584"/>
      <c r="D235" s="682"/>
      <c r="E235" s="584"/>
      <c r="F235" s="584"/>
      <c r="G235" s="663"/>
      <c r="H235" s="1161"/>
      <c r="I235" s="1162"/>
      <c r="J235" s="1166"/>
      <c r="K235" s="1167"/>
      <c r="L235" s="1167"/>
      <c r="M235" s="1167"/>
      <c r="N235" s="1167"/>
      <c r="O235" s="1167"/>
      <c r="P235" s="1167"/>
      <c r="Q235" s="1167"/>
      <c r="R235" s="1167"/>
      <c r="S235" s="1167"/>
      <c r="T235" s="1167"/>
      <c r="U235" s="1168"/>
      <c r="V235" s="584"/>
      <c r="W235" s="584"/>
      <c r="X235" s="584"/>
      <c r="Y235" s="584"/>
      <c r="Z235" s="584"/>
      <c r="AA235" s="584"/>
      <c r="AB235" s="584"/>
      <c r="AC235" s="563"/>
      <c r="AD235" s="563"/>
      <c r="BQ235" s="18"/>
      <c r="BR235" s="18"/>
      <c r="BS235" s="18"/>
      <c r="BT235" s="18"/>
      <c r="BU235" s="18"/>
      <c r="BV235" s="18"/>
      <c r="BW235" s="18"/>
      <c r="BX235" s="18"/>
    </row>
    <row r="236" spans="1:76" ht="16.5" customHeight="1">
      <c r="B236" s="584"/>
      <c r="C236" s="584"/>
      <c r="D236" s="682"/>
      <c r="E236" s="584"/>
      <c r="F236" s="584"/>
      <c r="G236" s="663"/>
      <c r="H236" s="1159" t="s">
        <v>2465</v>
      </c>
      <c r="I236" s="1160"/>
      <c r="J236" s="1163"/>
      <c r="K236" s="1164"/>
      <c r="L236" s="1164"/>
      <c r="M236" s="1164"/>
      <c r="N236" s="1164"/>
      <c r="O236" s="1164"/>
      <c r="P236" s="1164"/>
      <c r="Q236" s="1164"/>
      <c r="R236" s="1164"/>
      <c r="S236" s="1164"/>
      <c r="T236" s="1164"/>
      <c r="U236" s="1165"/>
      <c r="V236" s="584"/>
      <c r="W236" s="584"/>
      <c r="X236" s="584"/>
      <c r="Y236" s="584"/>
      <c r="Z236" s="584"/>
      <c r="AA236" s="584"/>
      <c r="AB236" s="584"/>
      <c r="AC236" s="563"/>
      <c r="AD236" s="563"/>
      <c r="BQ236" s="18"/>
      <c r="BR236" s="18"/>
      <c r="BS236" s="18"/>
      <c r="BT236" s="18"/>
      <c r="BU236" s="18"/>
      <c r="BV236" s="18"/>
      <c r="BW236" s="18"/>
      <c r="BX236" s="18"/>
    </row>
    <row r="237" spans="1:76" ht="16.5" customHeight="1">
      <c r="B237" s="584"/>
      <c r="C237" s="584"/>
      <c r="D237" s="682"/>
      <c r="E237" s="584"/>
      <c r="F237" s="584"/>
      <c r="G237" s="663"/>
      <c r="H237" s="1171"/>
      <c r="I237" s="1172"/>
      <c r="J237" s="1153"/>
      <c r="K237" s="1154"/>
      <c r="L237" s="1154"/>
      <c r="M237" s="1154"/>
      <c r="N237" s="1154"/>
      <c r="O237" s="1154"/>
      <c r="P237" s="1154"/>
      <c r="Q237" s="1154"/>
      <c r="R237" s="1154"/>
      <c r="S237" s="1154"/>
      <c r="T237" s="1154"/>
      <c r="U237" s="1155"/>
      <c r="V237" s="584"/>
      <c r="W237" s="584"/>
      <c r="X237" s="584"/>
      <c r="Y237" s="584"/>
      <c r="Z237" s="584"/>
      <c r="AA237" s="584"/>
      <c r="AB237" s="584"/>
      <c r="AC237" s="563"/>
      <c r="AD237" s="563"/>
    </row>
    <row r="238" spans="1:76" ht="10.5" customHeight="1">
      <c r="B238" s="584"/>
      <c r="C238" s="584"/>
      <c r="D238" s="588"/>
      <c r="E238" s="584"/>
      <c r="F238" s="584"/>
      <c r="G238" s="663"/>
      <c r="H238" s="1144" t="s">
        <v>1217</v>
      </c>
      <c r="I238" s="1145"/>
      <c r="J238" s="1150"/>
      <c r="K238" s="1151"/>
      <c r="L238" s="1151"/>
      <c r="M238" s="1151"/>
      <c r="N238" s="1151"/>
      <c r="O238" s="1151"/>
      <c r="P238" s="1151"/>
      <c r="Q238" s="1151"/>
      <c r="R238" s="1151"/>
      <c r="S238" s="1151"/>
      <c r="T238" s="1151"/>
      <c r="U238" s="1152"/>
      <c r="V238" s="584"/>
      <c r="W238" s="584"/>
      <c r="X238" s="584"/>
      <c r="Y238" s="584"/>
      <c r="Z238" s="584"/>
      <c r="AA238" s="584"/>
      <c r="AB238" s="584"/>
      <c r="AC238" s="563"/>
      <c r="AD238" s="563"/>
    </row>
    <row r="239" spans="1:76" ht="33" customHeight="1">
      <c r="B239" s="584"/>
      <c r="C239" s="584"/>
      <c r="D239" s="588"/>
      <c r="E239" s="584"/>
      <c r="F239" s="584"/>
      <c r="G239" s="663"/>
      <c r="H239" s="1146"/>
      <c r="I239" s="1147"/>
      <c r="J239" s="1153"/>
      <c r="K239" s="1154"/>
      <c r="L239" s="1154"/>
      <c r="M239" s="1154"/>
      <c r="N239" s="1154"/>
      <c r="O239" s="1154"/>
      <c r="P239" s="1154"/>
      <c r="Q239" s="1154"/>
      <c r="R239" s="1154"/>
      <c r="S239" s="1154"/>
      <c r="T239" s="1154"/>
      <c r="U239" s="1155"/>
      <c r="V239" s="584"/>
      <c r="W239" s="584"/>
      <c r="X239" s="584"/>
      <c r="Y239" s="584"/>
      <c r="Z239" s="584"/>
      <c r="AA239" s="584"/>
      <c r="AB239" s="584"/>
      <c r="AC239" s="563"/>
      <c r="AD239" s="563"/>
    </row>
    <row r="240" spans="1:76" ht="33" customHeight="1" thickBot="1">
      <c r="B240" s="584"/>
      <c r="C240" s="584"/>
      <c r="D240" s="588"/>
      <c r="E240" s="584"/>
      <c r="F240" s="584"/>
      <c r="G240" s="663"/>
      <c r="H240" s="1148"/>
      <c r="I240" s="1149"/>
      <c r="J240" s="1156"/>
      <c r="K240" s="1157"/>
      <c r="L240" s="1157"/>
      <c r="M240" s="1157"/>
      <c r="N240" s="1157"/>
      <c r="O240" s="1157"/>
      <c r="P240" s="1157"/>
      <c r="Q240" s="1157"/>
      <c r="R240" s="1157"/>
      <c r="S240" s="1157"/>
      <c r="T240" s="1157"/>
      <c r="U240" s="1158"/>
      <c r="V240" s="584"/>
      <c r="W240" s="584"/>
      <c r="X240" s="584"/>
      <c r="Y240" s="584"/>
      <c r="Z240" s="584"/>
      <c r="AA240" s="584"/>
      <c r="AB240" s="584"/>
      <c r="AC240" s="563"/>
      <c r="AD240" s="563"/>
    </row>
    <row r="244" spans="7:27">
      <c r="H244" s="152"/>
      <c r="I244" s="152"/>
      <c r="J244" s="152"/>
      <c r="K244" s="152"/>
      <c r="L244" s="152"/>
      <c r="M244" s="152"/>
      <c r="N244" s="152"/>
      <c r="O244" s="152"/>
      <c r="P244" s="152"/>
      <c r="Q244" s="152"/>
      <c r="R244" s="152"/>
      <c r="S244" s="150"/>
    </row>
    <row r="245" spans="7:27">
      <c r="H245" s="152"/>
      <c r="I245" s="152"/>
      <c r="J245" s="152"/>
      <c r="K245" s="152"/>
      <c r="L245" s="152"/>
      <c r="M245" s="152"/>
      <c r="N245" s="152"/>
      <c r="O245" s="152"/>
      <c r="P245" s="152"/>
      <c r="Q245" s="152"/>
      <c r="R245" s="152"/>
      <c r="S245" s="150"/>
    </row>
    <row r="246" spans="7:27">
      <c r="H246" s="152"/>
      <c r="I246" s="152"/>
      <c r="J246" s="152"/>
      <c r="K246" s="152"/>
      <c r="L246" s="152"/>
      <c r="M246" s="152"/>
      <c r="N246" s="152"/>
      <c r="O246" s="152"/>
      <c r="P246" s="152"/>
      <c r="Q246" s="152"/>
      <c r="R246" s="152"/>
      <c r="S246" s="150"/>
    </row>
    <row r="247" spans="7:27">
      <c r="H247" s="152"/>
      <c r="I247" s="152"/>
      <c r="J247" s="152"/>
      <c r="K247" s="152"/>
      <c r="L247" s="152"/>
      <c r="M247" s="152"/>
      <c r="N247" s="152"/>
      <c r="O247" s="152"/>
      <c r="P247" s="152"/>
      <c r="Q247" s="152"/>
      <c r="R247" s="152"/>
      <c r="S247" s="150"/>
    </row>
    <row r="248" spans="7:27">
      <c r="G248" s="152"/>
      <c r="H248" s="152"/>
      <c r="I248" s="152"/>
      <c r="J248" s="152"/>
      <c r="K248" s="152"/>
      <c r="L248" s="152"/>
      <c r="M248" s="152"/>
      <c r="N248" s="152"/>
      <c r="O248" s="152"/>
      <c r="P248" s="152"/>
      <c r="Q248" s="152"/>
      <c r="R248" s="152"/>
      <c r="S248" s="150"/>
    </row>
    <row r="249" spans="7:27">
      <c r="G249" s="152"/>
      <c r="H249" s="152"/>
      <c r="I249" s="152"/>
      <c r="J249" s="152"/>
      <c r="K249" s="152"/>
      <c r="L249" s="152"/>
      <c r="M249" s="152"/>
      <c r="N249" s="152"/>
      <c r="O249" s="152"/>
      <c r="P249" s="152"/>
      <c r="Q249" s="152"/>
      <c r="R249" s="152"/>
      <c r="S249" s="150"/>
    </row>
    <row r="250" spans="7:27">
      <c r="G250" s="152"/>
      <c r="H250" s="152"/>
      <c r="I250" s="152"/>
      <c r="J250" s="152"/>
      <c r="K250" s="152"/>
      <c r="L250" s="152"/>
      <c r="M250" s="152"/>
      <c r="N250" s="152"/>
      <c r="O250" s="152"/>
      <c r="P250" s="152"/>
      <c r="Q250" s="152"/>
      <c r="R250" s="152"/>
      <c r="S250" s="150"/>
    </row>
    <row r="251" spans="7:27">
      <c r="G251" s="152"/>
      <c r="H251" s="152"/>
      <c r="I251" s="152"/>
      <c r="J251" s="152"/>
      <c r="K251" s="152"/>
      <c r="L251" s="152"/>
      <c r="M251" s="152"/>
      <c r="N251" s="152"/>
      <c r="O251" s="152"/>
      <c r="P251" s="152"/>
      <c r="Q251" s="152"/>
      <c r="R251" s="152"/>
      <c r="S251" s="150"/>
    </row>
    <row r="252" spans="7:27">
      <c r="G252" s="152"/>
      <c r="H252" s="152"/>
      <c r="I252" s="152"/>
      <c r="J252" s="152"/>
      <c r="K252" s="152"/>
      <c r="L252" s="152"/>
      <c r="M252" s="152"/>
      <c r="N252" s="152"/>
      <c r="O252" s="152"/>
      <c r="P252" s="152"/>
      <c r="Q252" s="152"/>
      <c r="R252" s="152"/>
      <c r="S252" s="150"/>
    </row>
    <row r="253" spans="7:27">
      <c r="G253" s="152"/>
      <c r="H253" s="152"/>
      <c r="I253" s="152"/>
      <c r="J253" s="152"/>
      <c r="K253" s="152"/>
      <c r="L253" s="152"/>
      <c r="M253" s="152"/>
      <c r="N253" s="152"/>
      <c r="O253" s="152"/>
      <c r="P253" s="152"/>
      <c r="Q253" s="152"/>
      <c r="R253" s="152"/>
      <c r="S253" s="150"/>
    </row>
    <row r="254" spans="7:27">
      <c r="G254" s="152"/>
      <c r="H254" s="152"/>
      <c r="I254" s="152"/>
      <c r="J254" s="152"/>
      <c r="K254" s="152"/>
      <c r="L254" s="152"/>
      <c r="M254" s="152"/>
      <c r="N254" s="152"/>
      <c r="O254" s="152"/>
      <c r="P254" s="152"/>
      <c r="Q254" s="152"/>
      <c r="R254" s="152"/>
      <c r="S254" s="150"/>
    </row>
    <row r="255" spans="7:27">
      <c r="G255" s="152"/>
      <c r="H255" s="152"/>
      <c r="I255" s="152"/>
      <c r="J255" s="152"/>
      <c r="K255" s="152"/>
      <c r="L255" s="152"/>
      <c r="M255" s="152"/>
      <c r="N255" s="152"/>
      <c r="O255" s="152"/>
      <c r="P255" s="152"/>
      <c r="Q255" s="152"/>
      <c r="R255" s="152"/>
      <c r="S255" s="150"/>
    </row>
    <row r="256" spans="7:27">
      <c r="G256" s="152"/>
      <c r="H256" s="152"/>
      <c r="I256" s="152"/>
      <c r="J256" s="152"/>
      <c r="K256" s="152"/>
      <c r="L256" s="152"/>
      <c r="M256" s="152"/>
      <c r="N256" s="152"/>
      <c r="O256" s="152"/>
      <c r="P256" s="152"/>
      <c r="Q256" s="152"/>
      <c r="R256" s="152"/>
      <c r="S256" s="150"/>
      <c r="W256" s="150"/>
      <c r="X256" s="150"/>
      <c r="Y256" s="150"/>
      <c r="Z256" s="150"/>
      <c r="AA256" s="150"/>
    </row>
    <row r="257" spans="7:27">
      <c r="G257" s="152"/>
      <c r="H257" s="152"/>
      <c r="I257" s="152"/>
      <c r="J257" s="152"/>
      <c r="K257" s="152"/>
      <c r="L257" s="152"/>
      <c r="M257" s="152"/>
      <c r="N257" s="152"/>
      <c r="O257" s="152"/>
      <c r="P257" s="152"/>
      <c r="Q257" s="152"/>
      <c r="R257" s="152"/>
      <c r="W257" s="150"/>
      <c r="X257" s="150"/>
      <c r="Y257" s="150"/>
      <c r="Z257" s="150"/>
      <c r="AA257" s="150"/>
    </row>
    <row r="258" spans="7:27">
      <c r="G258" s="152"/>
      <c r="H258" s="152"/>
      <c r="I258" s="152"/>
      <c r="J258" s="152"/>
      <c r="K258" s="152"/>
      <c r="L258" s="152"/>
      <c r="M258" s="152"/>
      <c r="N258" s="152"/>
      <c r="O258" s="152"/>
      <c r="P258" s="152"/>
      <c r="Q258" s="152"/>
      <c r="R258" s="152"/>
      <c r="W258" s="150"/>
      <c r="X258" s="150"/>
      <c r="Y258" s="150"/>
      <c r="Z258" s="150"/>
      <c r="AA258" s="150"/>
    </row>
    <row r="259" spans="7:27">
      <c r="G259" s="152"/>
      <c r="H259" s="152"/>
      <c r="I259" s="152"/>
      <c r="J259" s="152"/>
      <c r="K259" s="152"/>
      <c r="L259" s="152"/>
      <c r="M259" s="152"/>
      <c r="N259" s="152"/>
      <c r="O259" s="152"/>
      <c r="P259" s="152"/>
      <c r="Q259" s="152"/>
      <c r="R259" s="152"/>
      <c r="W259" s="150"/>
      <c r="X259" s="150"/>
      <c r="Y259" s="150"/>
      <c r="Z259" s="150"/>
      <c r="AA259" s="150"/>
    </row>
    <row r="260" spans="7:27">
      <c r="G260" s="152"/>
      <c r="H260" s="152"/>
      <c r="I260" s="152"/>
      <c r="J260" s="152"/>
      <c r="K260" s="152"/>
      <c r="L260" s="152"/>
      <c r="M260" s="152"/>
      <c r="N260" s="152"/>
      <c r="O260" s="152"/>
      <c r="P260" s="152"/>
      <c r="Q260" s="152"/>
      <c r="R260" s="152"/>
      <c r="T260" s="150"/>
      <c r="U260" s="150"/>
      <c r="V260" s="150"/>
      <c r="W260" s="152"/>
      <c r="X260" s="152"/>
      <c r="Y260" s="152"/>
      <c r="Z260" s="152"/>
      <c r="AA260" s="152"/>
    </row>
    <row r="261" spans="7:27">
      <c r="G261" s="152"/>
      <c r="T261" s="150"/>
      <c r="U261" s="150"/>
      <c r="V261" s="150"/>
      <c r="W261" s="152"/>
      <c r="X261" s="152"/>
      <c r="Y261" s="152"/>
      <c r="Z261" s="152"/>
      <c r="AA261" s="152"/>
    </row>
    <row r="262" spans="7:27">
      <c r="G262" s="152"/>
      <c r="T262" s="150"/>
      <c r="U262" s="150"/>
      <c r="V262" s="150"/>
      <c r="W262" s="152"/>
      <c r="X262" s="152"/>
      <c r="Y262" s="152"/>
      <c r="Z262" s="152"/>
      <c r="AA262" s="152"/>
    </row>
    <row r="263" spans="7:27">
      <c r="G263" s="152"/>
      <c r="T263" s="150"/>
      <c r="U263" s="150"/>
      <c r="V263" s="150"/>
      <c r="W263" s="152"/>
      <c r="X263" s="152"/>
      <c r="Y263" s="152"/>
      <c r="Z263" s="152"/>
      <c r="AA263" s="152"/>
    </row>
    <row r="264" spans="7:27">
      <c r="G264" s="152"/>
      <c r="T264" s="152"/>
      <c r="U264" s="152"/>
      <c r="V264" s="152"/>
      <c r="W264" s="152"/>
      <c r="X264" s="152"/>
      <c r="Y264" s="152"/>
      <c r="Z264" s="152"/>
      <c r="AA264" s="152"/>
    </row>
    <row r="265" spans="7:27">
      <c r="G265" s="152"/>
      <c r="T265" s="152"/>
      <c r="U265" s="152"/>
      <c r="V265" s="152"/>
      <c r="W265" s="152"/>
      <c r="X265" s="152"/>
      <c r="Y265" s="152"/>
      <c r="Z265" s="152"/>
      <c r="AA265" s="152"/>
    </row>
    <row r="266" spans="7:27">
      <c r="G266" s="152"/>
      <c r="T266" s="152"/>
      <c r="U266" s="152"/>
      <c r="V266" s="152"/>
      <c r="W266" s="152"/>
      <c r="X266" s="152"/>
      <c r="Y266" s="152"/>
      <c r="Z266" s="152"/>
      <c r="AA266" s="152"/>
    </row>
    <row r="267" spans="7:27">
      <c r="G267" s="152"/>
      <c r="T267" s="152"/>
      <c r="U267" s="152"/>
      <c r="V267" s="152"/>
      <c r="W267" s="152"/>
      <c r="X267" s="152"/>
      <c r="Y267" s="152"/>
      <c r="Z267" s="152"/>
      <c r="AA267" s="152"/>
    </row>
    <row r="268" spans="7:27">
      <c r="G268" s="152"/>
      <c r="T268" s="152"/>
      <c r="U268" s="152"/>
      <c r="V268" s="152"/>
      <c r="W268" s="152"/>
      <c r="X268" s="152"/>
      <c r="Y268" s="152"/>
      <c r="Z268" s="152"/>
      <c r="AA268" s="152"/>
    </row>
    <row r="269" spans="7:27">
      <c r="T269" s="152"/>
      <c r="U269" s="152"/>
      <c r="V269" s="152"/>
      <c r="W269" s="152"/>
      <c r="X269" s="152"/>
      <c r="Y269" s="152"/>
      <c r="Z269" s="152"/>
      <c r="AA269" s="152"/>
    </row>
    <row r="270" spans="7:27">
      <c r="T270" s="152"/>
      <c r="U270" s="152"/>
      <c r="V270" s="152"/>
      <c r="W270" s="152"/>
      <c r="X270" s="152"/>
      <c r="Y270" s="152"/>
      <c r="Z270" s="152"/>
      <c r="AA270" s="152"/>
    </row>
    <row r="271" spans="7:27">
      <c r="T271" s="152"/>
      <c r="U271" s="152"/>
      <c r="V271" s="152"/>
      <c r="W271" s="152"/>
      <c r="X271" s="152"/>
      <c r="Y271" s="152"/>
      <c r="Z271" s="152"/>
      <c r="AA271" s="152"/>
    </row>
    <row r="272" spans="7:27">
      <c r="T272" s="152"/>
      <c r="U272" s="152"/>
      <c r="V272" s="152"/>
      <c r="W272" s="152"/>
      <c r="X272" s="152"/>
      <c r="Y272" s="152"/>
      <c r="Z272" s="152"/>
      <c r="AA272" s="152"/>
    </row>
    <row r="273" spans="19:27">
      <c r="S273" s="150"/>
      <c r="T273" s="152"/>
      <c r="U273" s="152"/>
      <c r="V273" s="152"/>
      <c r="W273" s="152"/>
      <c r="X273" s="152"/>
      <c r="Y273" s="152"/>
      <c r="Z273" s="152"/>
      <c r="AA273" s="152"/>
    </row>
    <row r="274" spans="19:27">
      <c r="S274" s="150"/>
      <c r="T274" s="152"/>
      <c r="U274" s="152"/>
      <c r="V274" s="152"/>
      <c r="W274" s="152"/>
      <c r="X274" s="152"/>
      <c r="Y274" s="152"/>
      <c r="Z274" s="152"/>
      <c r="AA274" s="152"/>
    </row>
    <row r="275" spans="19:27">
      <c r="S275" s="150"/>
      <c r="T275" s="152"/>
      <c r="U275" s="152"/>
      <c r="V275" s="152"/>
      <c r="W275" s="152"/>
      <c r="X275" s="152"/>
      <c r="Y275" s="152"/>
      <c r="Z275" s="152"/>
      <c r="AA275" s="152"/>
    </row>
    <row r="276" spans="19:27">
      <c r="S276" s="150"/>
      <c r="T276" s="152"/>
      <c r="U276" s="152"/>
      <c r="V276" s="152"/>
      <c r="W276" s="152"/>
      <c r="X276" s="152"/>
      <c r="Y276" s="152"/>
      <c r="Z276" s="152"/>
      <c r="AA276" s="152"/>
    </row>
    <row r="277" spans="19:27">
      <c r="S277" s="152"/>
      <c r="T277" s="152"/>
      <c r="U277" s="152"/>
      <c r="V277" s="152"/>
    </row>
    <row r="278" spans="19:27">
      <c r="S278" s="152"/>
      <c r="T278" s="152"/>
      <c r="U278" s="152"/>
      <c r="V278" s="152"/>
    </row>
    <row r="279" spans="19:27">
      <c r="S279" s="152"/>
      <c r="T279" s="152"/>
      <c r="U279" s="152"/>
      <c r="V279" s="152"/>
    </row>
    <row r="280" spans="19:27">
      <c r="S280" s="152"/>
      <c r="T280" s="152"/>
      <c r="U280" s="152"/>
      <c r="V280" s="152"/>
    </row>
    <row r="281" spans="19:27">
      <c r="S281" s="152"/>
    </row>
    <row r="282" spans="19:27">
      <c r="S282" s="152"/>
    </row>
    <row r="283" spans="19:27">
      <c r="S283" s="152"/>
    </row>
    <row r="284" spans="19:27">
      <c r="S284" s="152"/>
    </row>
    <row r="285" spans="19:27">
      <c r="S285" s="152"/>
    </row>
    <row r="286" spans="19:27">
      <c r="S286" s="152"/>
    </row>
    <row r="287" spans="19:27">
      <c r="S287" s="152"/>
    </row>
    <row r="288" spans="19:27">
      <c r="S288" s="152"/>
    </row>
    <row r="289" spans="19:19">
      <c r="S289" s="152"/>
    </row>
    <row r="290" spans="19:19">
      <c r="S290" s="152"/>
    </row>
    <row r="291" spans="19:19">
      <c r="S291" s="152"/>
    </row>
    <row r="292" spans="19:19">
      <c r="S292" s="152"/>
    </row>
    <row r="293" spans="19:19">
      <c r="S293" s="152"/>
    </row>
  </sheetData>
  <sheetProtection password="CC6F" sheet="1" objects="1" scenarios="1"/>
  <dataConsolidate/>
  <mergeCells count="445">
    <mergeCell ref="AB116:AD145"/>
    <mergeCell ref="AB10:AD48"/>
    <mergeCell ref="H126:I126"/>
    <mergeCell ref="H122:I122"/>
    <mergeCell ref="H111:I111"/>
    <mergeCell ref="H164:K164"/>
    <mergeCell ref="L164:M165"/>
    <mergeCell ref="H137:I137"/>
    <mergeCell ref="H165:K165"/>
    <mergeCell ref="J155:K155"/>
    <mergeCell ref="H159:K159"/>
    <mergeCell ref="L159:N159"/>
    <mergeCell ref="H157:N158"/>
    <mergeCell ref="N162:N163"/>
    <mergeCell ref="H160:K160"/>
    <mergeCell ref="L155:M155"/>
    <mergeCell ref="N155:O155"/>
    <mergeCell ref="L150:M150"/>
    <mergeCell ref="Y142:AA142"/>
    <mergeCell ref="Y143:AA143"/>
    <mergeCell ref="Y144:AA144"/>
    <mergeCell ref="Y145:AA145"/>
    <mergeCell ref="N147:AB147"/>
    <mergeCell ref="Y136:AA136"/>
    <mergeCell ref="AS222:AT222"/>
    <mergeCell ref="AH222:AI222"/>
    <mergeCell ref="AH217:AJ217"/>
    <mergeCell ref="AH220:AI220"/>
    <mergeCell ref="AH221:AJ221"/>
    <mergeCell ref="AN220:AN221"/>
    <mergeCell ref="AK166:AL167"/>
    <mergeCell ref="AH213:AI213"/>
    <mergeCell ref="AH214:AJ214"/>
    <mergeCell ref="AN203:AN219"/>
    <mergeCell ref="AM166:AM167"/>
    <mergeCell ref="AG167:AJ167"/>
    <mergeCell ref="AG168:AG176"/>
    <mergeCell ref="AH174:AI174"/>
    <mergeCell ref="AK177:AL177"/>
    <mergeCell ref="AG186:AG204"/>
    <mergeCell ref="AK186:AL186"/>
    <mergeCell ref="AG206:AG219"/>
    <mergeCell ref="AH219:AI219"/>
    <mergeCell ref="AG166:AJ166"/>
    <mergeCell ref="AM160:AM161"/>
    <mergeCell ref="AG164:AJ164"/>
    <mergeCell ref="AK164:AL165"/>
    <mergeCell ref="AM164:AM165"/>
    <mergeCell ref="AG165:AJ165"/>
    <mergeCell ref="AK162:AL163"/>
    <mergeCell ref="AM162:AM163"/>
    <mergeCell ref="AG161:AJ161"/>
    <mergeCell ref="AG162:AJ163"/>
    <mergeCell ref="AG160:AJ160"/>
    <mergeCell ref="I211:J211"/>
    <mergeCell ref="AK222:AL222"/>
    <mergeCell ref="AH210:AI210"/>
    <mergeCell ref="N220:N221"/>
    <mergeCell ref="O220:O221"/>
    <mergeCell ref="T220:U221"/>
    <mergeCell ref="AK160:AL161"/>
    <mergeCell ref="H167:K167"/>
    <mergeCell ref="H168:H176"/>
    <mergeCell ref="L160:M161"/>
    <mergeCell ref="N160:N161"/>
    <mergeCell ref="H161:K161"/>
    <mergeCell ref="H162:K163"/>
    <mergeCell ref="L162:M163"/>
    <mergeCell ref="H166:K166"/>
    <mergeCell ref="L166:M167"/>
    <mergeCell ref="O218:O219"/>
    <mergeCell ref="T218:U219"/>
    <mergeCell ref="V218:V219"/>
    <mergeCell ref="O205:S205"/>
    <mergeCell ref="I218:K218"/>
    <mergeCell ref="L220:M221"/>
    <mergeCell ref="I221:J221"/>
    <mergeCell ref="O206:O217"/>
    <mergeCell ref="H238:I240"/>
    <mergeCell ref="J238:U240"/>
    <mergeCell ref="H232:I233"/>
    <mergeCell ref="J232:U233"/>
    <mergeCell ref="H234:I235"/>
    <mergeCell ref="H230:I231"/>
    <mergeCell ref="J230:U231"/>
    <mergeCell ref="AH223:AJ224"/>
    <mergeCell ref="AK223:AM224"/>
    <mergeCell ref="J234:U235"/>
    <mergeCell ref="H236:I237"/>
    <mergeCell ref="J236:U237"/>
    <mergeCell ref="H228:I229"/>
    <mergeCell ref="J228:U229"/>
    <mergeCell ref="V220:V221"/>
    <mergeCell ref="H225:U227"/>
    <mergeCell ref="H220:H221"/>
    <mergeCell ref="I220:J220"/>
    <mergeCell ref="H203:H219"/>
    <mergeCell ref="I174:J174"/>
    <mergeCell ref="C147:D147"/>
    <mergeCell ref="F147:I147"/>
    <mergeCell ref="L147:M147"/>
    <mergeCell ref="I217:J217"/>
    <mergeCell ref="J153:V153"/>
    <mergeCell ref="N148:AB148"/>
    <mergeCell ref="J154:K154"/>
    <mergeCell ref="L154:M154"/>
    <mergeCell ref="N154:O154"/>
    <mergeCell ref="D186:E219"/>
    <mergeCell ref="L186:M186"/>
    <mergeCell ref="I212:K212"/>
    <mergeCell ref="L177:M177"/>
    <mergeCell ref="F149:H149"/>
    <mergeCell ref="L149:M149"/>
    <mergeCell ref="F150:I150"/>
    <mergeCell ref="H177:H202"/>
    <mergeCell ref="I204:K204"/>
    <mergeCell ref="I208:J208"/>
    <mergeCell ref="Y140:AA140"/>
    <mergeCell ref="C148:D148"/>
    <mergeCell ref="F148:I148"/>
    <mergeCell ref="L148:M148"/>
    <mergeCell ref="H141:I141"/>
    <mergeCell ref="Y141:AA141"/>
    <mergeCell ref="C146:L146"/>
    <mergeCell ref="H142:I142"/>
    <mergeCell ref="H143:I143"/>
    <mergeCell ref="H144:I144"/>
    <mergeCell ref="H145:I145"/>
    <mergeCell ref="N166:N167"/>
    <mergeCell ref="N164:N165"/>
    <mergeCell ref="O176:S176"/>
    <mergeCell ref="T176:U176"/>
    <mergeCell ref="H125:I125"/>
    <mergeCell ref="Y125:AA125"/>
    <mergeCell ref="B131:B145"/>
    <mergeCell ref="H131:I131"/>
    <mergeCell ref="Y131:AA131"/>
    <mergeCell ref="H132:I132"/>
    <mergeCell ref="Y132:AA132"/>
    <mergeCell ref="H133:I133"/>
    <mergeCell ref="Y137:AA137"/>
    <mergeCell ref="H135:I135"/>
    <mergeCell ref="Y135:AA135"/>
    <mergeCell ref="H136:I136"/>
    <mergeCell ref="H129:I129"/>
    <mergeCell ref="Y129:AA129"/>
    <mergeCell ref="H130:I130"/>
    <mergeCell ref="H134:I134"/>
    <mergeCell ref="Y133:AA133"/>
    <mergeCell ref="Y134:AA134"/>
    <mergeCell ref="Y130:AA130"/>
    <mergeCell ref="H138:I138"/>
    <mergeCell ref="H139:I139"/>
    <mergeCell ref="H140:I140"/>
    <mergeCell ref="Y138:AA138"/>
    <mergeCell ref="Y139:AA139"/>
    <mergeCell ref="B116:B117"/>
    <mergeCell ref="H116:I116"/>
    <mergeCell ref="Y116:AA116"/>
    <mergeCell ref="H117:I117"/>
    <mergeCell ref="Y117:AA117"/>
    <mergeCell ref="B118:B130"/>
    <mergeCell ref="H118:I118"/>
    <mergeCell ref="Y118:AA118"/>
    <mergeCell ref="H119:I119"/>
    <mergeCell ref="Y119:AA119"/>
    <mergeCell ref="H120:I120"/>
    <mergeCell ref="Y120:AA120"/>
    <mergeCell ref="H121:I121"/>
    <mergeCell ref="Y121:AA121"/>
    <mergeCell ref="Y122:AA122"/>
    <mergeCell ref="Y126:AA126"/>
    <mergeCell ref="H127:I127"/>
    <mergeCell ref="Y127:AA127"/>
    <mergeCell ref="H128:I128"/>
    <mergeCell ref="Y128:AA128"/>
    <mergeCell ref="H123:I123"/>
    <mergeCell ref="Y123:AA123"/>
    <mergeCell ref="H124:I124"/>
    <mergeCell ref="Y124:AA124"/>
    <mergeCell ref="H108:I108"/>
    <mergeCell ref="Y108:AA108"/>
    <mergeCell ref="H109:I109"/>
    <mergeCell ref="Y109:AA109"/>
    <mergeCell ref="H110:I110"/>
    <mergeCell ref="Y110:AA110"/>
    <mergeCell ref="Y111:AA111"/>
    <mergeCell ref="B114:B115"/>
    <mergeCell ref="H114:I114"/>
    <mergeCell ref="Y114:AA114"/>
    <mergeCell ref="H115:I115"/>
    <mergeCell ref="Y115:AA115"/>
    <mergeCell ref="H112:I112"/>
    <mergeCell ref="Y112:AA112"/>
    <mergeCell ref="H113:I113"/>
    <mergeCell ref="Y113:AA113"/>
    <mergeCell ref="B107:B111"/>
    <mergeCell ref="B105:B106"/>
    <mergeCell ref="H105:I105"/>
    <mergeCell ref="Y105:AA105"/>
    <mergeCell ref="H106:I106"/>
    <mergeCell ref="Y106:AA106"/>
    <mergeCell ref="H107:I107"/>
    <mergeCell ref="Y107:AA107"/>
    <mergeCell ref="H101:I101"/>
    <mergeCell ref="Y101:AA101"/>
    <mergeCell ref="H103:I103"/>
    <mergeCell ref="Y103:AA103"/>
    <mergeCell ref="H104:I104"/>
    <mergeCell ref="Y104:AA104"/>
    <mergeCell ref="H102:I102"/>
    <mergeCell ref="Y102:AA102"/>
    <mergeCell ref="H98:I98"/>
    <mergeCell ref="Y98:AA98"/>
    <mergeCell ref="H94:I94"/>
    <mergeCell ref="Y94:AA94"/>
    <mergeCell ref="H95:I95"/>
    <mergeCell ref="Y95:AA95"/>
    <mergeCell ref="H96:I96"/>
    <mergeCell ref="Y96:AA96"/>
    <mergeCell ref="B99:B100"/>
    <mergeCell ref="H99:I99"/>
    <mergeCell ref="Y99:AA99"/>
    <mergeCell ref="H100:I100"/>
    <mergeCell ref="Y100:AA100"/>
    <mergeCell ref="H93:I93"/>
    <mergeCell ref="Y93:AA93"/>
    <mergeCell ref="B89:B90"/>
    <mergeCell ref="H89:I89"/>
    <mergeCell ref="Y89:AA89"/>
    <mergeCell ref="H90:I90"/>
    <mergeCell ref="Y90:AA90"/>
    <mergeCell ref="H97:I97"/>
    <mergeCell ref="Y97:AA97"/>
    <mergeCell ref="B87:B88"/>
    <mergeCell ref="H87:I87"/>
    <mergeCell ref="Y87:AA87"/>
    <mergeCell ref="H88:I88"/>
    <mergeCell ref="Y88:AA88"/>
    <mergeCell ref="B91:B92"/>
    <mergeCell ref="H91:I91"/>
    <mergeCell ref="Y91:AA91"/>
    <mergeCell ref="H92:I92"/>
    <mergeCell ref="Y92:AA92"/>
    <mergeCell ref="H80:I80"/>
    <mergeCell ref="Y80:AA80"/>
    <mergeCell ref="Y81:AA81"/>
    <mergeCell ref="H81:I81"/>
    <mergeCell ref="H78:I78"/>
    <mergeCell ref="H85:I85"/>
    <mergeCell ref="Y85:AA85"/>
    <mergeCell ref="H86:I86"/>
    <mergeCell ref="Y86:AA86"/>
    <mergeCell ref="H82:I82"/>
    <mergeCell ref="Y82:AA82"/>
    <mergeCell ref="H83:I83"/>
    <mergeCell ref="Y83:AA83"/>
    <mergeCell ref="H84:I84"/>
    <mergeCell ref="Y84:AA84"/>
    <mergeCell ref="B70:B79"/>
    <mergeCell ref="H70:I70"/>
    <mergeCell ref="Y70:AA70"/>
    <mergeCell ref="H71:I71"/>
    <mergeCell ref="Y71:AA71"/>
    <mergeCell ref="H72:I72"/>
    <mergeCell ref="Y72:AA72"/>
    <mergeCell ref="H73:I73"/>
    <mergeCell ref="Y73:AA73"/>
    <mergeCell ref="H74:I74"/>
    <mergeCell ref="Y74:AA74"/>
    <mergeCell ref="Y75:AA75"/>
    <mergeCell ref="Y76:AA76"/>
    <mergeCell ref="Y77:AA77"/>
    <mergeCell ref="H75:I75"/>
    <mergeCell ref="H76:I76"/>
    <mergeCell ref="H77:I77"/>
    <mergeCell ref="Y78:AA78"/>
    <mergeCell ref="H79:I79"/>
    <mergeCell ref="Y79:AA79"/>
    <mergeCell ref="H67:I67"/>
    <mergeCell ref="Y67:AA67"/>
    <mergeCell ref="B68:B69"/>
    <mergeCell ref="H68:I68"/>
    <mergeCell ref="Y68:AA68"/>
    <mergeCell ref="H69:I69"/>
    <mergeCell ref="Y69:AA69"/>
    <mergeCell ref="B63:B67"/>
    <mergeCell ref="H63:I63"/>
    <mergeCell ref="Y63:AA63"/>
    <mergeCell ref="H64:I64"/>
    <mergeCell ref="H65:I65"/>
    <mergeCell ref="H66:I66"/>
    <mergeCell ref="Y66:AA66"/>
    <mergeCell ref="Y64:AA64"/>
    <mergeCell ref="Y65:AA65"/>
    <mergeCell ref="H59:I59"/>
    <mergeCell ref="Y59:AA59"/>
    <mergeCell ref="H60:I60"/>
    <mergeCell ref="Y60:AA60"/>
    <mergeCell ref="B61:B62"/>
    <mergeCell ref="H61:I61"/>
    <mergeCell ref="Y61:AA61"/>
    <mergeCell ref="H62:I62"/>
    <mergeCell ref="Y62:AA62"/>
    <mergeCell ref="H56:I56"/>
    <mergeCell ref="Y56:AA56"/>
    <mergeCell ref="H57:I57"/>
    <mergeCell ref="Y57:AA57"/>
    <mergeCell ref="H58:I58"/>
    <mergeCell ref="Y58:AA58"/>
    <mergeCell ref="H53:I53"/>
    <mergeCell ref="Y53:AA53"/>
    <mergeCell ref="H54:I54"/>
    <mergeCell ref="Y54:AA54"/>
    <mergeCell ref="H55:I55"/>
    <mergeCell ref="Y55:AA55"/>
    <mergeCell ref="H52:I52"/>
    <mergeCell ref="Y52:AA52"/>
    <mergeCell ref="Y46:AA46"/>
    <mergeCell ref="H47:I47"/>
    <mergeCell ref="Y47:AA47"/>
    <mergeCell ref="H48:I48"/>
    <mergeCell ref="Y48:AA48"/>
    <mergeCell ref="H49:I49"/>
    <mergeCell ref="Y49:AA49"/>
    <mergeCell ref="H50:I50"/>
    <mergeCell ref="B25:B35"/>
    <mergeCell ref="H35:I35"/>
    <mergeCell ref="H28:I28"/>
    <mergeCell ref="H25:I25"/>
    <mergeCell ref="Y25:AA25"/>
    <mergeCell ref="Y50:AA50"/>
    <mergeCell ref="H51:I51"/>
    <mergeCell ref="Y51:AA51"/>
    <mergeCell ref="H44:I44"/>
    <mergeCell ref="Y44:AA44"/>
    <mergeCell ref="H45:I45"/>
    <mergeCell ref="Y45:AA45"/>
    <mergeCell ref="B38:B48"/>
    <mergeCell ref="H38:I38"/>
    <mergeCell ref="Y38:AA38"/>
    <mergeCell ref="H39:I39"/>
    <mergeCell ref="Y39:AA39"/>
    <mergeCell ref="H40:I40"/>
    <mergeCell ref="H42:I42"/>
    <mergeCell ref="H46:I46"/>
    <mergeCell ref="B36:B37"/>
    <mergeCell ref="H36:I36"/>
    <mergeCell ref="Y36:AA36"/>
    <mergeCell ref="H37:I37"/>
    <mergeCell ref="Y37:AA37"/>
    <mergeCell ref="H29:I29"/>
    <mergeCell ref="H30:I30"/>
    <mergeCell ref="Y30:AA30"/>
    <mergeCell ref="H27:I27"/>
    <mergeCell ref="Y34:AA34"/>
    <mergeCell ref="Y35:AA35"/>
    <mergeCell ref="Y42:AA42"/>
    <mergeCell ref="H43:I43"/>
    <mergeCell ref="Y28:AA28"/>
    <mergeCell ref="Y31:AA31"/>
    <mergeCell ref="H34:I34"/>
    <mergeCell ref="B23:B24"/>
    <mergeCell ref="B7:B9"/>
    <mergeCell ref="B12:B22"/>
    <mergeCell ref="B10:B11"/>
    <mergeCell ref="F3:I3"/>
    <mergeCell ref="H23:I23"/>
    <mergeCell ref="H11:I11"/>
    <mergeCell ref="H18:I18"/>
    <mergeCell ref="H22:I22"/>
    <mergeCell ref="H15:I15"/>
    <mergeCell ref="H17:I17"/>
    <mergeCell ref="H12:I12"/>
    <mergeCell ref="H13:I13"/>
    <mergeCell ref="H19:I19"/>
    <mergeCell ref="H20:I20"/>
    <mergeCell ref="H10:I10"/>
    <mergeCell ref="H14:I14"/>
    <mergeCell ref="H7:I9"/>
    <mergeCell ref="H24:I24"/>
    <mergeCell ref="H32:I32"/>
    <mergeCell ref="H33:I33"/>
    <mergeCell ref="H26:I26"/>
    <mergeCell ref="H31:I31"/>
    <mergeCell ref="C1:L1"/>
    <mergeCell ref="C2:D2"/>
    <mergeCell ref="F2:H2"/>
    <mergeCell ref="L2:M2"/>
    <mergeCell ref="G7:G9"/>
    <mergeCell ref="N2:AB2"/>
    <mergeCell ref="D7:D9"/>
    <mergeCell ref="E7:E9"/>
    <mergeCell ref="C7:C9"/>
    <mergeCell ref="F7:F9"/>
    <mergeCell ref="C3:D3"/>
    <mergeCell ref="M7:M9"/>
    <mergeCell ref="N7:N9"/>
    <mergeCell ref="L3:M3"/>
    <mergeCell ref="N3:AB3"/>
    <mergeCell ref="F4:I4"/>
    <mergeCell ref="F5:I5"/>
    <mergeCell ref="L7:L9"/>
    <mergeCell ref="O7:O9"/>
    <mergeCell ref="AB91:AD104"/>
    <mergeCell ref="L4:M4"/>
    <mergeCell ref="L5:M5"/>
    <mergeCell ref="S7:U8"/>
    <mergeCell ref="Y7:AA9"/>
    <mergeCell ref="P7:R8"/>
    <mergeCell ref="Y23:AA23"/>
    <mergeCell ref="Y10:AA10"/>
    <mergeCell ref="Y18:AA18"/>
    <mergeCell ref="Y16:AA16"/>
    <mergeCell ref="Y17:AA17"/>
    <mergeCell ref="Y13:AA13"/>
    <mergeCell ref="Y32:AA32"/>
    <mergeCell ref="Y33:AA33"/>
    <mergeCell ref="Y29:AA29"/>
    <mergeCell ref="Y26:AA26"/>
    <mergeCell ref="Y27:AA27"/>
    <mergeCell ref="I209:K209"/>
    <mergeCell ref="P178:Y182"/>
    <mergeCell ref="P185:Y189"/>
    <mergeCell ref="O177:O188"/>
    <mergeCell ref="T205:V205"/>
    <mergeCell ref="P207:S207"/>
    <mergeCell ref="J7:J9"/>
    <mergeCell ref="K7:K9"/>
    <mergeCell ref="H21:I21"/>
    <mergeCell ref="H16:I16"/>
    <mergeCell ref="Y20:AA20"/>
    <mergeCell ref="Y12:AA12"/>
    <mergeCell ref="Y21:AA21"/>
    <mergeCell ref="Y22:AA22"/>
    <mergeCell ref="Y15:AA15"/>
    <mergeCell ref="Y24:AA24"/>
    <mergeCell ref="Y43:AA43"/>
    <mergeCell ref="Y40:AA40"/>
    <mergeCell ref="H41:I41"/>
    <mergeCell ref="Y41:AA41"/>
    <mergeCell ref="Y14:AA14"/>
    <mergeCell ref="Y11:AA11"/>
    <mergeCell ref="V7:X8"/>
    <mergeCell ref="Y19:AA19"/>
  </mergeCells>
  <phoneticPr fontId="4"/>
  <dataValidations xWindow="478" yWindow="499" count="36">
    <dataValidation type="whole" allowBlank="1" showInputMessage="1" showErrorMessage="1" sqref="AB155:AH155">
      <formula1>0</formula1>
      <formula2>100</formula2>
    </dataValidation>
    <dataValidation type="list" allowBlank="1" showInputMessage="1" showErrorMessage="1" sqref="P10:R60 P110:R145 X61:X67 V10:X60 V87:V145 R61:R108 Q68:Q108 P61:P108 W68:X145">
      <formula1>"○,×"</formula1>
    </dataValidation>
    <dataValidation imeMode="off" allowBlank="1" showInputMessage="1" showErrorMessage="1" sqref="L148 L5 L150 L3 C10:C132"/>
    <dataValidation imeMode="hiragana" allowBlank="1" showInputMessage="1" showErrorMessage="1" sqref="E150 J3:K3 F3 F148 J148:K148 J150:K150 D114:D115"/>
    <dataValidation imeMode="fullKatakana" allowBlank="1" showInputMessage="1" showErrorMessage="1" sqref="F150 F5:I5"/>
    <dataValidation type="list" imeMode="hiragana" allowBlank="1" showInputMessage="1" showErrorMessage="1" sqref="D116:D145">
      <formula1>M見学等</formula1>
    </dataValidation>
    <dataValidation type="list" imeMode="off" showInputMessage="1" showErrorMessage="1" errorTitle="学年の入力" error="学年は，1,2,3,4 を入力して下さい" sqref="H105:H113 H116:H145">
      <formula1>M学年new</formula1>
    </dataValidation>
    <dataValidation type="list" imeMode="off" showInputMessage="1" showErrorMessage="1" errorTitle="学年の入力" error="学年は，1,2,3,4 を入力して下さい" sqref="H91:H97 H87:H88 H61:H64 H23:H32 H36:H45 H68:H83 H49 H57 H10:H19 H53 H99:H102">
      <formula1>M学年</formula1>
    </dataValidation>
    <dataValidation type="whole" imeMode="halfAlpha" allowBlank="1" showInputMessage="1" showErrorMessage="1" sqref="J155:K155 N155:AA155">
      <formula1>0</formula1>
      <formula2>100</formula2>
    </dataValidation>
    <dataValidation type="list" imeMode="hiragana" allowBlank="1" showInputMessage="1" showErrorMessage="1" error="男か女しか入力できません" sqref="O105:O108 O61:O64 O36:O45 O57 O10:O19 O87:O88 O23:O32 O49 O53 O68:O83 O91:O97 O110:O113 O116:O145 O99:O102">
      <formula1>M免除申請</formula1>
    </dataValidation>
    <dataValidation type="list" allowBlank="1" showInputMessage="1" showErrorMessage="1" prompt="※旗手が代議員でない場合は見学・視察種目の欄から参加する競技種目を選択してください。" sqref="E109">
      <formula1>"プロジェクト,意見,平板測量,農業鑑定,クラ代,"</formula1>
    </dataValidation>
    <dataValidation type="list" allowBlank="1" showInputMessage="1" showErrorMessage="1" sqref="E116:E145">
      <formula1>"プロジェクト,意見,平板測量,農業鑑定,クラ代,代議員会,大会式典"</formula1>
    </dataValidation>
    <dataValidation imeMode="off" showInputMessage="1" showErrorMessage="1" errorTitle="学年の入力" error="学年は，1,2,3,4 を入力して下さい" sqref="H114:I115"/>
    <dataValidation type="list" allowBlank="1" showInputMessage="1" showErrorMessage="1" errorTitle="入力規則" error="○か×を入力して下さい" sqref="U49:U60">
      <formula1>"B,×"</formula1>
    </dataValidation>
    <dataValidation type="list" allowBlank="1" showInputMessage="1" showErrorMessage="1" errorTitle="入力規則" error="○か×を入力して下さい" sqref="U61:U67">
      <formula1>"C1,C2,C3,C4,×"</formula1>
    </dataValidation>
    <dataValidation type="list" imeMode="hiragana" allowBlank="1" showInputMessage="1" showErrorMessage="1" sqref="D10:D19 D36:D45 D23:D32">
      <formula1>Mプロジェクト</formula1>
    </dataValidation>
    <dataValidation type="list" imeMode="hiragana" showInputMessage="1" showErrorMessage="1" sqref="D68:D83">
      <formula1>M農業鑑定</formula1>
    </dataValidation>
    <dataValidation type="whole" allowBlank="1" showInputMessage="1" showErrorMessage="1" sqref="B3">
      <formula1>0</formula1>
      <formula2>9999999999999</formula2>
    </dataValidation>
    <dataValidation type="list" imeMode="hiragana" allowBlank="1" showInputMessage="1" showErrorMessage="1" error="男か女しか入力できません" sqref="N10:N145">
      <formula1>M性別</formula1>
    </dataValidation>
    <dataValidation imeMode="hiragana" allowBlank="1" sqref="J10:K145"/>
    <dataValidation imeMode="fullKatakana" allowBlank="1" sqref="L10:M145"/>
    <dataValidation type="list" allowBlank="1" showInputMessage="1" showErrorMessage="1" sqref="E5">
      <formula1>M課程</formula1>
    </dataValidation>
    <dataValidation imeMode="on" allowBlank="1" showInputMessage="1" showErrorMessage="1" sqref="J5:K5"/>
    <dataValidation type="list" allowBlank="1" showInputMessage="1" showErrorMessage="1" sqref="S10:S48">
      <formula1>"A1,し1,い1,か1,×"</formula1>
    </dataValidation>
    <dataValidation type="list" allowBlank="1" showInputMessage="1" showErrorMessage="1" sqref="T10:T48">
      <formula1>"A11,A12,A13,×"</formula1>
    </dataValidation>
    <dataValidation type="list" allowBlank="1" showInputMessage="1" showErrorMessage="1" sqref="S49:S60">
      <formula1>"し1,い1,か1,×"</formula1>
    </dataValidation>
    <dataValidation type="list" imeMode="hiragana" allowBlank="1" showInputMessage="1" showErrorMessage="1" errorTitle="入力規則" error="○か×を入力して下さい" sqref="T49:T60">
      <formula1>"B11,×"</formula1>
    </dataValidation>
    <dataValidation type="list" allowBlank="1" showInputMessage="1" showErrorMessage="1" sqref="S87:S104">
      <formula1>"し1,し2,,い1,い2,か1,か2,×"</formula1>
    </dataValidation>
    <dataValidation type="list" allowBlank="1" showInputMessage="1" showErrorMessage="1" sqref="T87:T104">
      <formula1>"E11,E12,×"</formula1>
    </dataValidation>
    <dataValidation type="list" allowBlank="1" showInputMessage="1" showErrorMessage="1" sqref="U87:U104">
      <formula1>"E,×"</formula1>
    </dataValidation>
    <dataValidation type="list" allowBlank="1" showInputMessage="1" showErrorMessage="1" sqref="S116:S145">
      <formula1>"A1,し1,し2,い1,い2,か1,か2,×"</formula1>
    </dataValidation>
    <dataValidation type="list" allowBlank="1" showInputMessage="1" showErrorMessage="1" sqref="T116:T145">
      <formula1>"A11,A12,A13,B11,E11,E12,×"</formula1>
    </dataValidation>
    <dataValidation type="list" allowBlank="1" showInputMessage="1" showErrorMessage="1" sqref="U116:U145">
      <formula1>" A1,A2,A3,B,C1,C2,C3,C4,E,×"</formula1>
    </dataValidation>
    <dataValidation type="list" allowBlank="1" showInputMessage="1" showErrorMessage="1" sqref="U10:U22">
      <formula1>"A1,×"</formula1>
    </dataValidation>
    <dataValidation type="list" allowBlank="1" showInputMessage="1" showErrorMessage="1" sqref="U23:U35">
      <formula1>"A2,×"</formula1>
    </dataValidation>
    <dataValidation type="list" allowBlank="1" showInputMessage="1" showErrorMessage="1" sqref="U36:U48">
      <formula1>"A3,×"</formula1>
    </dataValidation>
  </dataValidations>
  <printOptions horizontalCentered="1"/>
  <pageMargins left="0.59055118110236227" right="0.59055118110236227" top="0.78740157480314965" bottom="0" header="0" footer="0"/>
  <pageSetup paperSize="8" scale="52" fitToHeight="0" orientation="portrait" r:id="rId1"/>
  <headerFooter alignWithMargins="0"/>
  <rowBreaks count="1" manualBreakCount="1">
    <brk id="145" max="26" man="1"/>
  </rowBreaks>
  <colBreaks count="1" manualBreakCount="1">
    <brk id="28" max="238" man="1"/>
  </colBreaks>
  <drawing r:id="rId2"/>
  <legacyDrawing r:id="rId3"/>
</worksheet>
</file>

<file path=xl/worksheets/sheet5.xml><?xml version="1.0" encoding="utf-8"?>
<worksheet xmlns="http://schemas.openxmlformats.org/spreadsheetml/2006/main" xmlns:r="http://schemas.openxmlformats.org/officeDocument/2006/relationships">
  <sheetPr codeName="Sheet3"/>
  <dimension ref="A1:AU114"/>
  <sheetViews>
    <sheetView showGridLines="0" showZeros="0" zoomScaleNormal="100" workbookViewId="0">
      <selection activeCell="AF4" sqref="AF4:AO4"/>
    </sheetView>
  </sheetViews>
  <sheetFormatPr defaultRowHeight="16.5" customHeight="1"/>
  <cols>
    <col min="1" max="1" width="1.5" style="21" customWidth="1"/>
    <col min="2" max="7" width="3" style="21" customWidth="1"/>
    <col min="8" max="23" width="1.25" style="21" customWidth="1"/>
    <col min="24" max="24" width="3.25" style="21" customWidth="1"/>
    <col min="25" max="25" width="2.25" style="21" customWidth="1"/>
    <col min="26" max="26" width="5.625" style="21" customWidth="1"/>
    <col min="27" max="30" width="3" style="21" customWidth="1"/>
    <col min="31" max="31" width="6.375" style="21" customWidth="1"/>
    <col min="32" max="33" width="1.625" style="21" customWidth="1"/>
    <col min="34" max="36" width="3" style="21" customWidth="1"/>
    <col min="37" max="37" width="1.5" style="21" customWidth="1"/>
    <col min="38" max="39" width="3" style="21" customWidth="1"/>
    <col min="40" max="40" width="4.625" style="21" customWidth="1"/>
    <col min="41" max="41" width="7.25" style="21" customWidth="1"/>
    <col min="42" max="42" width="2.125" style="21" customWidth="1"/>
    <col min="43" max="46" width="3" style="21" customWidth="1"/>
    <col min="47" max="16384" width="9" style="21"/>
  </cols>
  <sheetData>
    <row r="1" spans="2:47" s="66" customFormat="1" ht="16.5" customHeight="1">
      <c r="B1" s="69"/>
      <c r="C1" s="1360" t="s">
        <v>2578</v>
      </c>
      <c r="D1" s="1415"/>
      <c r="E1" s="1415"/>
      <c r="F1" s="1415"/>
      <c r="G1" s="1415"/>
      <c r="H1" s="1415"/>
      <c r="I1" s="1415"/>
      <c r="J1" s="1416"/>
      <c r="AI1" s="67" t="s">
        <v>800</v>
      </c>
      <c r="AJ1" s="67"/>
      <c r="AK1" s="67"/>
      <c r="AL1" s="67"/>
      <c r="AM1" s="67"/>
      <c r="AN1" s="67"/>
      <c r="AO1" s="67"/>
    </row>
    <row r="2" spans="2:47" ht="26.25" customHeight="1">
      <c r="B2" s="1355" t="s">
        <v>2571</v>
      </c>
      <c r="C2" s="1355"/>
      <c r="D2" s="1355"/>
      <c r="E2" s="1355"/>
      <c r="F2" s="1355"/>
      <c r="G2" s="1355"/>
      <c r="H2" s="1355"/>
      <c r="I2" s="1355"/>
      <c r="J2" s="1355"/>
      <c r="K2" s="1355"/>
      <c r="L2" s="1355"/>
      <c r="M2" s="1355"/>
      <c r="N2" s="1355"/>
      <c r="O2" s="1355"/>
      <c r="P2" s="1355"/>
      <c r="Q2" s="1355"/>
      <c r="R2" s="1355"/>
      <c r="S2" s="1355"/>
      <c r="T2" s="1355"/>
      <c r="U2" s="1355"/>
      <c r="V2" s="1355"/>
      <c r="W2" s="1355"/>
      <c r="X2" s="1355"/>
      <c r="Y2" s="1355"/>
      <c r="Z2" s="1355"/>
      <c r="AA2" s="1355"/>
      <c r="AB2" s="1355"/>
      <c r="AC2" s="1355"/>
      <c r="AD2" s="1355"/>
      <c r="AE2" s="1355"/>
      <c r="AF2" s="1355"/>
      <c r="AG2" s="1355"/>
      <c r="AH2" s="1355"/>
      <c r="AI2" s="1355"/>
      <c r="AJ2" s="1355"/>
      <c r="AK2" s="1355"/>
      <c r="AL2" s="1355"/>
      <c r="AM2" s="1355"/>
      <c r="AN2" s="1355"/>
      <c r="AO2" s="458" t="s">
        <v>2507</v>
      </c>
      <c r="AP2" s="121"/>
    </row>
    <row r="3" spans="2:47" s="66" customFormat="1" ht="20.25" customHeight="1">
      <c r="B3" s="1284" t="s">
        <v>787</v>
      </c>
      <c r="C3" s="1285"/>
      <c r="D3" s="1285"/>
      <c r="E3" s="1285"/>
      <c r="F3" s="1285"/>
      <c r="G3" s="1286"/>
      <c r="H3" s="1282">
        <f>'申込シート①-1・２'!B3</f>
        <v>0</v>
      </c>
      <c r="I3" s="1283"/>
      <c r="J3" s="1283"/>
      <c r="K3" s="1283"/>
      <c r="L3" s="1283"/>
      <c r="M3" s="1283"/>
      <c r="N3" s="1283"/>
      <c r="O3" s="1283"/>
      <c r="P3" s="1283"/>
      <c r="Q3" s="1283"/>
      <c r="R3" s="1283"/>
      <c r="S3" s="1283"/>
      <c r="T3" s="1283"/>
      <c r="U3" s="1283"/>
      <c r="V3" s="1317"/>
      <c r="W3" s="686"/>
      <c r="AU3" s="453"/>
    </row>
    <row r="4" spans="2:47" s="66" customFormat="1" ht="20.25" customHeight="1">
      <c r="B4" s="1284" t="s">
        <v>813</v>
      </c>
      <c r="C4" s="1285"/>
      <c r="D4" s="1285"/>
      <c r="E4" s="1285"/>
      <c r="F4" s="1285"/>
      <c r="G4" s="1286"/>
      <c r="H4" s="1282" t="str">
        <f>'申込シート①-1・２'!C3</f>
        <v/>
      </c>
      <c r="I4" s="1283"/>
      <c r="J4" s="1283"/>
      <c r="K4" s="1283"/>
      <c r="L4" s="1283"/>
      <c r="M4" s="1283"/>
      <c r="N4" s="1283"/>
      <c r="O4" s="1283"/>
      <c r="P4" s="1283"/>
      <c r="Q4" s="1283"/>
      <c r="R4" s="1283"/>
      <c r="S4" s="1283"/>
      <c r="T4" s="1283"/>
      <c r="U4" s="1283"/>
      <c r="V4" s="1283"/>
      <c r="W4" s="1283"/>
      <c r="X4" s="1283"/>
      <c r="Y4" s="1283"/>
      <c r="Z4" s="1317"/>
      <c r="AA4" s="1284" t="s">
        <v>788</v>
      </c>
      <c r="AB4" s="1285"/>
      <c r="AC4" s="1285"/>
      <c r="AD4" s="1285"/>
      <c r="AE4" s="1286"/>
      <c r="AF4" s="1282" t="str">
        <f>'申込シート①-1・２'!E3</f>
        <v/>
      </c>
      <c r="AG4" s="1283"/>
      <c r="AH4" s="1283"/>
      <c r="AI4" s="1283"/>
      <c r="AJ4" s="1283"/>
      <c r="AK4" s="1283"/>
      <c r="AL4" s="1283"/>
      <c r="AM4" s="1283"/>
      <c r="AN4" s="1283"/>
      <c r="AO4" s="1317"/>
    </row>
    <row r="5" spans="2:47" s="66" customFormat="1" ht="20.25" customHeight="1">
      <c r="B5" s="1337" t="s">
        <v>2474</v>
      </c>
      <c r="C5" s="1338"/>
      <c r="D5" s="1338"/>
      <c r="E5" s="1338"/>
      <c r="F5" s="1338"/>
      <c r="G5" s="1339"/>
      <c r="H5" s="1282">
        <f>'申込シート①-1・２'!F5</f>
        <v>0</v>
      </c>
      <c r="I5" s="1283"/>
      <c r="J5" s="1283"/>
      <c r="K5" s="1283"/>
      <c r="L5" s="1283"/>
      <c r="M5" s="1283"/>
      <c r="N5" s="1283"/>
      <c r="O5" s="1283"/>
      <c r="P5" s="1283"/>
      <c r="Q5" s="1283"/>
      <c r="R5" s="1283"/>
      <c r="S5" s="1283"/>
      <c r="T5" s="1283"/>
      <c r="U5" s="1283"/>
      <c r="V5" s="1283"/>
      <c r="W5" s="1283"/>
      <c r="X5" s="1283"/>
      <c r="Y5" s="1283"/>
      <c r="Z5" s="1283"/>
      <c r="AA5" s="1283"/>
      <c r="AB5" s="1283"/>
      <c r="AC5" s="1283"/>
      <c r="AD5" s="1283"/>
      <c r="AE5" s="1317"/>
      <c r="AF5" s="1277" t="s">
        <v>2475</v>
      </c>
      <c r="AG5" s="1278"/>
      <c r="AH5" s="1278"/>
      <c r="AI5" s="1278"/>
      <c r="AJ5" s="1278"/>
      <c r="AK5" s="1278"/>
      <c r="AL5" s="1278"/>
      <c r="AM5" s="1278"/>
      <c r="AN5" s="1278"/>
      <c r="AO5" s="1279"/>
    </row>
    <row r="6" spans="2:47" s="66" customFormat="1" ht="20.25" customHeight="1">
      <c r="B6" s="1311" t="s">
        <v>789</v>
      </c>
      <c r="C6" s="1312"/>
      <c r="D6" s="1312"/>
      <c r="E6" s="1312"/>
      <c r="F6" s="1312"/>
      <c r="G6" s="1313"/>
      <c r="H6" s="1270" t="str">
        <f>'申込シート①-1・２'!E5 &amp; "課程"</f>
        <v>全日制課程</v>
      </c>
      <c r="I6" s="1271"/>
      <c r="J6" s="1271"/>
      <c r="K6" s="1271"/>
      <c r="L6" s="1271"/>
      <c r="M6" s="1271"/>
      <c r="N6" s="1271"/>
      <c r="O6" s="1271"/>
      <c r="P6" s="1271"/>
      <c r="Q6" s="1271"/>
      <c r="R6" s="1271"/>
      <c r="S6" s="1271"/>
      <c r="T6" s="1271"/>
      <c r="U6" s="1271"/>
      <c r="V6" s="1271"/>
      <c r="W6" s="1271"/>
      <c r="X6" s="1271"/>
      <c r="Y6" s="1271"/>
      <c r="Z6" s="1262"/>
      <c r="AA6" s="1262"/>
      <c r="AB6" s="1262"/>
      <c r="AC6" s="1262"/>
      <c r="AD6" s="1262"/>
      <c r="AE6" s="1263"/>
      <c r="AF6" s="1274" t="str">
        <f>'申込シート①-1・２'!L3</f>
        <v/>
      </c>
      <c r="AG6" s="1275"/>
      <c r="AH6" s="1275"/>
      <c r="AI6" s="1275"/>
      <c r="AJ6" s="1275"/>
      <c r="AK6" s="1275"/>
      <c r="AL6" s="1275"/>
      <c r="AM6" s="1275"/>
      <c r="AN6" s="1275"/>
      <c r="AO6" s="1276"/>
    </row>
    <row r="7" spans="2:47" s="66" customFormat="1" ht="20.25" customHeight="1">
      <c r="B7" s="1311"/>
      <c r="C7" s="1312"/>
      <c r="D7" s="1312"/>
      <c r="E7" s="1312"/>
      <c r="F7" s="1312"/>
      <c r="G7" s="1313"/>
      <c r="H7" s="1264" t="str">
        <f>'申込シート①-1・２'!F3</f>
        <v/>
      </c>
      <c r="I7" s="1265"/>
      <c r="J7" s="1265"/>
      <c r="K7" s="1265"/>
      <c r="L7" s="1265"/>
      <c r="M7" s="1265"/>
      <c r="N7" s="1265"/>
      <c r="O7" s="1265"/>
      <c r="P7" s="1265"/>
      <c r="Q7" s="1265"/>
      <c r="R7" s="1265"/>
      <c r="S7" s="1265"/>
      <c r="T7" s="1265"/>
      <c r="U7" s="1265"/>
      <c r="V7" s="1265"/>
      <c r="W7" s="1265"/>
      <c r="X7" s="1265"/>
      <c r="Y7" s="1265"/>
      <c r="Z7" s="1265"/>
      <c r="AA7" s="1265"/>
      <c r="AB7" s="1265"/>
      <c r="AC7" s="1265"/>
      <c r="AD7" s="1265"/>
      <c r="AE7" s="1266"/>
      <c r="AF7" s="1277" t="s">
        <v>2476</v>
      </c>
      <c r="AG7" s="1278"/>
      <c r="AH7" s="1278"/>
      <c r="AI7" s="1278"/>
      <c r="AJ7" s="1278"/>
      <c r="AK7" s="1278"/>
      <c r="AL7" s="1278"/>
      <c r="AM7" s="1278"/>
      <c r="AN7" s="1278"/>
      <c r="AO7" s="1279"/>
    </row>
    <row r="8" spans="2:47" s="66" customFormat="1" ht="20.25" customHeight="1">
      <c r="B8" s="1314"/>
      <c r="C8" s="1315"/>
      <c r="D8" s="1315"/>
      <c r="E8" s="1315"/>
      <c r="F8" s="1315"/>
      <c r="G8" s="1316"/>
      <c r="H8" s="1267"/>
      <c r="I8" s="1268"/>
      <c r="J8" s="1268"/>
      <c r="K8" s="1268"/>
      <c r="L8" s="1268"/>
      <c r="M8" s="1268"/>
      <c r="N8" s="1268"/>
      <c r="O8" s="1268"/>
      <c r="P8" s="1268"/>
      <c r="Q8" s="1268"/>
      <c r="R8" s="1268"/>
      <c r="S8" s="1268"/>
      <c r="T8" s="1268"/>
      <c r="U8" s="1268"/>
      <c r="V8" s="1268"/>
      <c r="W8" s="1268"/>
      <c r="X8" s="1268"/>
      <c r="Y8" s="1268"/>
      <c r="Z8" s="1268"/>
      <c r="AA8" s="1268"/>
      <c r="AB8" s="1268"/>
      <c r="AC8" s="1268"/>
      <c r="AD8" s="1268"/>
      <c r="AE8" s="1269"/>
      <c r="AF8" s="1274" t="str">
        <f>'申込シート①-1・２'!L5</f>
        <v/>
      </c>
      <c r="AG8" s="1275"/>
      <c r="AH8" s="1275"/>
      <c r="AI8" s="1275"/>
      <c r="AJ8" s="1275"/>
      <c r="AK8" s="1275"/>
      <c r="AL8" s="1275"/>
      <c r="AM8" s="1275"/>
      <c r="AN8" s="1275"/>
      <c r="AO8" s="1276"/>
    </row>
    <row r="9" spans="2:47" s="66" customFormat="1" ht="20.25" customHeight="1">
      <c r="B9" s="1284" t="s">
        <v>815</v>
      </c>
      <c r="C9" s="1285"/>
      <c r="D9" s="1285"/>
      <c r="E9" s="1285"/>
      <c r="F9" s="1285"/>
      <c r="G9" s="1286"/>
      <c r="H9" s="1259" t="str">
        <f>'申込シート①-1・２'!N3</f>
        <v/>
      </c>
      <c r="I9" s="1260"/>
      <c r="J9" s="1260"/>
      <c r="K9" s="1260"/>
      <c r="L9" s="1260"/>
      <c r="M9" s="1260"/>
      <c r="N9" s="1260"/>
      <c r="O9" s="1260"/>
      <c r="P9" s="1260"/>
      <c r="Q9" s="1260"/>
      <c r="R9" s="1260"/>
      <c r="S9" s="1260"/>
      <c r="T9" s="1260"/>
      <c r="U9" s="1260"/>
      <c r="V9" s="1260"/>
      <c r="W9" s="1260"/>
      <c r="X9" s="1260"/>
      <c r="Y9" s="1260"/>
      <c r="Z9" s="1260"/>
      <c r="AA9" s="1260"/>
      <c r="AB9" s="1260"/>
      <c r="AC9" s="1260"/>
      <c r="AD9" s="1260"/>
      <c r="AE9" s="1260"/>
      <c r="AF9" s="1260"/>
      <c r="AG9" s="1260"/>
      <c r="AH9" s="1260"/>
      <c r="AI9" s="1260"/>
      <c r="AJ9" s="1260"/>
      <c r="AK9" s="1260"/>
      <c r="AL9" s="1260"/>
      <c r="AM9" s="1260"/>
      <c r="AN9" s="1260"/>
      <c r="AO9" s="1261"/>
    </row>
    <row r="10" spans="2:47" s="66" customFormat="1" ht="49.5" customHeight="1">
      <c r="B10" s="1284" t="s">
        <v>790</v>
      </c>
      <c r="C10" s="1285"/>
      <c r="D10" s="1285"/>
      <c r="E10" s="1285"/>
      <c r="F10" s="1285"/>
      <c r="G10" s="1286"/>
      <c r="H10" s="1282" t="str">
        <f>'申込シート①-1・２'!J3&amp;"  "&amp;'申込シート①-1・２'!K3</f>
        <v xml:space="preserve">  </v>
      </c>
      <c r="I10" s="1283"/>
      <c r="J10" s="1283"/>
      <c r="K10" s="1283"/>
      <c r="L10" s="1283"/>
      <c r="M10" s="1283"/>
      <c r="N10" s="1283"/>
      <c r="O10" s="1283"/>
      <c r="P10" s="1283"/>
      <c r="Q10" s="1283"/>
      <c r="R10" s="1283"/>
      <c r="S10" s="1283"/>
      <c r="T10" s="1283"/>
      <c r="U10" s="1283"/>
      <c r="V10" s="1283"/>
      <c r="W10" s="1283"/>
      <c r="X10" s="1288"/>
      <c r="Y10" s="1289"/>
      <c r="Z10" s="1284" t="s">
        <v>817</v>
      </c>
      <c r="AA10" s="1285"/>
      <c r="AB10" s="1285"/>
      <c r="AC10" s="1285"/>
      <c r="AD10" s="1285"/>
      <c r="AE10" s="1286"/>
      <c r="AF10" s="1282" t="str">
        <f>'申込シート①-1・２'!J5&amp;"  "&amp;'申込シート①-1・２'!K5</f>
        <v xml:space="preserve">  </v>
      </c>
      <c r="AG10" s="1283"/>
      <c r="AH10" s="1283"/>
      <c r="AI10" s="1283"/>
      <c r="AJ10" s="1283"/>
      <c r="AK10" s="1283"/>
      <c r="AL10" s="1283"/>
      <c r="AM10" s="1283"/>
      <c r="AN10" s="1283"/>
      <c r="AO10" s="693" t="s">
        <v>2477</v>
      </c>
    </row>
    <row r="11" spans="2:47" ht="7.5" customHeight="1"/>
    <row r="12" spans="2:47" ht="16.5" customHeight="1">
      <c r="B12" s="1374" t="s">
        <v>2590</v>
      </c>
      <c r="C12" s="1291"/>
      <c r="D12" s="1291"/>
      <c r="E12" s="1291"/>
      <c r="F12" s="1291"/>
      <c r="G12" s="1292"/>
      <c r="H12" s="1256" t="s">
        <v>1007</v>
      </c>
      <c r="I12" s="1257"/>
      <c r="J12" s="1257"/>
      <c r="K12" s="1257"/>
      <c r="L12" s="1257"/>
      <c r="M12" s="1257"/>
      <c r="N12" s="1257"/>
      <c r="O12" s="1257"/>
      <c r="P12" s="1258"/>
      <c r="Q12" s="1376"/>
      <c r="R12" s="1377"/>
      <c r="S12" s="1377"/>
      <c r="T12" s="1377"/>
      <c r="U12" s="1377"/>
      <c r="V12" s="1377"/>
      <c r="W12" s="1377"/>
      <c r="X12" s="1377"/>
      <c r="Y12" s="1377"/>
      <c r="Z12" s="1377"/>
      <c r="AA12" s="1377"/>
      <c r="AB12" s="1377"/>
      <c r="AC12" s="1377"/>
      <c r="AD12" s="1377"/>
      <c r="AE12" s="1377"/>
      <c r="AF12" s="1377"/>
      <c r="AG12" s="1377"/>
      <c r="AH12" s="1377"/>
      <c r="AI12" s="1377"/>
      <c r="AJ12" s="1377"/>
      <c r="AK12" s="1377"/>
      <c r="AL12" s="1377"/>
      <c r="AM12" s="1377"/>
      <c r="AN12" s="1377"/>
      <c r="AO12" s="1378"/>
    </row>
    <row r="13" spans="2:47" ht="14.25" customHeight="1">
      <c r="B13" s="1293"/>
      <c r="C13" s="1294"/>
      <c r="D13" s="1294"/>
      <c r="E13" s="1294"/>
      <c r="F13" s="1294"/>
      <c r="G13" s="1295"/>
      <c r="H13" s="1305" t="s">
        <v>791</v>
      </c>
      <c r="I13" s="1306"/>
      <c r="J13" s="1306"/>
      <c r="K13" s="1306"/>
      <c r="L13" s="1306"/>
      <c r="M13" s="1306"/>
      <c r="N13" s="1306"/>
      <c r="O13" s="1306"/>
      <c r="P13" s="1307"/>
      <c r="Q13" s="1379"/>
      <c r="R13" s="1380"/>
      <c r="S13" s="1380"/>
      <c r="T13" s="1380"/>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1"/>
    </row>
    <row r="14" spans="2:47" ht="0.75" hidden="1" customHeight="1">
      <c r="B14" s="119"/>
      <c r="C14" s="120"/>
      <c r="D14" s="120"/>
      <c r="E14" s="120"/>
      <c r="F14" s="120"/>
      <c r="G14" s="123"/>
      <c r="H14" s="1371"/>
      <c r="I14" s="1372"/>
      <c r="J14" s="1372"/>
      <c r="K14" s="1372"/>
      <c r="L14" s="1372"/>
      <c r="M14" s="1372"/>
      <c r="N14" s="1372"/>
      <c r="O14" s="1372"/>
      <c r="P14" s="1373"/>
      <c r="Q14" s="1382"/>
      <c r="R14" s="1383"/>
      <c r="S14" s="1383"/>
      <c r="T14" s="1383"/>
      <c r="U14" s="1383"/>
      <c r="V14" s="1383"/>
      <c r="W14" s="1383"/>
      <c r="X14" s="1383"/>
      <c r="Y14" s="1383"/>
      <c r="Z14" s="1383"/>
      <c r="AA14" s="1383"/>
      <c r="AB14" s="1383"/>
      <c r="AC14" s="1383"/>
      <c r="AD14" s="1383"/>
      <c r="AE14" s="1383"/>
      <c r="AF14" s="1383"/>
      <c r="AG14" s="1383"/>
      <c r="AH14" s="1383"/>
      <c r="AI14" s="1383"/>
      <c r="AJ14" s="1383"/>
      <c r="AK14" s="1383"/>
      <c r="AL14" s="1383"/>
      <c r="AM14" s="1383"/>
      <c r="AN14" s="1383"/>
      <c r="AO14" s="1384"/>
    </row>
    <row r="15" spans="2:47" ht="12" customHeight="1">
      <c r="B15" s="1417" t="s">
        <v>2533</v>
      </c>
      <c r="C15" s="1402"/>
      <c r="D15" s="1402"/>
      <c r="E15" s="1402"/>
      <c r="F15" s="1402"/>
      <c r="G15" s="1403"/>
      <c r="H15" s="1371"/>
      <c r="I15" s="1372"/>
      <c r="J15" s="1372"/>
      <c r="K15" s="1372"/>
      <c r="L15" s="1372"/>
      <c r="M15" s="1372"/>
      <c r="N15" s="1372"/>
      <c r="O15" s="1372"/>
      <c r="P15" s="1373"/>
      <c r="Q15" s="1382"/>
      <c r="R15" s="1383"/>
      <c r="S15" s="1383"/>
      <c r="T15" s="1383"/>
      <c r="U15" s="1383"/>
      <c r="V15" s="1383"/>
      <c r="W15" s="1383"/>
      <c r="X15" s="1383"/>
      <c r="Y15" s="1383"/>
      <c r="Z15" s="1383"/>
      <c r="AA15" s="1383"/>
      <c r="AB15" s="1383"/>
      <c r="AC15" s="1383"/>
      <c r="AD15" s="1383"/>
      <c r="AE15" s="1383"/>
      <c r="AF15" s="1383"/>
      <c r="AG15" s="1383"/>
      <c r="AH15" s="1383"/>
      <c r="AI15" s="1383"/>
      <c r="AJ15" s="1383"/>
      <c r="AK15" s="1383"/>
      <c r="AL15" s="1383"/>
      <c r="AM15" s="1383"/>
      <c r="AN15" s="1383"/>
      <c r="AO15" s="1384"/>
    </row>
    <row r="16" spans="2:47" ht="14.25" customHeight="1">
      <c r="B16" s="1293"/>
      <c r="C16" s="1294"/>
      <c r="D16" s="1294"/>
      <c r="E16" s="1294"/>
      <c r="F16" s="1294"/>
      <c r="G16" s="1295"/>
      <c r="H16" s="1308"/>
      <c r="I16" s="1309"/>
      <c r="J16" s="1309"/>
      <c r="K16" s="1309"/>
      <c r="L16" s="1309"/>
      <c r="M16" s="1309"/>
      <c r="N16" s="1309"/>
      <c r="O16" s="1309"/>
      <c r="P16" s="1310"/>
      <c r="Q16" s="1385"/>
      <c r="R16" s="1386"/>
      <c r="S16" s="1386"/>
      <c r="T16" s="1386"/>
      <c r="U16" s="1386"/>
      <c r="V16" s="1386"/>
      <c r="W16" s="1386"/>
      <c r="X16" s="1386"/>
      <c r="Y16" s="1386"/>
      <c r="Z16" s="1386"/>
      <c r="AA16" s="1386"/>
      <c r="AB16" s="1386"/>
      <c r="AC16" s="1386"/>
      <c r="AD16" s="1386"/>
      <c r="AE16" s="1386"/>
      <c r="AF16" s="1386"/>
      <c r="AG16" s="1386"/>
      <c r="AH16" s="1386"/>
      <c r="AI16" s="1386"/>
      <c r="AJ16" s="1386"/>
      <c r="AK16" s="1386"/>
      <c r="AL16" s="1386"/>
      <c r="AM16" s="1386"/>
      <c r="AN16" s="1386"/>
      <c r="AO16" s="1387"/>
    </row>
    <row r="17" spans="2:42" ht="9" customHeight="1"/>
    <row r="18" spans="2:42" s="66" customFormat="1" ht="16.5" customHeight="1">
      <c r="B18" s="694"/>
      <c r="C18" s="1337" t="s">
        <v>792</v>
      </c>
      <c r="D18" s="1338"/>
      <c r="E18" s="1338"/>
      <c r="F18" s="1338"/>
      <c r="G18" s="1339"/>
      <c r="H18" s="1337" t="s">
        <v>793</v>
      </c>
      <c r="I18" s="1338"/>
      <c r="J18" s="1338"/>
      <c r="K18" s="1338"/>
      <c r="L18" s="1338"/>
      <c r="M18" s="1338"/>
      <c r="N18" s="1338"/>
      <c r="O18" s="1338"/>
      <c r="P18" s="1338"/>
      <c r="Q18" s="1338"/>
      <c r="R18" s="1338"/>
      <c r="S18" s="1338"/>
      <c r="T18" s="1338"/>
      <c r="U18" s="1338"/>
      <c r="V18" s="1338"/>
      <c r="W18" s="1339"/>
      <c r="X18" s="1337" t="s">
        <v>1156</v>
      </c>
      <c r="Y18" s="1339"/>
      <c r="Z18" s="1369" t="s">
        <v>130</v>
      </c>
      <c r="AA18" s="1337" t="s">
        <v>2478</v>
      </c>
      <c r="AB18" s="1338"/>
      <c r="AC18" s="1338"/>
      <c r="AD18" s="1338"/>
      <c r="AE18" s="1338"/>
      <c r="AF18" s="1338"/>
      <c r="AG18" s="1338"/>
      <c r="AH18" s="1338"/>
      <c r="AI18" s="1339"/>
      <c r="AJ18" s="1337" t="s">
        <v>738</v>
      </c>
      <c r="AK18" s="1339"/>
      <c r="AL18" s="1418" t="s">
        <v>846</v>
      </c>
      <c r="AM18" s="1338"/>
      <c r="AN18" s="1338"/>
      <c r="AO18" s="1339"/>
      <c r="AP18" s="135"/>
    </row>
    <row r="19" spans="2:42" s="66" customFormat="1" ht="18" customHeight="1">
      <c r="B19" s="695"/>
      <c r="C19" s="1314"/>
      <c r="D19" s="1315"/>
      <c r="E19" s="1315"/>
      <c r="F19" s="1315"/>
      <c r="G19" s="1316"/>
      <c r="H19" s="1314"/>
      <c r="I19" s="1315"/>
      <c r="J19" s="1315"/>
      <c r="K19" s="1315"/>
      <c r="L19" s="1315"/>
      <c r="M19" s="1315"/>
      <c r="N19" s="1315"/>
      <c r="O19" s="1315"/>
      <c r="P19" s="1315"/>
      <c r="Q19" s="1315"/>
      <c r="R19" s="1315"/>
      <c r="S19" s="1315"/>
      <c r="T19" s="1315"/>
      <c r="U19" s="1315"/>
      <c r="V19" s="1315"/>
      <c r="W19" s="1316"/>
      <c r="X19" s="1314"/>
      <c r="Y19" s="1316"/>
      <c r="Z19" s="1370"/>
      <c r="AA19" s="1314" t="s">
        <v>794</v>
      </c>
      <c r="AB19" s="1315"/>
      <c r="AC19" s="1315"/>
      <c r="AD19" s="1315"/>
      <c r="AE19" s="1315"/>
      <c r="AF19" s="1315"/>
      <c r="AG19" s="1315"/>
      <c r="AH19" s="1315"/>
      <c r="AI19" s="1316"/>
      <c r="AJ19" s="1314"/>
      <c r="AK19" s="1316"/>
      <c r="AL19" s="1314"/>
      <c r="AM19" s="1315"/>
      <c r="AN19" s="1315"/>
      <c r="AO19" s="1316"/>
      <c r="AP19" s="135"/>
    </row>
    <row r="20" spans="2:42" s="66" customFormat="1" ht="14.25" customHeight="1">
      <c r="B20" s="1343">
        <v>1</v>
      </c>
      <c r="C20" s="1270">
        <f>'申込シート①-1・２'!D10</f>
        <v>0</v>
      </c>
      <c r="D20" s="1271"/>
      <c r="E20" s="1271"/>
      <c r="F20" s="1271"/>
      <c r="G20" s="1329"/>
      <c r="H20" s="1270" t="str">
        <f>'申込シート①-1・２'!G10</f>
        <v>科</v>
      </c>
      <c r="I20" s="1271"/>
      <c r="J20" s="1271"/>
      <c r="K20" s="1271"/>
      <c r="L20" s="1271"/>
      <c r="M20" s="1271"/>
      <c r="N20" s="1271"/>
      <c r="O20" s="1271"/>
      <c r="P20" s="1271"/>
      <c r="Q20" s="1271"/>
      <c r="R20" s="1271"/>
      <c r="S20" s="1271"/>
      <c r="T20" s="1271"/>
      <c r="U20" s="1271"/>
      <c r="V20" s="1271"/>
      <c r="W20" s="1329"/>
      <c r="X20" s="1270">
        <f>'申込シート①-1・２'!H10</f>
        <v>0</v>
      </c>
      <c r="Y20" s="1329"/>
      <c r="Z20" s="1341"/>
      <c r="AA20" s="1282" t="str">
        <f>'申込シート①-1・２'!L10&amp;"　"&amp;'申込シート①-1・２'!M10</f>
        <v>　</v>
      </c>
      <c r="AB20" s="1283"/>
      <c r="AC20" s="1283"/>
      <c r="AD20" s="1283"/>
      <c r="AE20" s="1283"/>
      <c r="AF20" s="1283"/>
      <c r="AG20" s="1283"/>
      <c r="AH20" s="1283"/>
      <c r="AI20" s="696"/>
      <c r="AJ20" s="1270">
        <f>'申込シート①-1・２'!N10</f>
        <v>0</v>
      </c>
      <c r="AK20" s="1329"/>
      <c r="AL20" s="1375"/>
      <c r="AM20" s="1319"/>
      <c r="AN20" s="1319"/>
      <c r="AO20" s="1320"/>
      <c r="AP20" s="135"/>
    </row>
    <row r="21" spans="2:42" s="66" customFormat="1" ht="10.5" customHeight="1">
      <c r="B21" s="1344"/>
      <c r="C21" s="1330"/>
      <c r="D21" s="1336"/>
      <c r="E21" s="1336"/>
      <c r="F21" s="1336"/>
      <c r="G21" s="1331"/>
      <c r="H21" s="1330"/>
      <c r="I21" s="1336"/>
      <c r="J21" s="1336"/>
      <c r="K21" s="1336"/>
      <c r="L21" s="1336"/>
      <c r="M21" s="1336"/>
      <c r="N21" s="1336"/>
      <c r="O21" s="1336"/>
      <c r="P21" s="1336"/>
      <c r="Q21" s="1336"/>
      <c r="R21" s="1336"/>
      <c r="S21" s="1336"/>
      <c r="T21" s="1336"/>
      <c r="U21" s="1336"/>
      <c r="V21" s="1336"/>
      <c r="W21" s="1331"/>
      <c r="X21" s="1330"/>
      <c r="Y21" s="1331"/>
      <c r="Z21" s="1342"/>
      <c r="AA21" s="1270" t="str">
        <f>'申込シート①-1・２'!J10&amp;"　"&amp;'申込シート①-1・２'!K10</f>
        <v>　</v>
      </c>
      <c r="AB21" s="1271"/>
      <c r="AC21" s="1271"/>
      <c r="AD21" s="1271"/>
      <c r="AE21" s="1271"/>
      <c r="AF21" s="1271"/>
      <c r="AG21" s="1271"/>
      <c r="AH21" s="1271"/>
      <c r="AI21" s="1327" t="s">
        <v>2479</v>
      </c>
      <c r="AJ21" s="1330"/>
      <c r="AK21" s="1331"/>
      <c r="AL21" s="1321"/>
      <c r="AM21" s="1322"/>
      <c r="AN21" s="1322"/>
      <c r="AO21" s="1323"/>
    </row>
    <row r="22" spans="2:42" s="66" customFormat="1" ht="10.5" customHeight="1">
      <c r="B22" s="1345"/>
      <c r="C22" s="1274"/>
      <c r="D22" s="1275"/>
      <c r="E22" s="1275"/>
      <c r="F22" s="1275"/>
      <c r="G22" s="1276"/>
      <c r="H22" s="1274"/>
      <c r="I22" s="1275"/>
      <c r="J22" s="1275"/>
      <c r="K22" s="1275"/>
      <c r="L22" s="1275"/>
      <c r="M22" s="1275"/>
      <c r="N22" s="1275"/>
      <c r="O22" s="1275"/>
      <c r="P22" s="1275"/>
      <c r="Q22" s="1275"/>
      <c r="R22" s="1275"/>
      <c r="S22" s="1275"/>
      <c r="T22" s="1275"/>
      <c r="U22" s="1275"/>
      <c r="V22" s="1275"/>
      <c r="W22" s="1276"/>
      <c r="X22" s="1274"/>
      <c r="Y22" s="1276"/>
      <c r="Z22" s="1342"/>
      <c r="AA22" s="1274"/>
      <c r="AB22" s="1275"/>
      <c r="AC22" s="1275"/>
      <c r="AD22" s="1275"/>
      <c r="AE22" s="1275"/>
      <c r="AF22" s="1275"/>
      <c r="AG22" s="1275"/>
      <c r="AH22" s="1275"/>
      <c r="AI22" s="1328"/>
      <c r="AJ22" s="1274"/>
      <c r="AK22" s="1276"/>
      <c r="AL22" s="1324"/>
      <c r="AM22" s="1325"/>
      <c r="AN22" s="1325"/>
      <c r="AO22" s="1326"/>
    </row>
    <row r="23" spans="2:42" s="66" customFormat="1" ht="14.25" customHeight="1">
      <c r="B23" s="1343">
        <v>2</v>
      </c>
      <c r="C23" s="1270">
        <f>'申込シート①-1・２'!D11</f>
        <v>0</v>
      </c>
      <c r="D23" s="1271"/>
      <c r="E23" s="1271"/>
      <c r="F23" s="1271"/>
      <c r="G23" s="1329"/>
      <c r="H23" s="1270" t="str">
        <f>'申込シート①-1・２'!G11</f>
        <v>科</v>
      </c>
      <c r="I23" s="1271"/>
      <c r="J23" s="1271"/>
      <c r="K23" s="1271"/>
      <c r="L23" s="1271"/>
      <c r="M23" s="1271"/>
      <c r="N23" s="1271"/>
      <c r="O23" s="1271"/>
      <c r="P23" s="1271"/>
      <c r="Q23" s="1271"/>
      <c r="R23" s="1271"/>
      <c r="S23" s="1271"/>
      <c r="T23" s="1271"/>
      <c r="U23" s="1271"/>
      <c r="V23" s="1271"/>
      <c r="W23" s="1329"/>
      <c r="X23" s="1270">
        <f>'申込シート①-1・２'!H11</f>
        <v>0</v>
      </c>
      <c r="Y23" s="1329"/>
      <c r="Z23" s="1341"/>
      <c r="AA23" s="1282" t="str">
        <f>'申込シート①-1・２'!L11&amp;"　"&amp;'申込シート①-1・２'!M11</f>
        <v>　</v>
      </c>
      <c r="AB23" s="1283"/>
      <c r="AC23" s="1283"/>
      <c r="AD23" s="1283"/>
      <c r="AE23" s="1283"/>
      <c r="AF23" s="1283"/>
      <c r="AG23" s="1283"/>
      <c r="AH23" s="1283"/>
      <c r="AI23" s="696"/>
      <c r="AJ23" s="1270">
        <f>'申込シート①-1・２'!N11</f>
        <v>0</v>
      </c>
      <c r="AK23" s="1329"/>
      <c r="AL23" s="1318"/>
      <c r="AM23" s="1319"/>
      <c r="AN23" s="1319"/>
      <c r="AO23" s="1320"/>
    </row>
    <row r="24" spans="2:42" s="66" customFormat="1" ht="10.5" customHeight="1">
      <c r="B24" s="1344"/>
      <c r="C24" s="1330"/>
      <c r="D24" s="1336"/>
      <c r="E24" s="1336"/>
      <c r="F24" s="1336"/>
      <c r="G24" s="1331"/>
      <c r="H24" s="1330"/>
      <c r="I24" s="1336"/>
      <c r="J24" s="1336"/>
      <c r="K24" s="1336"/>
      <c r="L24" s="1336"/>
      <c r="M24" s="1336"/>
      <c r="N24" s="1336"/>
      <c r="O24" s="1336"/>
      <c r="P24" s="1336"/>
      <c r="Q24" s="1336"/>
      <c r="R24" s="1336"/>
      <c r="S24" s="1336"/>
      <c r="T24" s="1336"/>
      <c r="U24" s="1336"/>
      <c r="V24" s="1336"/>
      <c r="W24" s="1331"/>
      <c r="X24" s="1330"/>
      <c r="Y24" s="1331"/>
      <c r="Z24" s="1342"/>
      <c r="AA24" s="1270" t="str">
        <f>'申込シート①-1・２'!J11&amp;"  "&amp;'申込シート①-1・２'!K11</f>
        <v xml:space="preserve">  </v>
      </c>
      <c r="AB24" s="1271"/>
      <c r="AC24" s="1271"/>
      <c r="AD24" s="1271"/>
      <c r="AE24" s="1271"/>
      <c r="AF24" s="1271"/>
      <c r="AG24" s="1271"/>
      <c r="AH24" s="1271"/>
      <c r="AI24" s="1327" t="s">
        <v>2479</v>
      </c>
      <c r="AJ24" s="1330"/>
      <c r="AK24" s="1331"/>
      <c r="AL24" s="1321"/>
      <c r="AM24" s="1322"/>
      <c r="AN24" s="1322"/>
      <c r="AO24" s="1323"/>
    </row>
    <row r="25" spans="2:42" s="66" customFormat="1" ht="10.5" customHeight="1">
      <c r="B25" s="1345"/>
      <c r="C25" s="1274"/>
      <c r="D25" s="1275"/>
      <c r="E25" s="1275"/>
      <c r="F25" s="1275"/>
      <c r="G25" s="1276"/>
      <c r="H25" s="1274"/>
      <c r="I25" s="1275"/>
      <c r="J25" s="1275"/>
      <c r="K25" s="1275"/>
      <c r="L25" s="1275"/>
      <c r="M25" s="1275"/>
      <c r="N25" s="1275"/>
      <c r="O25" s="1275"/>
      <c r="P25" s="1275"/>
      <c r="Q25" s="1275"/>
      <c r="R25" s="1275"/>
      <c r="S25" s="1275"/>
      <c r="T25" s="1275"/>
      <c r="U25" s="1275"/>
      <c r="V25" s="1275"/>
      <c r="W25" s="1276"/>
      <c r="X25" s="1274"/>
      <c r="Y25" s="1276"/>
      <c r="Z25" s="1342"/>
      <c r="AA25" s="1274"/>
      <c r="AB25" s="1275"/>
      <c r="AC25" s="1275"/>
      <c r="AD25" s="1275"/>
      <c r="AE25" s="1275"/>
      <c r="AF25" s="1275"/>
      <c r="AG25" s="1275"/>
      <c r="AH25" s="1275"/>
      <c r="AI25" s="1328"/>
      <c r="AJ25" s="1274"/>
      <c r="AK25" s="1276"/>
      <c r="AL25" s="1324"/>
      <c r="AM25" s="1325"/>
      <c r="AN25" s="1325"/>
      <c r="AO25" s="1326"/>
    </row>
    <row r="26" spans="2:42" s="66" customFormat="1" ht="14.25" customHeight="1">
      <c r="B26" s="1343">
        <v>3</v>
      </c>
      <c r="C26" s="1270">
        <f>'申込シート①-1・２'!D12</f>
        <v>0</v>
      </c>
      <c r="D26" s="1271"/>
      <c r="E26" s="1271"/>
      <c r="F26" s="1271"/>
      <c r="G26" s="1329"/>
      <c r="H26" s="1270" t="str">
        <f>'申込シート①-1・２'!G12</f>
        <v>科</v>
      </c>
      <c r="I26" s="1271"/>
      <c r="J26" s="1271"/>
      <c r="K26" s="1271"/>
      <c r="L26" s="1271"/>
      <c r="M26" s="1271"/>
      <c r="N26" s="1271"/>
      <c r="O26" s="1271"/>
      <c r="P26" s="1271"/>
      <c r="Q26" s="1271"/>
      <c r="R26" s="1271"/>
      <c r="S26" s="1271"/>
      <c r="T26" s="1271"/>
      <c r="U26" s="1271"/>
      <c r="V26" s="1271"/>
      <c r="W26" s="1329"/>
      <c r="X26" s="1270">
        <f>'申込シート①-1・２'!H12</f>
        <v>0</v>
      </c>
      <c r="Y26" s="1329"/>
      <c r="Z26" s="1341"/>
      <c r="AA26" s="1282" t="str">
        <f>'申込シート①-1・２'!L12&amp;"　"&amp;'申込シート①-1・２'!M12</f>
        <v>　</v>
      </c>
      <c r="AB26" s="1283"/>
      <c r="AC26" s="1283"/>
      <c r="AD26" s="1283"/>
      <c r="AE26" s="1283"/>
      <c r="AF26" s="1283"/>
      <c r="AG26" s="1283"/>
      <c r="AH26" s="1283"/>
      <c r="AI26" s="696"/>
      <c r="AJ26" s="1270">
        <f>'申込シート①-1・２'!N12</f>
        <v>0</v>
      </c>
      <c r="AK26" s="1329"/>
      <c r="AL26" s="1318"/>
      <c r="AM26" s="1319"/>
      <c r="AN26" s="1319"/>
      <c r="AO26" s="1320"/>
    </row>
    <row r="27" spans="2:42" s="66" customFormat="1" ht="10.5" customHeight="1">
      <c r="B27" s="1344"/>
      <c r="C27" s="1330"/>
      <c r="D27" s="1336"/>
      <c r="E27" s="1336"/>
      <c r="F27" s="1336"/>
      <c r="G27" s="1331"/>
      <c r="H27" s="1330"/>
      <c r="I27" s="1336"/>
      <c r="J27" s="1336"/>
      <c r="K27" s="1336"/>
      <c r="L27" s="1336"/>
      <c r="M27" s="1336"/>
      <c r="N27" s="1336"/>
      <c r="O27" s="1336"/>
      <c r="P27" s="1336"/>
      <c r="Q27" s="1336"/>
      <c r="R27" s="1336"/>
      <c r="S27" s="1336"/>
      <c r="T27" s="1336"/>
      <c r="U27" s="1336"/>
      <c r="V27" s="1336"/>
      <c r="W27" s="1331"/>
      <c r="X27" s="1330"/>
      <c r="Y27" s="1331"/>
      <c r="Z27" s="1342"/>
      <c r="AA27" s="1270" t="str">
        <f>'申込シート①-1・２'!J12&amp;"  "&amp;'申込シート①-1・２'!K12</f>
        <v xml:space="preserve">  </v>
      </c>
      <c r="AB27" s="1271"/>
      <c r="AC27" s="1271"/>
      <c r="AD27" s="1271"/>
      <c r="AE27" s="1271"/>
      <c r="AF27" s="1271"/>
      <c r="AG27" s="1271"/>
      <c r="AH27" s="1271"/>
      <c r="AI27" s="1327" t="s">
        <v>2479</v>
      </c>
      <c r="AJ27" s="1330"/>
      <c r="AK27" s="1331"/>
      <c r="AL27" s="1321"/>
      <c r="AM27" s="1322"/>
      <c r="AN27" s="1322"/>
      <c r="AO27" s="1323"/>
    </row>
    <row r="28" spans="2:42" s="66" customFormat="1" ht="10.5" customHeight="1">
      <c r="B28" s="1345"/>
      <c r="C28" s="1274"/>
      <c r="D28" s="1275"/>
      <c r="E28" s="1275"/>
      <c r="F28" s="1275"/>
      <c r="G28" s="1276"/>
      <c r="H28" s="1274"/>
      <c r="I28" s="1275"/>
      <c r="J28" s="1275"/>
      <c r="K28" s="1275"/>
      <c r="L28" s="1275"/>
      <c r="M28" s="1275"/>
      <c r="N28" s="1275"/>
      <c r="O28" s="1275"/>
      <c r="P28" s="1275"/>
      <c r="Q28" s="1275"/>
      <c r="R28" s="1275"/>
      <c r="S28" s="1275"/>
      <c r="T28" s="1275"/>
      <c r="U28" s="1275"/>
      <c r="V28" s="1275"/>
      <c r="W28" s="1276"/>
      <c r="X28" s="1274"/>
      <c r="Y28" s="1276"/>
      <c r="Z28" s="1342"/>
      <c r="AA28" s="1274"/>
      <c r="AB28" s="1275"/>
      <c r="AC28" s="1275"/>
      <c r="AD28" s="1275"/>
      <c r="AE28" s="1275"/>
      <c r="AF28" s="1275"/>
      <c r="AG28" s="1275"/>
      <c r="AH28" s="1275"/>
      <c r="AI28" s="1328"/>
      <c r="AJ28" s="1274"/>
      <c r="AK28" s="1276"/>
      <c r="AL28" s="1324"/>
      <c r="AM28" s="1325"/>
      <c r="AN28" s="1325"/>
      <c r="AO28" s="1326"/>
    </row>
    <row r="29" spans="2:42" s="66" customFormat="1" ht="14.25" customHeight="1">
      <c r="B29" s="1343">
        <v>4</v>
      </c>
      <c r="C29" s="1270">
        <f>'申込シート①-1・２'!D13</f>
        <v>0</v>
      </c>
      <c r="D29" s="1271"/>
      <c r="E29" s="1271"/>
      <c r="F29" s="1271"/>
      <c r="G29" s="1329"/>
      <c r="H29" s="1270" t="str">
        <f>'申込シート①-1・２'!G13</f>
        <v>科</v>
      </c>
      <c r="I29" s="1271"/>
      <c r="J29" s="1271"/>
      <c r="K29" s="1271"/>
      <c r="L29" s="1271"/>
      <c r="M29" s="1271"/>
      <c r="N29" s="1271"/>
      <c r="O29" s="1271"/>
      <c r="P29" s="1271"/>
      <c r="Q29" s="1271"/>
      <c r="R29" s="1271"/>
      <c r="S29" s="1271"/>
      <c r="T29" s="1271"/>
      <c r="U29" s="1271"/>
      <c r="V29" s="1271"/>
      <c r="W29" s="1329"/>
      <c r="X29" s="1270">
        <f>'申込シート①-1・２'!H13</f>
        <v>0</v>
      </c>
      <c r="Y29" s="1329"/>
      <c r="Z29" s="1341"/>
      <c r="AA29" s="1282" t="str">
        <f>'申込シート①-1・２'!L13&amp;"　"&amp;'申込シート①-1・２'!M13</f>
        <v>　</v>
      </c>
      <c r="AB29" s="1283"/>
      <c r="AC29" s="1283"/>
      <c r="AD29" s="1283"/>
      <c r="AE29" s="1283"/>
      <c r="AF29" s="1283"/>
      <c r="AG29" s="1283"/>
      <c r="AH29" s="1283"/>
      <c r="AI29" s="696"/>
      <c r="AJ29" s="1270">
        <f>'申込シート①-1・２'!N13</f>
        <v>0</v>
      </c>
      <c r="AK29" s="1329"/>
      <c r="AL29" s="1318"/>
      <c r="AM29" s="1319"/>
      <c r="AN29" s="1319"/>
      <c r="AO29" s="1320"/>
    </row>
    <row r="30" spans="2:42" s="66" customFormat="1" ht="10.5" customHeight="1">
      <c r="B30" s="1344"/>
      <c r="C30" s="1330"/>
      <c r="D30" s="1336"/>
      <c r="E30" s="1336"/>
      <c r="F30" s="1336"/>
      <c r="G30" s="1331"/>
      <c r="H30" s="1330"/>
      <c r="I30" s="1336"/>
      <c r="J30" s="1336"/>
      <c r="K30" s="1336"/>
      <c r="L30" s="1336"/>
      <c r="M30" s="1336"/>
      <c r="N30" s="1336"/>
      <c r="O30" s="1336"/>
      <c r="P30" s="1336"/>
      <c r="Q30" s="1336"/>
      <c r="R30" s="1336"/>
      <c r="S30" s="1336"/>
      <c r="T30" s="1336"/>
      <c r="U30" s="1336"/>
      <c r="V30" s="1336"/>
      <c r="W30" s="1331"/>
      <c r="X30" s="1330"/>
      <c r="Y30" s="1331"/>
      <c r="Z30" s="1342"/>
      <c r="AA30" s="1270" t="str">
        <f>'申込シート①-1・２'!J13&amp;"  "&amp;'申込シート①-1・２'!K13</f>
        <v xml:space="preserve">  </v>
      </c>
      <c r="AB30" s="1271"/>
      <c r="AC30" s="1271"/>
      <c r="AD30" s="1271"/>
      <c r="AE30" s="1271"/>
      <c r="AF30" s="1271"/>
      <c r="AG30" s="1271"/>
      <c r="AH30" s="1271"/>
      <c r="AI30" s="1327" t="s">
        <v>2479</v>
      </c>
      <c r="AJ30" s="1330"/>
      <c r="AK30" s="1331"/>
      <c r="AL30" s="1321"/>
      <c r="AM30" s="1322"/>
      <c r="AN30" s="1322"/>
      <c r="AO30" s="1323"/>
    </row>
    <row r="31" spans="2:42" s="66" customFormat="1" ht="10.5" customHeight="1">
      <c r="B31" s="1345"/>
      <c r="C31" s="1274"/>
      <c r="D31" s="1275"/>
      <c r="E31" s="1275"/>
      <c r="F31" s="1275"/>
      <c r="G31" s="1276"/>
      <c r="H31" s="1274"/>
      <c r="I31" s="1275"/>
      <c r="J31" s="1275"/>
      <c r="K31" s="1275"/>
      <c r="L31" s="1275"/>
      <c r="M31" s="1275"/>
      <c r="N31" s="1275"/>
      <c r="O31" s="1275"/>
      <c r="P31" s="1275"/>
      <c r="Q31" s="1275"/>
      <c r="R31" s="1275"/>
      <c r="S31" s="1275"/>
      <c r="T31" s="1275"/>
      <c r="U31" s="1275"/>
      <c r="V31" s="1275"/>
      <c r="W31" s="1276"/>
      <c r="X31" s="1274"/>
      <c r="Y31" s="1276"/>
      <c r="Z31" s="1342"/>
      <c r="AA31" s="1274"/>
      <c r="AB31" s="1275"/>
      <c r="AC31" s="1275"/>
      <c r="AD31" s="1275"/>
      <c r="AE31" s="1275"/>
      <c r="AF31" s="1275"/>
      <c r="AG31" s="1275"/>
      <c r="AH31" s="1275"/>
      <c r="AI31" s="1328"/>
      <c r="AJ31" s="1274"/>
      <c r="AK31" s="1276"/>
      <c r="AL31" s="1324"/>
      <c r="AM31" s="1325"/>
      <c r="AN31" s="1325"/>
      <c r="AO31" s="1326"/>
    </row>
    <row r="32" spans="2:42" s="66" customFormat="1" ht="14.25" customHeight="1">
      <c r="B32" s="1343">
        <v>5</v>
      </c>
      <c r="C32" s="1270">
        <f>'申込シート①-1・２'!D14</f>
        <v>0</v>
      </c>
      <c r="D32" s="1271"/>
      <c r="E32" s="1271"/>
      <c r="F32" s="1271"/>
      <c r="G32" s="1329"/>
      <c r="H32" s="1270" t="str">
        <f>'申込シート①-1・２'!G14</f>
        <v>科</v>
      </c>
      <c r="I32" s="1271"/>
      <c r="J32" s="1271"/>
      <c r="K32" s="1271"/>
      <c r="L32" s="1271"/>
      <c r="M32" s="1271"/>
      <c r="N32" s="1271"/>
      <c r="O32" s="1271"/>
      <c r="P32" s="1271"/>
      <c r="Q32" s="1271"/>
      <c r="R32" s="1271"/>
      <c r="S32" s="1271"/>
      <c r="T32" s="1271"/>
      <c r="U32" s="1271"/>
      <c r="V32" s="1271"/>
      <c r="W32" s="1329"/>
      <c r="X32" s="1270">
        <f>'申込シート①-1・２'!H14</f>
        <v>0</v>
      </c>
      <c r="Y32" s="1329"/>
      <c r="Z32" s="1341"/>
      <c r="AA32" s="1282" t="str">
        <f>'申込シート①-1・２'!L14&amp;"　"&amp;'申込シート①-1・２'!M14</f>
        <v>　</v>
      </c>
      <c r="AB32" s="1283"/>
      <c r="AC32" s="1283"/>
      <c r="AD32" s="1283"/>
      <c r="AE32" s="1283"/>
      <c r="AF32" s="1283"/>
      <c r="AG32" s="1283"/>
      <c r="AH32" s="1283"/>
      <c r="AI32" s="696"/>
      <c r="AJ32" s="1270">
        <f>'申込シート①-1・２'!N14</f>
        <v>0</v>
      </c>
      <c r="AK32" s="1329"/>
      <c r="AL32" s="1318"/>
      <c r="AM32" s="1319"/>
      <c r="AN32" s="1319"/>
      <c r="AO32" s="1320"/>
    </row>
    <row r="33" spans="2:41" s="66" customFormat="1" ht="10.5" customHeight="1">
      <c r="B33" s="1344"/>
      <c r="C33" s="1330"/>
      <c r="D33" s="1336"/>
      <c r="E33" s="1336"/>
      <c r="F33" s="1336"/>
      <c r="G33" s="1331"/>
      <c r="H33" s="1330"/>
      <c r="I33" s="1336"/>
      <c r="J33" s="1336"/>
      <c r="K33" s="1336"/>
      <c r="L33" s="1336"/>
      <c r="M33" s="1336"/>
      <c r="N33" s="1336"/>
      <c r="O33" s="1336"/>
      <c r="P33" s="1336"/>
      <c r="Q33" s="1336"/>
      <c r="R33" s="1336"/>
      <c r="S33" s="1336"/>
      <c r="T33" s="1336"/>
      <c r="U33" s="1336"/>
      <c r="V33" s="1336"/>
      <c r="W33" s="1331"/>
      <c r="X33" s="1330"/>
      <c r="Y33" s="1331"/>
      <c r="Z33" s="1342"/>
      <c r="AA33" s="1270" t="str">
        <f>'申込シート①-1・２'!J14&amp;"  "&amp;'申込シート①-1・２'!K14</f>
        <v xml:space="preserve">  </v>
      </c>
      <c r="AB33" s="1271"/>
      <c r="AC33" s="1271"/>
      <c r="AD33" s="1271"/>
      <c r="AE33" s="1271"/>
      <c r="AF33" s="1271"/>
      <c r="AG33" s="1271"/>
      <c r="AH33" s="1271"/>
      <c r="AI33" s="1327" t="s">
        <v>2479</v>
      </c>
      <c r="AJ33" s="1330"/>
      <c r="AK33" s="1331"/>
      <c r="AL33" s="1321"/>
      <c r="AM33" s="1322"/>
      <c r="AN33" s="1322"/>
      <c r="AO33" s="1323"/>
    </row>
    <row r="34" spans="2:41" s="66" customFormat="1" ht="10.5" customHeight="1">
      <c r="B34" s="1345"/>
      <c r="C34" s="1274"/>
      <c r="D34" s="1275"/>
      <c r="E34" s="1275"/>
      <c r="F34" s="1275"/>
      <c r="G34" s="1276"/>
      <c r="H34" s="1274"/>
      <c r="I34" s="1275"/>
      <c r="J34" s="1275"/>
      <c r="K34" s="1275"/>
      <c r="L34" s="1275"/>
      <c r="M34" s="1275"/>
      <c r="N34" s="1275"/>
      <c r="O34" s="1275"/>
      <c r="P34" s="1275"/>
      <c r="Q34" s="1275"/>
      <c r="R34" s="1275"/>
      <c r="S34" s="1275"/>
      <c r="T34" s="1275"/>
      <c r="U34" s="1275"/>
      <c r="V34" s="1275"/>
      <c r="W34" s="1276"/>
      <c r="X34" s="1274"/>
      <c r="Y34" s="1276"/>
      <c r="Z34" s="1342"/>
      <c r="AA34" s="1274"/>
      <c r="AB34" s="1275"/>
      <c r="AC34" s="1275"/>
      <c r="AD34" s="1275"/>
      <c r="AE34" s="1275"/>
      <c r="AF34" s="1275"/>
      <c r="AG34" s="1275"/>
      <c r="AH34" s="1275"/>
      <c r="AI34" s="1328"/>
      <c r="AJ34" s="1274"/>
      <c r="AK34" s="1276"/>
      <c r="AL34" s="1324"/>
      <c r="AM34" s="1325"/>
      <c r="AN34" s="1325"/>
      <c r="AO34" s="1326"/>
    </row>
    <row r="35" spans="2:41" s="66" customFormat="1" ht="14.25" customHeight="1">
      <c r="B35" s="1343">
        <v>6</v>
      </c>
      <c r="C35" s="1270">
        <f>'申込シート①-1・２'!D15</f>
        <v>0</v>
      </c>
      <c r="D35" s="1271"/>
      <c r="E35" s="1271"/>
      <c r="F35" s="1271"/>
      <c r="G35" s="1329"/>
      <c r="H35" s="1270" t="str">
        <f>'申込シート①-1・２'!G15</f>
        <v>科</v>
      </c>
      <c r="I35" s="1271"/>
      <c r="J35" s="1271"/>
      <c r="K35" s="1271"/>
      <c r="L35" s="1271"/>
      <c r="M35" s="1271"/>
      <c r="N35" s="1271"/>
      <c r="O35" s="1271"/>
      <c r="P35" s="1271"/>
      <c r="Q35" s="1271"/>
      <c r="R35" s="1271"/>
      <c r="S35" s="1271"/>
      <c r="T35" s="1271"/>
      <c r="U35" s="1271"/>
      <c r="V35" s="1271"/>
      <c r="W35" s="1329"/>
      <c r="X35" s="1270">
        <f>'申込シート①-1・２'!H15</f>
        <v>0</v>
      </c>
      <c r="Y35" s="1329"/>
      <c r="Z35" s="1341"/>
      <c r="AA35" s="1282" t="str">
        <f>'申込シート①-1・２'!L15&amp;"　"&amp;'申込シート①-1・２'!M15</f>
        <v>　</v>
      </c>
      <c r="AB35" s="1283"/>
      <c r="AC35" s="1283"/>
      <c r="AD35" s="1283"/>
      <c r="AE35" s="1283"/>
      <c r="AF35" s="1283"/>
      <c r="AG35" s="1283"/>
      <c r="AH35" s="1283"/>
      <c r="AI35" s="696"/>
      <c r="AJ35" s="1270">
        <f>'申込シート①-1・２'!N15</f>
        <v>0</v>
      </c>
      <c r="AK35" s="1329"/>
      <c r="AL35" s="1318"/>
      <c r="AM35" s="1319"/>
      <c r="AN35" s="1319"/>
      <c r="AO35" s="1320"/>
    </row>
    <row r="36" spans="2:41" s="66" customFormat="1" ht="10.5" customHeight="1">
      <c r="B36" s="1344"/>
      <c r="C36" s="1330"/>
      <c r="D36" s="1336"/>
      <c r="E36" s="1336"/>
      <c r="F36" s="1336"/>
      <c r="G36" s="1331"/>
      <c r="H36" s="1330"/>
      <c r="I36" s="1336"/>
      <c r="J36" s="1336"/>
      <c r="K36" s="1336"/>
      <c r="L36" s="1336"/>
      <c r="M36" s="1336"/>
      <c r="N36" s="1336"/>
      <c r="O36" s="1336"/>
      <c r="P36" s="1336"/>
      <c r="Q36" s="1336"/>
      <c r="R36" s="1336"/>
      <c r="S36" s="1336"/>
      <c r="T36" s="1336"/>
      <c r="U36" s="1336"/>
      <c r="V36" s="1336"/>
      <c r="W36" s="1331"/>
      <c r="X36" s="1330"/>
      <c r="Y36" s="1331"/>
      <c r="Z36" s="1342"/>
      <c r="AA36" s="1270" t="str">
        <f>'申込シート①-1・２'!J15&amp;"  "&amp;'申込シート①-1・２'!K15</f>
        <v xml:space="preserve">  </v>
      </c>
      <c r="AB36" s="1271"/>
      <c r="AC36" s="1271"/>
      <c r="AD36" s="1271"/>
      <c r="AE36" s="1271"/>
      <c r="AF36" s="1271"/>
      <c r="AG36" s="1271"/>
      <c r="AH36" s="1271"/>
      <c r="AI36" s="1327" t="s">
        <v>2479</v>
      </c>
      <c r="AJ36" s="1330"/>
      <c r="AK36" s="1331"/>
      <c r="AL36" s="1321"/>
      <c r="AM36" s="1322"/>
      <c r="AN36" s="1322"/>
      <c r="AO36" s="1323"/>
    </row>
    <row r="37" spans="2:41" s="66" customFormat="1" ht="10.5" customHeight="1">
      <c r="B37" s="1345"/>
      <c r="C37" s="1274"/>
      <c r="D37" s="1275"/>
      <c r="E37" s="1275"/>
      <c r="F37" s="1275"/>
      <c r="G37" s="1276"/>
      <c r="H37" s="1274"/>
      <c r="I37" s="1275"/>
      <c r="J37" s="1275"/>
      <c r="K37" s="1275"/>
      <c r="L37" s="1275"/>
      <c r="M37" s="1275"/>
      <c r="N37" s="1275"/>
      <c r="O37" s="1275"/>
      <c r="P37" s="1275"/>
      <c r="Q37" s="1275"/>
      <c r="R37" s="1275"/>
      <c r="S37" s="1275"/>
      <c r="T37" s="1275"/>
      <c r="U37" s="1275"/>
      <c r="V37" s="1275"/>
      <c r="W37" s="1276"/>
      <c r="X37" s="1274"/>
      <c r="Y37" s="1276"/>
      <c r="Z37" s="1342"/>
      <c r="AA37" s="1274"/>
      <c r="AB37" s="1275"/>
      <c r="AC37" s="1275"/>
      <c r="AD37" s="1275"/>
      <c r="AE37" s="1275"/>
      <c r="AF37" s="1275"/>
      <c r="AG37" s="1275"/>
      <c r="AH37" s="1275"/>
      <c r="AI37" s="1328"/>
      <c r="AJ37" s="1274"/>
      <c r="AK37" s="1276"/>
      <c r="AL37" s="1324"/>
      <c r="AM37" s="1325"/>
      <c r="AN37" s="1325"/>
      <c r="AO37" s="1326"/>
    </row>
    <row r="38" spans="2:41" s="66" customFormat="1" ht="14.25" customHeight="1">
      <c r="B38" s="1343">
        <v>7</v>
      </c>
      <c r="C38" s="1270">
        <f>'申込シート①-1・２'!D16</f>
        <v>0</v>
      </c>
      <c r="D38" s="1271"/>
      <c r="E38" s="1271"/>
      <c r="F38" s="1271"/>
      <c r="G38" s="1329"/>
      <c r="H38" s="1270" t="str">
        <f>'申込シート①-1・２'!G16</f>
        <v>科</v>
      </c>
      <c r="I38" s="1271"/>
      <c r="J38" s="1271"/>
      <c r="K38" s="1271"/>
      <c r="L38" s="1271"/>
      <c r="M38" s="1271"/>
      <c r="N38" s="1271"/>
      <c r="O38" s="1271"/>
      <c r="P38" s="1271"/>
      <c r="Q38" s="1271"/>
      <c r="R38" s="1271"/>
      <c r="S38" s="1271"/>
      <c r="T38" s="1271"/>
      <c r="U38" s="1271"/>
      <c r="V38" s="1271"/>
      <c r="W38" s="1329"/>
      <c r="X38" s="1270">
        <f>'申込シート①-1・２'!H16</f>
        <v>0</v>
      </c>
      <c r="Y38" s="1329"/>
      <c r="Z38" s="1341"/>
      <c r="AA38" s="1282" t="str">
        <f>'申込シート①-1・２'!L16&amp;"　"&amp;'申込シート①-1・２'!M16</f>
        <v>　</v>
      </c>
      <c r="AB38" s="1283"/>
      <c r="AC38" s="1283"/>
      <c r="AD38" s="1283"/>
      <c r="AE38" s="1283"/>
      <c r="AF38" s="1283"/>
      <c r="AG38" s="1283"/>
      <c r="AH38" s="1283"/>
      <c r="AI38" s="696"/>
      <c r="AJ38" s="1270">
        <f>'申込シート①-1・２'!N16</f>
        <v>0</v>
      </c>
      <c r="AK38" s="1329"/>
      <c r="AL38" s="1318"/>
      <c r="AM38" s="1319"/>
      <c r="AN38" s="1319"/>
      <c r="AO38" s="1320"/>
    </row>
    <row r="39" spans="2:41" s="66" customFormat="1" ht="10.5" customHeight="1">
      <c r="B39" s="1344"/>
      <c r="C39" s="1330"/>
      <c r="D39" s="1336"/>
      <c r="E39" s="1336"/>
      <c r="F39" s="1336"/>
      <c r="G39" s="1331"/>
      <c r="H39" s="1330"/>
      <c r="I39" s="1336"/>
      <c r="J39" s="1336"/>
      <c r="K39" s="1336"/>
      <c r="L39" s="1336"/>
      <c r="M39" s="1336"/>
      <c r="N39" s="1336"/>
      <c r="O39" s="1336"/>
      <c r="P39" s="1336"/>
      <c r="Q39" s="1336"/>
      <c r="R39" s="1336"/>
      <c r="S39" s="1336"/>
      <c r="T39" s="1336"/>
      <c r="U39" s="1336"/>
      <c r="V39" s="1336"/>
      <c r="W39" s="1331"/>
      <c r="X39" s="1330"/>
      <c r="Y39" s="1331"/>
      <c r="Z39" s="1342"/>
      <c r="AA39" s="1270" t="str">
        <f>'申込シート①-1・２'!J16&amp;"  "&amp;'申込シート①-1・２'!K16</f>
        <v xml:space="preserve">  </v>
      </c>
      <c r="AB39" s="1271"/>
      <c r="AC39" s="1271"/>
      <c r="AD39" s="1271"/>
      <c r="AE39" s="1271"/>
      <c r="AF39" s="1271"/>
      <c r="AG39" s="1271"/>
      <c r="AH39" s="1271"/>
      <c r="AI39" s="1327" t="s">
        <v>2479</v>
      </c>
      <c r="AJ39" s="1330"/>
      <c r="AK39" s="1331"/>
      <c r="AL39" s="1321"/>
      <c r="AM39" s="1322"/>
      <c r="AN39" s="1322"/>
      <c r="AO39" s="1323"/>
    </row>
    <row r="40" spans="2:41" s="66" customFormat="1" ht="10.5" customHeight="1">
      <c r="B40" s="1345"/>
      <c r="C40" s="1274"/>
      <c r="D40" s="1275"/>
      <c r="E40" s="1275"/>
      <c r="F40" s="1275"/>
      <c r="G40" s="1276"/>
      <c r="H40" s="1274"/>
      <c r="I40" s="1275"/>
      <c r="J40" s="1275"/>
      <c r="K40" s="1275"/>
      <c r="L40" s="1275"/>
      <c r="M40" s="1275"/>
      <c r="N40" s="1275"/>
      <c r="O40" s="1275"/>
      <c r="P40" s="1275"/>
      <c r="Q40" s="1275"/>
      <c r="R40" s="1275"/>
      <c r="S40" s="1275"/>
      <c r="T40" s="1275"/>
      <c r="U40" s="1275"/>
      <c r="V40" s="1275"/>
      <c r="W40" s="1276"/>
      <c r="X40" s="1274"/>
      <c r="Y40" s="1276"/>
      <c r="Z40" s="1342"/>
      <c r="AA40" s="1274"/>
      <c r="AB40" s="1275"/>
      <c r="AC40" s="1275"/>
      <c r="AD40" s="1275"/>
      <c r="AE40" s="1275"/>
      <c r="AF40" s="1275"/>
      <c r="AG40" s="1275"/>
      <c r="AH40" s="1275"/>
      <c r="AI40" s="1328"/>
      <c r="AJ40" s="1274"/>
      <c r="AK40" s="1276"/>
      <c r="AL40" s="1324"/>
      <c r="AM40" s="1325"/>
      <c r="AN40" s="1325"/>
      <c r="AO40" s="1326"/>
    </row>
    <row r="41" spans="2:41" s="66" customFormat="1" ht="14.25" customHeight="1">
      <c r="B41" s="1343">
        <v>8</v>
      </c>
      <c r="C41" s="1270">
        <f>'申込シート①-1・２'!D17</f>
        <v>0</v>
      </c>
      <c r="D41" s="1271"/>
      <c r="E41" s="1271"/>
      <c r="F41" s="1271"/>
      <c r="G41" s="1329"/>
      <c r="H41" s="1270" t="str">
        <f>'申込シート①-1・２'!G17</f>
        <v>科</v>
      </c>
      <c r="I41" s="1271"/>
      <c r="J41" s="1271"/>
      <c r="K41" s="1271"/>
      <c r="L41" s="1271"/>
      <c r="M41" s="1271"/>
      <c r="N41" s="1271"/>
      <c r="O41" s="1271"/>
      <c r="P41" s="1271"/>
      <c r="Q41" s="1271"/>
      <c r="R41" s="1271"/>
      <c r="S41" s="1271"/>
      <c r="T41" s="1271"/>
      <c r="U41" s="1271"/>
      <c r="V41" s="1271"/>
      <c r="W41" s="1329"/>
      <c r="X41" s="1270">
        <f>'申込シート①-1・２'!H17</f>
        <v>0</v>
      </c>
      <c r="Y41" s="1329"/>
      <c r="Z41" s="1341"/>
      <c r="AA41" s="1282" t="str">
        <f>'申込シート①-1・２'!L17&amp;"　"&amp;'申込シート①-1・２'!M17</f>
        <v>　</v>
      </c>
      <c r="AB41" s="1283"/>
      <c r="AC41" s="1283"/>
      <c r="AD41" s="1283"/>
      <c r="AE41" s="1283"/>
      <c r="AF41" s="1283"/>
      <c r="AG41" s="1283"/>
      <c r="AH41" s="1283"/>
      <c r="AI41" s="696"/>
      <c r="AJ41" s="1270">
        <f>'申込シート①-1・２'!N17</f>
        <v>0</v>
      </c>
      <c r="AK41" s="1329"/>
      <c r="AL41" s="1318"/>
      <c r="AM41" s="1319"/>
      <c r="AN41" s="1319"/>
      <c r="AO41" s="1320"/>
    </row>
    <row r="42" spans="2:41" s="66" customFormat="1" ht="10.5" customHeight="1">
      <c r="B42" s="1344"/>
      <c r="C42" s="1330"/>
      <c r="D42" s="1336"/>
      <c r="E42" s="1336"/>
      <c r="F42" s="1336"/>
      <c r="G42" s="1331"/>
      <c r="H42" s="1330"/>
      <c r="I42" s="1336"/>
      <c r="J42" s="1336"/>
      <c r="K42" s="1336"/>
      <c r="L42" s="1336"/>
      <c r="M42" s="1336"/>
      <c r="N42" s="1336"/>
      <c r="O42" s="1336"/>
      <c r="P42" s="1336"/>
      <c r="Q42" s="1336"/>
      <c r="R42" s="1336"/>
      <c r="S42" s="1336"/>
      <c r="T42" s="1336"/>
      <c r="U42" s="1336"/>
      <c r="V42" s="1336"/>
      <c r="W42" s="1331"/>
      <c r="X42" s="1330"/>
      <c r="Y42" s="1331"/>
      <c r="Z42" s="1342"/>
      <c r="AA42" s="1270" t="str">
        <f>'申込シート①-1・２'!J17&amp;"  "&amp;'申込シート①-1・２'!K17</f>
        <v xml:space="preserve">  </v>
      </c>
      <c r="AB42" s="1271"/>
      <c r="AC42" s="1271"/>
      <c r="AD42" s="1271"/>
      <c r="AE42" s="1271"/>
      <c r="AF42" s="1271"/>
      <c r="AG42" s="1271"/>
      <c r="AH42" s="1271"/>
      <c r="AI42" s="1327" t="s">
        <v>2479</v>
      </c>
      <c r="AJ42" s="1330"/>
      <c r="AK42" s="1331"/>
      <c r="AL42" s="1321"/>
      <c r="AM42" s="1322"/>
      <c r="AN42" s="1322"/>
      <c r="AO42" s="1323"/>
    </row>
    <row r="43" spans="2:41" s="66" customFormat="1" ht="10.5" customHeight="1">
      <c r="B43" s="1345"/>
      <c r="C43" s="1274"/>
      <c r="D43" s="1275"/>
      <c r="E43" s="1275"/>
      <c r="F43" s="1275"/>
      <c r="G43" s="1276"/>
      <c r="H43" s="1274"/>
      <c r="I43" s="1275"/>
      <c r="J43" s="1275"/>
      <c r="K43" s="1275"/>
      <c r="L43" s="1275"/>
      <c r="M43" s="1275"/>
      <c r="N43" s="1275"/>
      <c r="O43" s="1275"/>
      <c r="P43" s="1275"/>
      <c r="Q43" s="1275"/>
      <c r="R43" s="1275"/>
      <c r="S43" s="1275"/>
      <c r="T43" s="1275"/>
      <c r="U43" s="1275"/>
      <c r="V43" s="1275"/>
      <c r="W43" s="1276"/>
      <c r="X43" s="1274"/>
      <c r="Y43" s="1276"/>
      <c r="Z43" s="1342"/>
      <c r="AA43" s="1274"/>
      <c r="AB43" s="1275"/>
      <c r="AC43" s="1275"/>
      <c r="AD43" s="1275"/>
      <c r="AE43" s="1275"/>
      <c r="AF43" s="1275"/>
      <c r="AG43" s="1275"/>
      <c r="AH43" s="1275"/>
      <c r="AI43" s="1328"/>
      <c r="AJ43" s="1274"/>
      <c r="AK43" s="1276"/>
      <c r="AL43" s="1324"/>
      <c r="AM43" s="1325"/>
      <c r="AN43" s="1325"/>
      <c r="AO43" s="1326"/>
    </row>
    <row r="44" spans="2:41" s="66" customFormat="1" ht="14.25" customHeight="1">
      <c r="B44" s="1343">
        <v>9</v>
      </c>
      <c r="C44" s="1270">
        <f>'申込シート①-1・２'!D18</f>
        <v>0</v>
      </c>
      <c r="D44" s="1271"/>
      <c r="E44" s="1271"/>
      <c r="F44" s="1271"/>
      <c r="G44" s="1329"/>
      <c r="H44" s="1270" t="str">
        <f>'申込シート①-1・２'!G18</f>
        <v>科</v>
      </c>
      <c r="I44" s="1271"/>
      <c r="J44" s="1271"/>
      <c r="K44" s="1271"/>
      <c r="L44" s="1271"/>
      <c r="M44" s="1271"/>
      <c r="N44" s="1271"/>
      <c r="O44" s="1271"/>
      <c r="P44" s="1271"/>
      <c r="Q44" s="1271"/>
      <c r="R44" s="1271"/>
      <c r="S44" s="1271"/>
      <c r="T44" s="1271"/>
      <c r="U44" s="1271"/>
      <c r="V44" s="1271"/>
      <c r="W44" s="1329"/>
      <c r="X44" s="1270">
        <f>'申込シート①-1・２'!H18</f>
        <v>0</v>
      </c>
      <c r="Y44" s="1329"/>
      <c r="Z44" s="1341"/>
      <c r="AA44" s="1282" t="str">
        <f>'申込シート①-1・２'!L18&amp;"　"&amp;'申込シート①-1・２'!M18</f>
        <v>　</v>
      </c>
      <c r="AB44" s="1283"/>
      <c r="AC44" s="1283"/>
      <c r="AD44" s="1283"/>
      <c r="AE44" s="1283"/>
      <c r="AF44" s="1283"/>
      <c r="AG44" s="1283"/>
      <c r="AH44" s="1283"/>
      <c r="AI44" s="696"/>
      <c r="AJ44" s="1270">
        <f>'申込シート①-1・２'!N18</f>
        <v>0</v>
      </c>
      <c r="AK44" s="1329"/>
      <c r="AL44" s="1318"/>
      <c r="AM44" s="1319"/>
      <c r="AN44" s="1319"/>
      <c r="AO44" s="1320"/>
    </row>
    <row r="45" spans="2:41" s="66" customFormat="1" ht="10.5" customHeight="1">
      <c r="B45" s="1344"/>
      <c r="C45" s="1330"/>
      <c r="D45" s="1336"/>
      <c r="E45" s="1336"/>
      <c r="F45" s="1336"/>
      <c r="G45" s="1331"/>
      <c r="H45" s="1330"/>
      <c r="I45" s="1336"/>
      <c r="J45" s="1336"/>
      <c r="K45" s="1336"/>
      <c r="L45" s="1336"/>
      <c r="M45" s="1336"/>
      <c r="N45" s="1336"/>
      <c r="O45" s="1336"/>
      <c r="P45" s="1336"/>
      <c r="Q45" s="1336"/>
      <c r="R45" s="1336"/>
      <c r="S45" s="1336"/>
      <c r="T45" s="1336"/>
      <c r="U45" s="1336"/>
      <c r="V45" s="1336"/>
      <c r="W45" s="1331"/>
      <c r="X45" s="1330"/>
      <c r="Y45" s="1331"/>
      <c r="Z45" s="1342"/>
      <c r="AA45" s="1270" t="str">
        <f>'申込シート①-1・２'!J18&amp;"  "&amp;'申込シート①-1・２'!K18</f>
        <v xml:space="preserve">  </v>
      </c>
      <c r="AB45" s="1271"/>
      <c r="AC45" s="1271"/>
      <c r="AD45" s="1271"/>
      <c r="AE45" s="1271"/>
      <c r="AF45" s="1271"/>
      <c r="AG45" s="1271"/>
      <c r="AH45" s="1271"/>
      <c r="AI45" s="1327" t="s">
        <v>2479</v>
      </c>
      <c r="AJ45" s="1330"/>
      <c r="AK45" s="1331"/>
      <c r="AL45" s="1321"/>
      <c r="AM45" s="1322"/>
      <c r="AN45" s="1322"/>
      <c r="AO45" s="1323"/>
    </row>
    <row r="46" spans="2:41" s="66" customFormat="1" ht="10.5" customHeight="1">
      <c r="B46" s="1345"/>
      <c r="C46" s="1274"/>
      <c r="D46" s="1275"/>
      <c r="E46" s="1275"/>
      <c r="F46" s="1275"/>
      <c r="G46" s="1276"/>
      <c r="H46" s="1274"/>
      <c r="I46" s="1275"/>
      <c r="J46" s="1275"/>
      <c r="K46" s="1275"/>
      <c r="L46" s="1275"/>
      <c r="M46" s="1275"/>
      <c r="N46" s="1275"/>
      <c r="O46" s="1275"/>
      <c r="P46" s="1275"/>
      <c r="Q46" s="1275"/>
      <c r="R46" s="1275"/>
      <c r="S46" s="1275"/>
      <c r="T46" s="1275"/>
      <c r="U46" s="1275"/>
      <c r="V46" s="1275"/>
      <c r="W46" s="1276"/>
      <c r="X46" s="1274"/>
      <c r="Y46" s="1276"/>
      <c r="Z46" s="1342"/>
      <c r="AA46" s="1274"/>
      <c r="AB46" s="1275"/>
      <c r="AC46" s="1275"/>
      <c r="AD46" s="1275"/>
      <c r="AE46" s="1275"/>
      <c r="AF46" s="1275"/>
      <c r="AG46" s="1275"/>
      <c r="AH46" s="1275"/>
      <c r="AI46" s="1328"/>
      <c r="AJ46" s="1274"/>
      <c r="AK46" s="1276"/>
      <c r="AL46" s="1324"/>
      <c r="AM46" s="1325"/>
      <c r="AN46" s="1325"/>
      <c r="AO46" s="1326"/>
    </row>
    <row r="47" spans="2:41" s="66" customFormat="1" ht="14.25" customHeight="1">
      <c r="B47" s="1343">
        <v>10</v>
      </c>
      <c r="C47" s="1270">
        <f>'申込シート①-1・２'!D19</f>
        <v>0</v>
      </c>
      <c r="D47" s="1271"/>
      <c r="E47" s="1271"/>
      <c r="F47" s="1271"/>
      <c r="G47" s="1329"/>
      <c r="H47" s="1270" t="str">
        <f>'申込シート①-1・２'!G19</f>
        <v>科</v>
      </c>
      <c r="I47" s="1271"/>
      <c r="J47" s="1271"/>
      <c r="K47" s="1271"/>
      <c r="L47" s="1271"/>
      <c r="M47" s="1271"/>
      <c r="N47" s="1271"/>
      <c r="O47" s="1271"/>
      <c r="P47" s="1271"/>
      <c r="Q47" s="1271"/>
      <c r="R47" s="1271"/>
      <c r="S47" s="1271"/>
      <c r="T47" s="1271"/>
      <c r="U47" s="1271"/>
      <c r="V47" s="1271"/>
      <c r="W47" s="1329"/>
      <c r="X47" s="1270">
        <f>'申込シート①-1・２'!H19</f>
        <v>0</v>
      </c>
      <c r="Y47" s="1329"/>
      <c r="Z47" s="1341"/>
      <c r="AA47" s="1282" t="str">
        <f>'申込シート①-1・２'!L19&amp;"　"&amp;'申込シート①-1・２'!M19</f>
        <v>　</v>
      </c>
      <c r="AB47" s="1283"/>
      <c r="AC47" s="1283"/>
      <c r="AD47" s="1283"/>
      <c r="AE47" s="1283"/>
      <c r="AF47" s="1283"/>
      <c r="AG47" s="1283"/>
      <c r="AH47" s="1283"/>
      <c r="AI47" s="696"/>
      <c r="AJ47" s="1270">
        <f>'申込シート①-1・２'!N19</f>
        <v>0</v>
      </c>
      <c r="AK47" s="1329"/>
      <c r="AL47" s="1318"/>
      <c r="AM47" s="1319"/>
      <c r="AN47" s="1319"/>
      <c r="AO47" s="1320"/>
    </row>
    <row r="48" spans="2:41" s="66" customFormat="1" ht="10.5" customHeight="1">
      <c r="B48" s="1344"/>
      <c r="C48" s="1330"/>
      <c r="D48" s="1336"/>
      <c r="E48" s="1336"/>
      <c r="F48" s="1336"/>
      <c r="G48" s="1331"/>
      <c r="H48" s="1330"/>
      <c r="I48" s="1336"/>
      <c r="J48" s="1336"/>
      <c r="K48" s="1336"/>
      <c r="L48" s="1336"/>
      <c r="M48" s="1336"/>
      <c r="N48" s="1336"/>
      <c r="O48" s="1336"/>
      <c r="P48" s="1336"/>
      <c r="Q48" s="1336"/>
      <c r="R48" s="1336"/>
      <c r="S48" s="1336"/>
      <c r="T48" s="1336"/>
      <c r="U48" s="1336"/>
      <c r="V48" s="1336"/>
      <c r="W48" s="1331"/>
      <c r="X48" s="1330"/>
      <c r="Y48" s="1331"/>
      <c r="Z48" s="1342"/>
      <c r="AA48" s="1270" t="str">
        <f>'申込シート①-1・２'!J19&amp;"  "&amp;'申込シート①-1・２'!K19</f>
        <v xml:space="preserve">  </v>
      </c>
      <c r="AB48" s="1271"/>
      <c r="AC48" s="1271"/>
      <c r="AD48" s="1271"/>
      <c r="AE48" s="1271"/>
      <c r="AF48" s="1271"/>
      <c r="AG48" s="1271"/>
      <c r="AH48" s="1271"/>
      <c r="AI48" s="1327" t="s">
        <v>2479</v>
      </c>
      <c r="AJ48" s="1330"/>
      <c r="AK48" s="1331"/>
      <c r="AL48" s="1321"/>
      <c r="AM48" s="1322"/>
      <c r="AN48" s="1322"/>
      <c r="AO48" s="1323"/>
    </row>
    <row r="49" spans="2:41" s="66" customFormat="1" ht="10.5" customHeight="1">
      <c r="B49" s="1345"/>
      <c r="C49" s="1274"/>
      <c r="D49" s="1275"/>
      <c r="E49" s="1275"/>
      <c r="F49" s="1275"/>
      <c r="G49" s="1276"/>
      <c r="H49" s="1274"/>
      <c r="I49" s="1275"/>
      <c r="J49" s="1275"/>
      <c r="K49" s="1275"/>
      <c r="L49" s="1275"/>
      <c r="M49" s="1275"/>
      <c r="N49" s="1275"/>
      <c r="O49" s="1275"/>
      <c r="P49" s="1275"/>
      <c r="Q49" s="1275"/>
      <c r="R49" s="1275"/>
      <c r="S49" s="1275"/>
      <c r="T49" s="1275"/>
      <c r="U49" s="1275"/>
      <c r="V49" s="1275"/>
      <c r="W49" s="1276"/>
      <c r="X49" s="1274"/>
      <c r="Y49" s="1276"/>
      <c r="Z49" s="1342"/>
      <c r="AA49" s="1274"/>
      <c r="AB49" s="1275"/>
      <c r="AC49" s="1275"/>
      <c r="AD49" s="1275"/>
      <c r="AE49" s="1275"/>
      <c r="AF49" s="1275"/>
      <c r="AG49" s="1275"/>
      <c r="AH49" s="1275"/>
      <c r="AI49" s="1328"/>
      <c r="AJ49" s="1274"/>
      <c r="AK49" s="1276"/>
      <c r="AL49" s="1324"/>
      <c r="AM49" s="1325"/>
      <c r="AN49" s="1325"/>
      <c r="AO49" s="1326"/>
    </row>
    <row r="50" spans="2:41" s="66" customFormat="1" ht="3.75" customHeight="1">
      <c r="B50" s="1332" t="s">
        <v>2069</v>
      </c>
      <c r="C50" s="1333"/>
      <c r="D50" s="1333"/>
      <c r="E50" s="1333"/>
      <c r="F50" s="1333"/>
      <c r="G50" s="1333"/>
      <c r="H50" s="1333"/>
      <c r="I50" s="1333"/>
      <c r="J50" s="1333"/>
      <c r="K50" s="1333"/>
      <c r="L50" s="1333"/>
      <c r="M50" s="1333"/>
      <c r="N50" s="1333"/>
      <c r="O50" s="1333"/>
      <c r="P50" s="1333"/>
      <c r="Q50" s="1333"/>
      <c r="R50" s="1333"/>
      <c r="S50" s="1333"/>
      <c r="T50" s="1333"/>
      <c r="U50" s="1333"/>
      <c r="V50" s="1333"/>
      <c r="W50" s="1333"/>
      <c r="X50" s="1333"/>
      <c r="Y50" s="1333"/>
      <c r="Z50" s="1333"/>
      <c r="AA50" s="1333"/>
      <c r="AB50" s="1333"/>
      <c r="AC50" s="1333"/>
      <c r="AD50" s="1333"/>
      <c r="AE50" s="1333"/>
      <c r="AF50" s="1333"/>
      <c r="AG50" s="1333"/>
      <c r="AH50" s="1333"/>
      <c r="AI50" s="1333"/>
      <c r="AJ50" s="1333"/>
      <c r="AK50" s="1333"/>
      <c r="AL50" s="1333"/>
      <c r="AM50" s="1333"/>
      <c r="AN50" s="1333"/>
      <c r="AO50" s="1333"/>
    </row>
    <row r="51" spans="2:41" s="66" customFormat="1" ht="7.5" customHeight="1">
      <c r="B51" s="1334"/>
      <c r="C51" s="1334"/>
      <c r="D51" s="1334"/>
      <c r="E51" s="1334"/>
      <c r="F51" s="1334"/>
      <c r="G51" s="1334"/>
      <c r="H51" s="1334"/>
      <c r="I51" s="1334"/>
      <c r="J51" s="1334"/>
      <c r="K51" s="1334"/>
      <c r="L51" s="1334"/>
      <c r="M51" s="1334"/>
      <c r="N51" s="1334"/>
      <c r="O51" s="1334"/>
      <c r="P51" s="1334"/>
      <c r="Q51" s="1334"/>
      <c r="R51" s="1334"/>
      <c r="S51" s="1334"/>
      <c r="T51" s="1334"/>
      <c r="U51" s="1334"/>
      <c r="V51" s="1334"/>
      <c r="W51" s="1334"/>
      <c r="X51" s="1334"/>
      <c r="Y51" s="1334"/>
      <c r="Z51" s="1334"/>
      <c r="AA51" s="1334"/>
      <c r="AB51" s="1334"/>
      <c r="AC51" s="1334"/>
      <c r="AD51" s="1334"/>
      <c r="AE51" s="1334"/>
      <c r="AF51" s="1334"/>
      <c r="AG51" s="1334"/>
      <c r="AH51" s="1334"/>
      <c r="AI51" s="1334"/>
      <c r="AJ51" s="1334"/>
      <c r="AK51" s="1334"/>
      <c r="AL51" s="1334"/>
      <c r="AM51" s="1334"/>
      <c r="AN51" s="1334"/>
      <c r="AO51" s="1334"/>
    </row>
    <row r="52" spans="2:41" s="66" customFormat="1" ht="7.5" customHeight="1">
      <c r="B52" s="1335"/>
      <c r="C52" s="1335"/>
      <c r="D52" s="1335"/>
      <c r="E52" s="1335"/>
      <c r="F52" s="1335"/>
      <c r="G52" s="1335"/>
      <c r="H52" s="1335"/>
      <c r="I52" s="1335"/>
      <c r="J52" s="1335"/>
      <c r="K52" s="1335"/>
      <c r="L52" s="1335"/>
      <c r="M52" s="1335"/>
      <c r="N52" s="1335"/>
      <c r="O52" s="1335"/>
      <c r="P52" s="1335"/>
      <c r="Q52" s="1335"/>
      <c r="R52" s="1335"/>
      <c r="S52" s="1335"/>
      <c r="T52" s="1335"/>
      <c r="U52" s="1335"/>
      <c r="V52" s="1335"/>
      <c r="W52" s="1335"/>
      <c r="X52" s="1335"/>
      <c r="Y52" s="1335"/>
      <c r="Z52" s="1335"/>
      <c r="AA52" s="1335"/>
      <c r="AB52" s="1335"/>
      <c r="AC52" s="1335"/>
      <c r="AD52" s="1335"/>
      <c r="AE52" s="1335"/>
      <c r="AF52" s="1334"/>
      <c r="AG52" s="1334"/>
      <c r="AH52" s="1334"/>
      <c r="AI52" s="1334"/>
      <c r="AJ52" s="1334"/>
      <c r="AK52" s="1334"/>
      <c r="AL52" s="1334"/>
      <c r="AM52" s="1334"/>
      <c r="AN52" s="1334"/>
      <c r="AO52" s="1334"/>
    </row>
    <row r="53" spans="2:41" s="66" customFormat="1" ht="14.25" customHeight="1">
      <c r="B53" s="1337" t="s">
        <v>2480</v>
      </c>
      <c r="C53" s="1338"/>
      <c r="D53" s="1338"/>
      <c r="E53" s="1338"/>
      <c r="F53" s="1338"/>
      <c r="G53" s="1339"/>
      <c r="H53" s="1282" t="str">
        <f>'申込シート①-1・２'!L20&amp;"  "&amp;'申込シート①-1・２'!M20</f>
        <v xml:space="preserve">  </v>
      </c>
      <c r="I53" s="1283"/>
      <c r="J53" s="1283"/>
      <c r="K53" s="1283"/>
      <c r="L53" s="1283"/>
      <c r="M53" s="1283"/>
      <c r="N53" s="1283"/>
      <c r="O53" s="1283"/>
      <c r="P53" s="1283"/>
      <c r="Q53" s="1283"/>
      <c r="R53" s="1283"/>
      <c r="S53" s="1283"/>
      <c r="T53" s="1283"/>
      <c r="U53" s="1283"/>
      <c r="V53" s="1283"/>
      <c r="W53" s="1283"/>
      <c r="X53" s="1283"/>
      <c r="Y53" s="1317"/>
      <c r="Z53" s="1340" t="s">
        <v>137</v>
      </c>
      <c r="AA53" s="1340"/>
      <c r="AB53" s="1340"/>
      <c r="AC53" s="1340"/>
      <c r="AD53" s="1340"/>
      <c r="AE53" s="1340"/>
      <c r="AF53" s="1357"/>
      <c r="AG53" s="1358"/>
      <c r="AH53" s="1358"/>
      <c r="AI53" s="1358"/>
      <c r="AJ53" s="1358"/>
      <c r="AK53" s="1358"/>
      <c r="AL53" s="1358"/>
      <c r="AM53" s="1358"/>
      <c r="AN53" s="1358"/>
      <c r="AO53" s="1359"/>
    </row>
    <row r="54" spans="2:41" s="66" customFormat="1" ht="10.5" customHeight="1">
      <c r="B54" s="1347" t="s">
        <v>795</v>
      </c>
      <c r="C54" s="1348"/>
      <c r="D54" s="1348"/>
      <c r="E54" s="1348"/>
      <c r="F54" s="1348"/>
      <c r="G54" s="1349"/>
      <c r="H54" s="1270" t="str">
        <f>'申込シート①-1・２'!J20&amp;"  "&amp;'申込シート①-1・２'!K20</f>
        <v xml:space="preserve">  </v>
      </c>
      <c r="I54" s="1271"/>
      <c r="J54" s="1271"/>
      <c r="K54" s="1271"/>
      <c r="L54" s="1271"/>
      <c r="M54" s="1271"/>
      <c r="N54" s="1271"/>
      <c r="O54" s="1271"/>
      <c r="P54" s="1271"/>
      <c r="Q54" s="1271"/>
      <c r="R54" s="1271"/>
      <c r="S54" s="1271"/>
      <c r="T54" s="1271"/>
      <c r="U54" s="1271"/>
      <c r="V54" s="1271"/>
      <c r="W54" s="1271"/>
      <c r="X54" s="1271"/>
      <c r="Y54" s="1329"/>
      <c r="Z54" s="1346"/>
      <c r="AA54" s="1346"/>
      <c r="AB54" s="1346"/>
      <c r="AC54" s="1346"/>
      <c r="AD54" s="1346"/>
      <c r="AE54" s="1346"/>
      <c r="AF54" s="1353"/>
      <c r="AG54" s="1353"/>
      <c r="AH54" s="1353"/>
      <c r="AI54" s="1353"/>
      <c r="AJ54" s="1353"/>
      <c r="AK54" s="1353"/>
      <c r="AL54" s="1353"/>
      <c r="AM54" s="1353"/>
      <c r="AN54" s="1353"/>
      <c r="AO54" s="1354"/>
    </row>
    <row r="55" spans="2:41" s="66" customFormat="1" ht="10.5" customHeight="1">
      <c r="B55" s="1350"/>
      <c r="C55" s="1351"/>
      <c r="D55" s="1351"/>
      <c r="E55" s="1351"/>
      <c r="F55" s="1351"/>
      <c r="G55" s="1352"/>
      <c r="H55" s="1274"/>
      <c r="I55" s="1275"/>
      <c r="J55" s="1275"/>
      <c r="K55" s="1275"/>
      <c r="L55" s="1275"/>
      <c r="M55" s="1275"/>
      <c r="N55" s="1275"/>
      <c r="O55" s="1275"/>
      <c r="P55" s="1275"/>
      <c r="Q55" s="1275"/>
      <c r="R55" s="1275"/>
      <c r="S55" s="1275"/>
      <c r="T55" s="1275"/>
      <c r="U55" s="1275"/>
      <c r="V55" s="1275"/>
      <c r="W55" s="1275"/>
      <c r="X55" s="1275"/>
      <c r="Y55" s="1276"/>
      <c r="Z55" s="1346"/>
      <c r="AA55" s="1346"/>
      <c r="AB55" s="1346"/>
      <c r="AC55" s="1346"/>
      <c r="AD55" s="1346"/>
      <c r="AE55" s="1346"/>
      <c r="AF55" s="1353"/>
      <c r="AG55" s="1353"/>
      <c r="AH55" s="1353"/>
      <c r="AI55" s="1353"/>
      <c r="AJ55" s="1353"/>
      <c r="AK55" s="1353"/>
      <c r="AL55" s="1353"/>
      <c r="AM55" s="1353"/>
      <c r="AN55" s="1353"/>
      <c r="AO55" s="1354"/>
    </row>
    <row r="56" spans="2:41" s="66" customFormat="1" ht="14.25" customHeight="1">
      <c r="B56" s="1337" t="s">
        <v>2480</v>
      </c>
      <c r="C56" s="1338"/>
      <c r="D56" s="1338"/>
      <c r="E56" s="1338"/>
      <c r="F56" s="1338"/>
      <c r="G56" s="1339"/>
      <c r="H56" s="1282" t="str">
        <f>'申込シート①-1・２'!L21&amp;"  "&amp;'申込シート①-1・２'!M21</f>
        <v xml:space="preserve">  </v>
      </c>
      <c r="I56" s="1283"/>
      <c r="J56" s="1283"/>
      <c r="K56" s="1283"/>
      <c r="L56" s="1283"/>
      <c r="M56" s="1283"/>
      <c r="N56" s="1283"/>
      <c r="O56" s="1283"/>
      <c r="P56" s="1283"/>
      <c r="Q56" s="1283"/>
      <c r="R56" s="1283"/>
      <c r="S56" s="1283"/>
      <c r="T56" s="1283"/>
      <c r="U56" s="1283"/>
      <c r="V56" s="1283"/>
      <c r="W56" s="1283"/>
      <c r="X56" s="1283"/>
      <c r="Y56" s="1317"/>
      <c r="Z56" s="1340" t="s">
        <v>137</v>
      </c>
      <c r="AA56" s="1340"/>
      <c r="AB56" s="1340"/>
      <c r="AC56" s="1340"/>
      <c r="AD56" s="1340"/>
      <c r="AE56" s="1340"/>
      <c r="AF56" s="1357"/>
      <c r="AG56" s="1358"/>
      <c r="AH56" s="1358"/>
      <c r="AI56" s="1358"/>
      <c r="AJ56" s="1358"/>
      <c r="AK56" s="1358"/>
      <c r="AL56" s="1358"/>
      <c r="AM56" s="1358"/>
      <c r="AN56" s="1358"/>
      <c r="AO56" s="1359"/>
    </row>
    <row r="57" spans="2:41" s="66" customFormat="1" ht="10.5" customHeight="1">
      <c r="B57" s="1347" t="s">
        <v>795</v>
      </c>
      <c r="C57" s="1348"/>
      <c r="D57" s="1348"/>
      <c r="E57" s="1348"/>
      <c r="F57" s="1348"/>
      <c r="G57" s="1349"/>
      <c r="H57" s="1270" t="str">
        <f>'申込シート①-1・２'!J21&amp;"  "&amp;'申込シート①-1・２'!K21</f>
        <v xml:space="preserve">  </v>
      </c>
      <c r="I57" s="1271"/>
      <c r="J57" s="1271"/>
      <c r="K57" s="1271"/>
      <c r="L57" s="1271"/>
      <c r="M57" s="1271"/>
      <c r="N57" s="1271"/>
      <c r="O57" s="1271"/>
      <c r="P57" s="1271"/>
      <c r="Q57" s="1271"/>
      <c r="R57" s="1271"/>
      <c r="S57" s="1271"/>
      <c r="T57" s="1271"/>
      <c r="U57" s="1271"/>
      <c r="V57" s="1271"/>
      <c r="W57" s="1271"/>
      <c r="X57" s="1271"/>
      <c r="Y57" s="1329"/>
      <c r="Z57" s="1346"/>
      <c r="AA57" s="1346"/>
      <c r="AB57" s="1346"/>
      <c r="AC57" s="1346"/>
      <c r="AD57" s="1346"/>
      <c r="AE57" s="1346"/>
      <c r="AF57" s="1353"/>
      <c r="AG57" s="1353"/>
      <c r="AH57" s="1353"/>
      <c r="AI57" s="1353"/>
      <c r="AJ57" s="1353"/>
      <c r="AK57" s="1353"/>
      <c r="AL57" s="1353"/>
      <c r="AM57" s="1353"/>
      <c r="AN57" s="1353"/>
      <c r="AO57" s="1354"/>
    </row>
    <row r="58" spans="2:41" s="66" customFormat="1" ht="10.5" customHeight="1">
      <c r="B58" s="1350"/>
      <c r="C58" s="1351"/>
      <c r="D58" s="1351"/>
      <c r="E58" s="1351"/>
      <c r="F58" s="1351"/>
      <c r="G58" s="1352"/>
      <c r="H58" s="1274"/>
      <c r="I58" s="1275"/>
      <c r="J58" s="1275"/>
      <c r="K58" s="1275"/>
      <c r="L58" s="1275"/>
      <c r="M58" s="1275"/>
      <c r="N58" s="1275"/>
      <c r="O58" s="1275"/>
      <c r="P58" s="1275"/>
      <c r="Q58" s="1275"/>
      <c r="R58" s="1275"/>
      <c r="S58" s="1275"/>
      <c r="T58" s="1275"/>
      <c r="U58" s="1275"/>
      <c r="V58" s="1275"/>
      <c r="W58" s="1275"/>
      <c r="X58" s="1275"/>
      <c r="Y58" s="1276"/>
      <c r="Z58" s="1346"/>
      <c r="AA58" s="1346"/>
      <c r="AB58" s="1346"/>
      <c r="AC58" s="1346"/>
      <c r="AD58" s="1346"/>
      <c r="AE58" s="1346"/>
      <c r="AF58" s="1353"/>
      <c r="AG58" s="1353"/>
      <c r="AH58" s="1353"/>
      <c r="AI58" s="1353"/>
      <c r="AJ58" s="1353"/>
      <c r="AK58" s="1353"/>
      <c r="AL58" s="1353"/>
      <c r="AM58" s="1353"/>
      <c r="AN58" s="1353"/>
      <c r="AO58" s="1354"/>
    </row>
    <row r="59" spans="2:41" s="66" customFormat="1" ht="14.25" customHeight="1">
      <c r="B59" s="1337" t="s">
        <v>2480</v>
      </c>
      <c r="C59" s="1338"/>
      <c r="D59" s="1338"/>
      <c r="E59" s="1338"/>
      <c r="F59" s="1338"/>
      <c r="G59" s="1339"/>
      <c r="H59" s="1282" t="str">
        <f>'申込シート①-1・２'!L22&amp;"  "&amp;'申込シート①-1・２'!M22</f>
        <v xml:space="preserve">  </v>
      </c>
      <c r="I59" s="1283"/>
      <c r="J59" s="1283"/>
      <c r="K59" s="1283"/>
      <c r="L59" s="1283"/>
      <c r="M59" s="1283"/>
      <c r="N59" s="1283"/>
      <c r="O59" s="1283"/>
      <c r="P59" s="1283"/>
      <c r="Q59" s="1283"/>
      <c r="R59" s="1283"/>
      <c r="S59" s="1283"/>
      <c r="T59" s="1283"/>
      <c r="U59" s="1283"/>
      <c r="V59" s="1283"/>
      <c r="W59" s="1283"/>
      <c r="X59" s="1283"/>
      <c r="Y59" s="1317"/>
      <c r="Z59" s="1340" t="s">
        <v>137</v>
      </c>
      <c r="AA59" s="1340"/>
      <c r="AB59" s="1340"/>
      <c r="AC59" s="1340"/>
      <c r="AD59" s="1340"/>
      <c r="AE59" s="1340"/>
      <c r="AF59" s="1357"/>
      <c r="AG59" s="1358"/>
      <c r="AH59" s="1358"/>
      <c r="AI59" s="1358"/>
      <c r="AJ59" s="1358"/>
      <c r="AK59" s="1358"/>
      <c r="AL59" s="1358"/>
      <c r="AM59" s="1358"/>
      <c r="AN59" s="1358"/>
      <c r="AO59" s="1359"/>
    </row>
    <row r="60" spans="2:41" s="66" customFormat="1" ht="10.5" customHeight="1">
      <c r="B60" s="1347" t="s">
        <v>795</v>
      </c>
      <c r="C60" s="1348"/>
      <c r="D60" s="1348"/>
      <c r="E60" s="1348"/>
      <c r="F60" s="1348"/>
      <c r="G60" s="1349"/>
      <c r="H60" s="1270" t="str">
        <f>'申込シート①-1・２'!J22&amp;"  "&amp;'申込シート①-1・２'!K22</f>
        <v xml:space="preserve">  </v>
      </c>
      <c r="I60" s="1271"/>
      <c r="J60" s="1271"/>
      <c r="K60" s="1271"/>
      <c r="L60" s="1271"/>
      <c r="M60" s="1271"/>
      <c r="N60" s="1271"/>
      <c r="O60" s="1271"/>
      <c r="P60" s="1271"/>
      <c r="Q60" s="1271"/>
      <c r="R60" s="1271"/>
      <c r="S60" s="1271"/>
      <c r="T60" s="1271"/>
      <c r="U60" s="1271"/>
      <c r="V60" s="1271"/>
      <c r="W60" s="1271"/>
      <c r="X60" s="1271"/>
      <c r="Y60" s="1329"/>
      <c r="Z60" s="1346"/>
      <c r="AA60" s="1346"/>
      <c r="AB60" s="1346"/>
      <c r="AC60" s="1346"/>
      <c r="AD60" s="1346"/>
      <c r="AE60" s="1346"/>
      <c r="AF60" s="1353"/>
      <c r="AG60" s="1353"/>
      <c r="AH60" s="1353"/>
      <c r="AI60" s="1353"/>
      <c r="AJ60" s="1353"/>
      <c r="AK60" s="1353"/>
      <c r="AL60" s="1353"/>
      <c r="AM60" s="1353"/>
      <c r="AN60" s="1353"/>
      <c r="AO60" s="1354"/>
    </row>
    <row r="61" spans="2:41" s="66" customFormat="1" ht="10.5" customHeight="1">
      <c r="B61" s="1350"/>
      <c r="C61" s="1351"/>
      <c r="D61" s="1351"/>
      <c r="E61" s="1351"/>
      <c r="F61" s="1351"/>
      <c r="G61" s="1352"/>
      <c r="H61" s="1274"/>
      <c r="I61" s="1275"/>
      <c r="J61" s="1275"/>
      <c r="K61" s="1275"/>
      <c r="L61" s="1275"/>
      <c r="M61" s="1275"/>
      <c r="N61" s="1275"/>
      <c r="O61" s="1275"/>
      <c r="P61" s="1275"/>
      <c r="Q61" s="1275"/>
      <c r="R61" s="1275"/>
      <c r="S61" s="1275"/>
      <c r="T61" s="1275"/>
      <c r="U61" s="1275"/>
      <c r="V61" s="1275"/>
      <c r="W61" s="1275"/>
      <c r="X61" s="1275"/>
      <c r="Y61" s="1276"/>
      <c r="Z61" s="1346"/>
      <c r="AA61" s="1346"/>
      <c r="AB61" s="1346"/>
      <c r="AC61" s="1346"/>
      <c r="AD61" s="1346"/>
      <c r="AE61" s="1346"/>
      <c r="AF61" s="1353"/>
      <c r="AG61" s="1353"/>
      <c r="AH61" s="1353"/>
      <c r="AI61" s="1353"/>
      <c r="AJ61" s="1353"/>
      <c r="AK61" s="1353"/>
      <c r="AL61" s="1353"/>
      <c r="AM61" s="1353"/>
      <c r="AN61" s="1353"/>
      <c r="AO61" s="1354"/>
    </row>
    <row r="62" spans="2:41" s="66" customFormat="1" ht="12" customHeight="1">
      <c r="B62" s="584"/>
      <c r="C62" s="584"/>
      <c r="D62" s="584"/>
      <c r="E62" s="584"/>
      <c r="F62" s="584"/>
      <c r="G62" s="584"/>
      <c r="H62" s="584"/>
      <c r="I62" s="584"/>
      <c r="J62" s="584"/>
      <c r="K62" s="584"/>
      <c r="L62" s="584"/>
      <c r="M62" s="584"/>
      <c r="N62" s="584"/>
      <c r="O62" s="584"/>
      <c r="P62" s="584"/>
      <c r="Q62" s="584"/>
      <c r="R62" s="584"/>
      <c r="S62" s="584"/>
      <c r="T62" s="584"/>
      <c r="U62" s="584"/>
      <c r="V62" s="584"/>
      <c r="W62" s="584"/>
      <c r="X62" s="584"/>
      <c r="Y62" s="584"/>
      <c r="Z62" s="584"/>
      <c r="AA62" s="584"/>
      <c r="AB62" s="584"/>
      <c r="AC62" s="584"/>
      <c r="AD62" s="584"/>
      <c r="AE62" s="584"/>
      <c r="AF62" s="584"/>
      <c r="AG62" s="584"/>
      <c r="AH62" s="584"/>
      <c r="AI62" s="584"/>
      <c r="AJ62" s="584"/>
      <c r="AK62" s="584"/>
      <c r="AL62" s="584"/>
      <c r="AM62" s="584"/>
      <c r="AN62" s="584"/>
      <c r="AO62" s="584"/>
    </row>
    <row r="63" spans="2:41" s="66" customFormat="1" ht="10.5" customHeight="1">
      <c r="B63" s="584"/>
      <c r="C63" s="584"/>
      <c r="D63" s="584"/>
      <c r="E63" s="584"/>
      <c r="F63" s="584"/>
      <c r="G63" s="584"/>
      <c r="H63" s="584"/>
      <c r="I63" s="584"/>
      <c r="J63" s="584"/>
      <c r="K63" s="584"/>
      <c r="L63" s="584"/>
      <c r="M63" s="584"/>
      <c r="N63" s="584"/>
      <c r="O63" s="584"/>
      <c r="P63" s="584"/>
      <c r="Q63" s="584"/>
      <c r="R63" s="584"/>
      <c r="S63" s="584"/>
      <c r="T63" s="584"/>
      <c r="U63" s="584"/>
      <c r="V63" s="584"/>
      <c r="W63" s="584"/>
      <c r="X63" s="584"/>
      <c r="Y63" s="584"/>
      <c r="Z63" s="584"/>
      <c r="AA63" s="584"/>
      <c r="AB63" s="584"/>
      <c r="AC63" s="584"/>
      <c r="AD63" s="584"/>
      <c r="AE63" s="584"/>
      <c r="AF63" s="584"/>
      <c r="AG63" s="584"/>
      <c r="AH63" s="584"/>
      <c r="AI63" s="584"/>
      <c r="AJ63" s="584"/>
      <c r="AK63" s="584"/>
      <c r="AL63" s="584"/>
      <c r="AM63" s="584"/>
      <c r="AN63" s="584"/>
      <c r="AO63" s="584"/>
    </row>
    <row r="64" spans="2:41" s="66" customFormat="1" ht="14.25" customHeight="1">
      <c r="B64" s="1360" t="s">
        <v>2578</v>
      </c>
      <c r="C64" s="1361"/>
      <c r="D64" s="1361"/>
      <c r="E64" s="1361"/>
      <c r="F64" s="1361"/>
      <c r="G64" s="1362"/>
      <c r="Z64" s="65"/>
      <c r="AA64" s="65"/>
      <c r="AB64" s="65"/>
      <c r="AC64" s="65"/>
      <c r="AD64" s="65"/>
      <c r="AE64" s="65"/>
      <c r="AF64" s="65"/>
      <c r="AG64" s="67" t="s">
        <v>800</v>
      </c>
      <c r="AH64" s="65"/>
      <c r="AI64" s="65"/>
      <c r="AJ64" s="70"/>
      <c r="AK64" s="70"/>
      <c r="AL64" s="65"/>
      <c r="AM64" s="65"/>
      <c r="AN64" s="65"/>
      <c r="AO64" s="65"/>
    </row>
    <row r="65" spans="2:42" s="66" customFormat="1" ht="16.5" customHeight="1">
      <c r="B65" s="1356"/>
      <c r="C65" s="1356"/>
      <c r="D65" s="1356"/>
      <c r="E65" s="1356"/>
      <c r="F65" s="1356"/>
      <c r="G65" s="1356"/>
      <c r="H65" s="65"/>
      <c r="I65" s="65"/>
      <c r="J65" s="65"/>
      <c r="K65" s="65"/>
      <c r="L65" s="65"/>
      <c r="M65" s="65"/>
      <c r="N65" s="65"/>
      <c r="O65" s="65"/>
      <c r="P65" s="65"/>
      <c r="Q65" s="65"/>
      <c r="R65" s="65"/>
      <c r="S65" s="65"/>
      <c r="T65" s="65"/>
      <c r="U65" s="65"/>
      <c r="V65" s="65"/>
      <c r="W65" s="65"/>
      <c r="X65" s="65"/>
      <c r="Y65" s="65"/>
      <c r="Z65" s="65"/>
      <c r="AA65" s="65"/>
      <c r="AB65" s="65"/>
      <c r="AC65" s="65"/>
      <c r="AD65" s="65"/>
      <c r="AE65" s="65"/>
      <c r="AG65" s="136"/>
      <c r="AH65" s="136"/>
      <c r="AI65" s="136"/>
      <c r="AJ65" s="136"/>
      <c r="AK65" s="136"/>
      <c r="AL65" s="136"/>
      <c r="AM65" s="136"/>
      <c r="AN65" s="136"/>
      <c r="AO65" s="136"/>
    </row>
    <row r="66" spans="2:42" s="66" customFormat="1" ht="21.75" customHeight="1">
      <c r="B66" s="1355" t="s">
        <v>2572</v>
      </c>
      <c r="C66" s="1355"/>
      <c r="D66" s="1355"/>
      <c r="E66" s="1355"/>
      <c r="F66" s="1355"/>
      <c r="G66" s="1355"/>
      <c r="H66" s="1355"/>
      <c r="I66" s="1355"/>
      <c r="J66" s="1355"/>
      <c r="K66" s="1355"/>
      <c r="L66" s="1355"/>
      <c r="M66" s="1355"/>
      <c r="N66" s="1355"/>
      <c r="O66" s="1355"/>
      <c r="P66" s="1355"/>
      <c r="Q66" s="1355"/>
      <c r="R66" s="1355"/>
      <c r="S66" s="1355"/>
      <c r="T66" s="1355"/>
      <c r="U66" s="1355"/>
      <c r="V66" s="1355"/>
      <c r="W66" s="1355"/>
      <c r="X66" s="1355"/>
      <c r="Y66" s="1355"/>
      <c r="Z66" s="1355"/>
      <c r="AA66" s="1355"/>
      <c r="AB66" s="1355"/>
      <c r="AC66" s="1355"/>
      <c r="AD66" s="1355"/>
      <c r="AE66" s="1355"/>
      <c r="AF66" s="1355"/>
      <c r="AG66" s="1355"/>
      <c r="AH66" s="1355"/>
      <c r="AI66" s="1355"/>
      <c r="AJ66" s="1355"/>
      <c r="AK66" s="1355"/>
      <c r="AL66" s="1355"/>
      <c r="AM66" s="1355"/>
      <c r="AN66" s="1355"/>
      <c r="AO66" s="1355"/>
    </row>
    <row r="67" spans="2:42" s="66" customFormat="1" ht="8.25" customHeight="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row>
    <row r="68" spans="2:42" s="66" customFormat="1" ht="16.5" customHeight="1">
      <c r="B68" s="1284" t="s">
        <v>787</v>
      </c>
      <c r="C68" s="1285"/>
      <c r="D68" s="1285"/>
      <c r="E68" s="1285"/>
      <c r="F68" s="1285"/>
      <c r="G68" s="1286"/>
      <c r="H68" s="1282">
        <f>'申込シート①-1・２'!B3</f>
        <v>0</v>
      </c>
      <c r="I68" s="1283"/>
      <c r="J68" s="1283"/>
      <c r="K68" s="1283"/>
      <c r="L68" s="1283"/>
      <c r="M68" s="1283"/>
      <c r="N68" s="1283"/>
      <c r="O68" s="1283"/>
      <c r="P68" s="1283"/>
      <c r="Q68" s="1283"/>
      <c r="R68" s="1283"/>
      <c r="S68" s="1283"/>
      <c r="T68" s="1283"/>
      <c r="U68" s="1283"/>
      <c r="V68" s="1317"/>
      <c r="W68" s="65"/>
      <c r="X68" s="65"/>
      <c r="Y68" s="65"/>
      <c r="Z68" s="65"/>
      <c r="AA68" s="65"/>
      <c r="AB68" s="65"/>
      <c r="AC68" s="65"/>
      <c r="AD68" s="65"/>
      <c r="AE68" s="65"/>
    </row>
    <row r="69" spans="2:42" s="66" customFormat="1" ht="20.25" customHeight="1">
      <c r="B69" s="1284" t="s">
        <v>813</v>
      </c>
      <c r="C69" s="1285"/>
      <c r="D69" s="1285"/>
      <c r="E69" s="1285"/>
      <c r="F69" s="1285"/>
      <c r="G69" s="1286"/>
      <c r="H69" s="1282" t="str">
        <f>'申込シート①-1・２'!C3</f>
        <v/>
      </c>
      <c r="I69" s="1283"/>
      <c r="J69" s="1283"/>
      <c r="K69" s="1283"/>
      <c r="L69" s="1283"/>
      <c r="M69" s="1283"/>
      <c r="N69" s="1283"/>
      <c r="O69" s="1283"/>
      <c r="P69" s="1283"/>
      <c r="Q69" s="1283"/>
      <c r="R69" s="1283"/>
      <c r="S69" s="1283"/>
      <c r="T69" s="1283"/>
      <c r="U69" s="1283"/>
      <c r="V69" s="1283"/>
      <c r="W69" s="1283"/>
      <c r="X69" s="1283"/>
      <c r="Y69" s="1283"/>
      <c r="Z69" s="1317"/>
      <c r="AA69" s="1284" t="s">
        <v>788</v>
      </c>
      <c r="AB69" s="1285"/>
      <c r="AC69" s="1285"/>
      <c r="AD69" s="1285"/>
      <c r="AE69" s="1286"/>
      <c r="AF69" s="1282" t="str">
        <f>'申込シート①-1・２'!E3</f>
        <v/>
      </c>
      <c r="AG69" s="1283"/>
      <c r="AH69" s="1283"/>
      <c r="AI69" s="1283"/>
      <c r="AJ69" s="1283"/>
      <c r="AK69" s="1283"/>
      <c r="AL69" s="1283"/>
      <c r="AM69" s="1283"/>
      <c r="AN69" s="1283"/>
      <c r="AO69" s="1317"/>
    </row>
    <row r="70" spans="2:42" s="66" customFormat="1" ht="20.25" customHeight="1">
      <c r="B70" s="1337" t="s">
        <v>2480</v>
      </c>
      <c r="C70" s="1338"/>
      <c r="D70" s="1338"/>
      <c r="E70" s="1338"/>
      <c r="F70" s="1338"/>
      <c r="G70" s="1339"/>
      <c r="H70" s="1282">
        <f>'申込シート①-1・２'!F5</f>
        <v>0</v>
      </c>
      <c r="I70" s="1283"/>
      <c r="J70" s="1283"/>
      <c r="K70" s="1283"/>
      <c r="L70" s="1283"/>
      <c r="M70" s="1283"/>
      <c r="N70" s="1283"/>
      <c r="O70" s="1283"/>
      <c r="P70" s="1283"/>
      <c r="Q70" s="1283"/>
      <c r="R70" s="1283"/>
      <c r="S70" s="1283"/>
      <c r="T70" s="1283"/>
      <c r="U70" s="1283"/>
      <c r="V70" s="1283"/>
      <c r="W70" s="1283"/>
      <c r="X70" s="1283"/>
      <c r="Y70" s="1283"/>
      <c r="Z70" s="1283"/>
      <c r="AA70" s="1283"/>
      <c r="AB70" s="1283"/>
      <c r="AC70" s="1283"/>
      <c r="AD70" s="1283"/>
      <c r="AE70" s="1317"/>
      <c r="AF70" s="1277" t="s">
        <v>2481</v>
      </c>
      <c r="AG70" s="1278"/>
      <c r="AH70" s="1278"/>
      <c r="AI70" s="1278"/>
      <c r="AJ70" s="1278"/>
      <c r="AK70" s="1278"/>
      <c r="AL70" s="1278"/>
      <c r="AM70" s="1278"/>
      <c r="AN70" s="1278"/>
      <c r="AO70" s="1279"/>
    </row>
    <row r="71" spans="2:42" s="66" customFormat="1" ht="20.25" customHeight="1">
      <c r="B71" s="1311" t="s">
        <v>789</v>
      </c>
      <c r="C71" s="1312"/>
      <c r="D71" s="1312"/>
      <c r="E71" s="1312"/>
      <c r="F71" s="1312"/>
      <c r="G71" s="1313"/>
      <c r="H71" s="1270" t="str">
        <f>'申込シート①-1・２'!E5 &amp; "課程"</f>
        <v>全日制課程</v>
      </c>
      <c r="I71" s="1271"/>
      <c r="J71" s="1271"/>
      <c r="K71" s="1271"/>
      <c r="L71" s="1271"/>
      <c r="M71" s="1271"/>
      <c r="N71" s="1271"/>
      <c r="O71" s="1271"/>
      <c r="P71" s="1271"/>
      <c r="Q71" s="1271"/>
      <c r="R71" s="1271"/>
      <c r="S71" s="1271"/>
      <c r="T71" s="1271"/>
      <c r="U71" s="1271"/>
      <c r="V71" s="1271"/>
      <c r="W71" s="1271"/>
      <c r="X71" s="1271"/>
      <c r="Y71" s="1271"/>
      <c r="Z71" s="1262"/>
      <c r="AA71" s="1262"/>
      <c r="AB71" s="1262"/>
      <c r="AC71" s="1262"/>
      <c r="AD71" s="1262"/>
      <c r="AE71" s="1263"/>
      <c r="AF71" s="1274" t="str">
        <f>'申込シート①-1・２'!L3</f>
        <v/>
      </c>
      <c r="AG71" s="1275"/>
      <c r="AH71" s="1275"/>
      <c r="AI71" s="1275"/>
      <c r="AJ71" s="1275"/>
      <c r="AK71" s="1275"/>
      <c r="AL71" s="1275"/>
      <c r="AM71" s="1275"/>
      <c r="AN71" s="1275"/>
      <c r="AO71" s="1276"/>
    </row>
    <row r="72" spans="2:42" s="66" customFormat="1" ht="20.25" customHeight="1">
      <c r="B72" s="1311"/>
      <c r="C72" s="1312"/>
      <c r="D72" s="1312"/>
      <c r="E72" s="1312"/>
      <c r="F72" s="1312"/>
      <c r="G72" s="1313"/>
      <c r="H72" s="1264" t="str">
        <f>'申込シート①-1・２'!F3</f>
        <v/>
      </c>
      <c r="I72" s="1265"/>
      <c r="J72" s="1265"/>
      <c r="K72" s="1265"/>
      <c r="L72" s="1265"/>
      <c r="M72" s="1265"/>
      <c r="N72" s="1265"/>
      <c r="O72" s="1265"/>
      <c r="P72" s="1265"/>
      <c r="Q72" s="1265"/>
      <c r="R72" s="1265"/>
      <c r="S72" s="1265"/>
      <c r="T72" s="1265"/>
      <c r="U72" s="1265"/>
      <c r="V72" s="1265"/>
      <c r="W72" s="1265"/>
      <c r="X72" s="1265"/>
      <c r="Y72" s="1265"/>
      <c r="Z72" s="1265"/>
      <c r="AA72" s="1265"/>
      <c r="AB72" s="1265"/>
      <c r="AC72" s="1265"/>
      <c r="AD72" s="1265"/>
      <c r="AE72" s="1266"/>
      <c r="AF72" s="1277" t="s">
        <v>2482</v>
      </c>
      <c r="AG72" s="1278"/>
      <c r="AH72" s="1278"/>
      <c r="AI72" s="1278"/>
      <c r="AJ72" s="1278"/>
      <c r="AK72" s="1278"/>
      <c r="AL72" s="1278"/>
      <c r="AM72" s="1278"/>
      <c r="AN72" s="1278"/>
      <c r="AO72" s="1279"/>
    </row>
    <row r="73" spans="2:42" s="66" customFormat="1" ht="20.25" customHeight="1">
      <c r="B73" s="1314"/>
      <c r="C73" s="1315"/>
      <c r="D73" s="1315"/>
      <c r="E73" s="1315"/>
      <c r="F73" s="1315"/>
      <c r="G73" s="1316"/>
      <c r="H73" s="1267"/>
      <c r="I73" s="1268"/>
      <c r="J73" s="1268"/>
      <c r="K73" s="1268"/>
      <c r="L73" s="1268"/>
      <c r="M73" s="1268"/>
      <c r="N73" s="1268"/>
      <c r="O73" s="1268"/>
      <c r="P73" s="1268"/>
      <c r="Q73" s="1268"/>
      <c r="R73" s="1268"/>
      <c r="S73" s="1268"/>
      <c r="T73" s="1268"/>
      <c r="U73" s="1268"/>
      <c r="V73" s="1268"/>
      <c r="W73" s="1268"/>
      <c r="X73" s="1268"/>
      <c r="Y73" s="1268"/>
      <c r="Z73" s="1268"/>
      <c r="AA73" s="1268"/>
      <c r="AB73" s="1268"/>
      <c r="AC73" s="1268"/>
      <c r="AD73" s="1268"/>
      <c r="AE73" s="1269"/>
      <c r="AF73" s="1274" t="str">
        <f>'申込シート①-1・２'!L5</f>
        <v/>
      </c>
      <c r="AG73" s="1275"/>
      <c r="AH73" s="1275"/>
      <c r="AI73" s="1275"/>
      <c r="AJ73" s="1275"/>
      <c r="AK73" s="1275"/>
      <c r="AL73" s="1275"/>
      <c r="AM73" s="1275"/>
      <c r="AN73" s="1275"/>
      <c r="AO73" s="1276"/>
    </row>
    <row r="74" spans="2:42" s="66" customFormat="1" ht="24" customHeight="1">
      <c r="B74" s="1284" t="s">
        <v>815</v>
      </c>
      <c r="C74" s="1285"/>
      <c r="D74" s="1285"/>
      <c r="E74" s="1285"/>
      <c r="F74" s="1285"/>
      <c r="G74" s="1286"/>
      <c r="H74" s="1259" t="str">
        <f>'申込シート①-1・２'!N3</f>
        <v/>
      </c>
      <c r="I74" s="1260"/>
      <c r="J74" s="1260"/>
      <c r="K74" s="1260"/>
      <c r="L74" s="1260"/>
      <c r="M74" s="1260"/>
      <c r="N74" s="1260"/>
      <c r="O74" s="1260"/>
      <c r="P74" s="1260"/>
      <c r="Q74" s="1260"/>
      <c r="R74" s="1260"/>
      <c r="S74" s="1260"/>
      <c r="T74" s="1260"/>
      <c r="U74" s="1260"/>
      <c r="V74" s="1260"/>
      <c r="W74" s="1260"/>
      <c r="X74" s="1260"/>
      <c r="Y74" s="1260"/>
      <c r="Z74" s="1260"/>
      <c r="AA74" s="1260"/>
      <c r="AB74" s="1260"/>
      <c r="AC74" s="1260"/>
      <c r="AD74" s="1260"/>
      <c r="AE74" s="1260"/>
      <c r="AF74" s="1260"/>
      <c r="AG74" s="1260"/>
      <c r="AH74" s="1260"/>
      <c r="AI74" s="1260"/>
      <c r="AJ74" s="1260"/>
      <c r="AK74" s="1260"/>
      <c r="AL74" s="1260"/>
      <c r="AM74" s="1260"/>
      <c r="AN74" s="1260"/>
      <c r="AO74" s="1261"/>
      <c r="AP74" s="135"/>
    </row>
    <row r="75" spans="2:42" s="66" customFormat="1" ht="24" customHeight="1">
      <c r="B75" s="1395" t="s">
        <v>2589</v>
      </c>
      <c r="C75" s="1285"/>
      <c r="D75" s="1285"/>
      <c r="E75" s="1285"/>
      <c r="F75" s="1285"/>
      <c r="G75" s="1286"/>
      <c r="H75" s="1287" t="s">
        <v>2573</v>
      </c>
      <c r="I75" s="1288"/>
      <c r="J75" s="1288"/>
      <c r="K75" s="1288"/>
      <c r="L75" s="1288"/>
      <c r="M75" s="1288"/>
      <c r="N75" s="1288"/>
      <c r="O75" s="1288"/>
      <c r="P75" s="1288"/>
      <c r="Q75" s="1288"/>
      <c r="R75" s="1288"/>
      <c r="S75" s="1288"/>
      <c r="T75" s="1288"/>
      <c r="U75" s="1288"/>
      <c r="V75" s="1288"/>
      <c r="W75" s="1288"/>
      <c r="X75" s="1288"/>
      <c r="Y75" s="1288"/>
      <c r="Z75" s="1289"/>
      <c r="AA75" s="1284" t="s">
        <v>817</v>
      </c>
      <c r="AB75" s="1285"/>
      <c r="AC75" s="1285"/>
      <c r="AD75" s="1285"/>
      <c r="AE75" s="1286"/>
      <c r="AF75" s="1282" t="str">
        <f>'申込シート①-1・２'!J5&amp;"  "&amp;'申込シート①-1・２'!K5</f>
        <v xml:space="preserve">  </v>
      </c>
      <c r="AG75" s="1283"/>
      <c r="AH75" s="1283"/>
      <c r="AI75" s="1283"/>
      <c r="AJ75" s="1283"/>
      <c r="AK75" s="1283"/>
      <c r="AL75" s="1283"/>
      <c r="AM75" s="1283"/>
      <c r="AN75" s="1283"/>
      <c r="AO75" s="693" t="s">
        <v>2483</v>
      </c>
    </row>
    <row r="76" spans="2:42" ht="10.5" customHeight="1">
      <c r="B76" s="1367" t="s">
        <v>67</v>
      </c>
      <c r="C76" s="1367"/>
      <c r="D76" s="1367"/>
      <c r="E76" s="1367"/>
      <c r="F76" s="1367"/>
      <c r="G76" s="1367"/>
      <c r="H76" s="1367"/>
      <c r="I76" s="1367"/>
      <c r="J76" s="1367"/>
      <c r="K76" s="1367"/>
      <c r="L76" s="1367"/>
      <c r="M76" s="1367"/>
      <c r="N76" s="1367"/>
      <c r="O76" s="1367"/>
      <c r="P76" s="1367"/>
      <c r="Q76" s="1367"/>
      <c r="R76" s="1367"/>
      <c r="S76" s="1367"/>
      <c r="T76" s="1367"/>
      <c r="U76" s="1367"/>
      <c r="V76" s="1367"/>
      <c r="W76" s="1367"/>
      <c r="X76" s="1367"/>
      <c r="Y76" s="1367"/>
      <c r="Z76" s="1367"/>
      <c r="AA76" s="1367"/>
      <c r="AB76" s="1367"/>
      <c r="AC76" s="1367"/>
      <c r="AD76" s="1367"/>
      <c r="AE76" s="1367"/>
      <c r="AF76" s="1367"/>
      <c r="AG76" s="1367"/>
      <c r="AH76" s="1367"/>
      <c r="AI76" s="1367"/>
      <c r="AJ76" s="1367"/>
      <c r="AK76" s="1367"/>
      <c r="AL76" s="1367"/>
      <c r="AM76" s="1367"/>
      <c r="AN76" s="1367"/>
      <c r="AO76" s="1367"/>
    </row>
    <row r="77" spans="2:42" ht="9.75" customHeight="1">
      <c r="B77" s="1304"/>
      <c r="C77" s="1304"/>
      <c r="D77" s="1304"/>
      <c r="E77" s="1304"/>
      <c r="F77" s="1304"/>
      <c r="G77" s="1304"/>
      <c r="H77" s="1304"/>
      <c r="I77" s="1304"/>
      <c r="J77" s="1304"/>
      <c r="K77" s="1304"/>
      <c r="L77" s="1304"/>
      <c r="M77" s="1304"/>
      <c r="N77" s="1304"/>
      <c r="O77" s="1304"/>
      <c r="P77" s="1304"/>
      <c r="Q77" s="1304"/>
      <c r="R77" s="1304"/>
      <c r="S77" s="1304"/>
      <c r="T77" s="1304"/>
      <c r="U77" s="1304"/>
      <c r="V77" s="1304"/>
      <c r="W77" s="1304"/>
      <c r="X77" s="1304"/>
      <c r="Y77" s="1304"/>
      <c r="Z77" s="1304"/>
      <c r="AA77" s="1304"/>
      <c r="AB77" s="1304"/>
      <c r="AC77" s="1304"/>
      <c r="AD77" s="1304"/>
      <c r="AE77" s="1304"/>
      <c r="AF77" s="1368"/>
      <c r="AG77" s="1368"/>
      <c r="AH77" s="1368"/>
      <c r="AI77" s="1368"/>
      <c r="AJ77" s="1368"/>
      <c r="AK77" s="1368"/>
      <c r="AL77" s="1368"/>
      <c r="AM77" s="1368"/>
      <c r="AN77" s="1368"/>
      <c r="AO77" s="1368"/>
    </row>
    <row r="78" spans="2:42" ht="16.5" customHeight="1">
      <c r="B78" s="1256" t="s">
        <v>796</v>
      </c>
      <c r="C78" s="1257"/>
      <c r="D78" s="1257"/>
      <c r="E78" s="1257"/>
      <c r="F78" s="1257"/>
      <c r="G78" s="1258"/>
      <c r="H78" s="1256" t="s">
        <v>1194</v>
      </c>
      <c r="I78" s="1257"/>
      <c r="J78" s="1257"/>
      <c r="K78" s="1257"/>
      <c r="L78" s="1257"/>
      <c r="M78" s="1257"/>
      <c r="N78" s="1257"/>
      <c r="O78" s="1257"/>
      <c r="P78" s="1257"/>
      <c r="Q78" s="1257"/>
      <c r="R78" s="1257"/>
      <c r="S78" s="1257"/>
      <c r="T78" s="1257"/>
      <c r="U78" s="1257"/>
      <c r="V78" s="1257"/>
      <c r="W78" s="1257"/>
      <c r="X78" s="1257"/>
      <c r="Y78" s="1257"/>
      <c r="Z78" s="1258"/>
      <c r="AA78" s="1256" t="s">
        <v>1195</v>
      </c>
      <c r="AB78" s="1257"/>
      <c r="AC78" s="1257"/>
      <c r="AD78" s="1257"/>
      <c r="AE78" s="1258"/>
      <c r="AF78" s="1281"/>
      <c r="AG78" s="1281"/>
      <c r="AH78" s="1281"/>
      <c r="AI78" s="1281"/>
      <c r="AJ78" s="1281"/>
      <c r="AK78" s="1281"/>
      <c r="AL78" s="1281"/>
      <c r="AM78" s="1281"/>
      <c r="AN78" s="1281"/>
      <c r="AO78" s="1281"/>
    </row>
    <row r="79" spans="2:42" ht="16.5" customHeight="1">
      <c r="B79" s="1297"/>
      <c r="C79" s="1298"/>
      <c r="D79" s="1298"/>
      <c r="E79" s="1298"/>
      <c r="F79" s="1298"/>
      <c r="G79" s="1299"/>
      <c r="H79" s="1297"/>
      <c r="I79" s="1298"/>
      <c r="J79" s="1298"/>
      <c r="K79" s="1298"/>
      <c r="L79" s="1298"/>
      <c r="M79" s="1298"/>
      <c r="N79" s="1298"/>
      <c r="O79" s="1298"/>
      <c r="P79" s="1298"/>
      <c r="Q79" s="1298"/>
      <c r="R79" s="1298"/>
      <c r="S79" s="1298"/>
      <c r="T79" s="1298"/>
      <c r="U79" s="1298"/>
      <c r="V79" s="1298"/>
      <c r="W79" s="1298"/>
      <c r="X79" s="1298"/>
      <c r="Y79" s="1298"/>
      <c r="Z79" s="1299"/>
      <c r="AA79" s="1363"/>
      <c r="AB79" s="1364"/>
      <c r="AC79" s="1364"/>
      <c r="AD79" s="1364"/>
      <c r="AE79" s="1272" t="s">
        <v>1010</v>
      </c>
      <c r="AF79" s="1280"/>
      <c r="AG79" s="1281"/>
      <c r="AH79" s="1281"/>
      <c r="AI79" s="1281"/>
      <c r="AJ79" s="1281"/>
      <c r="AK79" s="1281"/>
      <c r="AL79" s="1281"/>
      <c r="AM79" s="1281"/>
      <c r="AN79" s="1281"/>
      <c r="AO79" s="1281"/>
      <c r="AP79" s="28"/>
    </row>
    <row r="80" spans="2:42" ht="16.5" customHeight="1">
      <c r="B80" s="1300"/>
      <c r="C80" s="1301"/>
      <c r="D80" s="1301"/>
      <c r="E80" s="1301"/>
      <c r="F80" s="1301"/>
      <c r="G80" s="1302"/>
      <c r="H80" s="1300"/>
      <c r="I80" s="1301"/>
      <c r="J80" s="1301"/>
      <c r="K80" s="1301"/>
      <c r="L80" s="1301"/>
      <c r="M80" s="1301"/>
      <c r="N80" s="1301"/>
      <c r="O80" s="1301"/>
      <c r="P80" s="1301"/>
      <c r="Q80" s="1301"/>
      <c r="R80" s="1301"/>
      <c r="S80" s="1301"/>
      <c r="T80" s="1301"/>
      <c r="U80" s="1301"/>
      <c r="V80" s="1301"/>
      <c r="W80" s="1301"/>
      <c r="X80" s="1301"/>
      <c r="Y80" s="1301"/>
      <c r="Z80" s="1302"/>
      <c r="AA80" s="1365"/>
      <c r="AB80" s="1366"/>
      <c r="AC80" s="1366"/>
      <c r="AD80" s="1366"/>
      <c r="AE80" s="1273"/>
      <c r="AF80" s="1281"/>
      <c r="AG80" s="1281"/>
      <c r="AH80" s="1281"/>
      <c r="AI80" s="1281"/>
      <c r="AJ80" s="1281"/>
      <c r="AK80" s="1281"/>
      <c r="AL80" s="1281"/>
      <c r="AM80" s="1281"/>
      <c r="AN80" s="1281"/>
      <c r="AO80" s="1281"/>
      <c r="AP80" s="28"/>
    </row>
    <row r="81" spans="1:42" ht="16.5" customHeight="1">
      <c r="B81" s="1297"/>
      <c r="C81" s="1298"/>
      <c r="D81" s="1298"/>
      <c r="E81" s="1298"/>
      <c r="F81" s="1298"/>
      <c r="G81" s="1299"/>
      <c r="H81" s="1297"/>
      <c r="I81" s="1298"/>
      <c r="J81" s="1298"/>
      <c r="K81" s="1298"/>
      <c r="L81" s="1298"/>
      <c r="M81" s="1298"/>
      <c r="N81" s="1298"/>
      <c r="O81" s="1298"/>
      <c r="P81" s="1298"/>
      <c r="Q81" s="1298"/>
      <c r="R81" s="1298"/>
      <c r="S81" s="1298"/>
      <c r="T81" s="1298"/>
      <c r="U81" s="1298"/>
      <c r="V81" s="1298"/>
      <c r="W81" s="1298"/>
      <c r="X81" s="1298"/>
      <c r="Y81" s="1298"/>
      <c r="Z81" s="1299"/>
      <c r="AA81" s="1363"/>
      <c r="AB81" s="1364"/>
      <c r="AC81" s="1364"/>
      <c r="AD81" s="1364"/>
      <c r="AE81" s="1272" t="s">
        <v>1011</v>
      </c>
      <c r="AF81" s="1280"/>
      <c r="AG81" s="1281"/>
      <c r="AH81" s="1281"/>
      <c r="AI81" s="1281"/>
      <c r="AJ81" s="1281"/>
      <c r="AK81" s="1281"/>
      <c r="AL81" s="1281"/>
      <c r="AM81" s="1281"/>
      <c r="AN81" s="1281"/>
      <c r="AO81" s="1281"/>
      <c r="AP81" s="28"/>
    </row>
    <row r="82" spans="1:42" ht="16.5" customHeight="1">
      <c r="B82" s="1300"/>
      <c r="C82" s="1301"/>
      <c r="D82" s="1301"/>
      <c r="E82" s="1301"/>
      <c r="F82" s="1301"/>
      <c r="G82" s="1302"/>
      <c r="H82" s="1300"/>
      <c r="I82" s="1301"/>
      <c r="J82" s="1301"/>
      <c r="K82" s="1301"/>
      <c r="L82" s="1301"/>
      <c r="M82" s="1301"/>
      <c r="N82" s="1301"/>
      <c r="O82" s="1301"/>
      <c r="P82" s="1301"/>
      <c r="Q82" s="1301"/>
      <c r="R82" s="1301"/>
      <c r="S82" s="1301"/>
      <c r="T82" s="1301"/>
      <c r="U82" s="1301"/>
      <c r="V82" s="1301"/>
      <c r="W82" s="1301"/>
      <c r="X82" s="1301"/>
      <c r="Y82" s="1301"/>
      <c r="Z82" s="1302"/>
      <c r="AA82" s="1365"/>
      <c r="AB82" s="1366"/>
      <c r="AC82" s="1366"/>
      <c r="AD82" s="1366"/>
      <c r="AE82" s="1273"/>
      <c r="AF82" s="1281"/>
      <c r="AG82" s="1281"/>
      <c r="AH82" s="1281"/>
      <c r="AI82" s="1281"/>
      <c r="AJ82" s="1281"/>
      <c r="AK82" s="1281"/>
      <c r="AL82" s="1281"/>
      <c r="AM82" s="1281"/>
      <c r="AN82" s="1281"/>
      <c r="AO82" s="1281"/>
      <c r="AP82" s="28"/>
    </row>
    <row r="83" spans="1:42" ht="16.5" customHeight="1">
      <c r="B83" s="1297"/>
      <c r="C83" s="1298"/>
      <c r="D83" s="1298"/>
      <c r="E83" s="1298"/>
      <c r="F83" s="1298"/>
      <c r="G83" s="1299"/>
      <c r="H83" s="1297"/>
      <c r="I83" s="1298"/>
      <c r="J83" s="1298"/>
      <c r="K83" s="1298"/>
      <c r="L83" s="1298"/>
      <c r="M83" s="1298"/>
      <c r="N83" s="1298"/>
      <c r="O83" s="1298"/>
      <c r="P83" s="1298"/>
      <c r="Q83" s="1298"/>
      <c r="R83" s="1298"/>
      <c r="S83" s="1298"/>
      <c r="T83" s="1298"/>
      <c r="U83" s="1298"/>
      <c r="V83" s="1298"/>
      <c r="W83" s="1298"/>
      <c r="X83" s="1298"/>
      <c r="Y83" s="1298"/>
      <c r="Z83" s="1299"/>
      <c r="AA83" s="1363"/>
      <c r="AB83" s="1364"/>
      <c r="AC83" s="1364"/>
      <c r="AD83" s="1364"/>
      <c r="AE83" s="1272" t="s">
        <v>1011</v>
      </c>
      <c r="AF83" s="1280"/>
      <c r="AG83" s="1281"/>
      <c r="AH83" s="1281"/>
      <c r="AI83" s="1281"/>
      <c r="AJ83" s="1281"/>
      <c r="AK83" s="1281"/>
      <c r="AL83" s="1281"/>
      <c r="AM83" s="1281"/>
      <c r="AN83" s="1281"/>
      <c r="AO83" s="1281"/>
      <c r="AP83" s="28"/>
    </row>
    <row r="84" spans="1:42" ht="16.5" customHeight="1">
      <c r="B84" s="1300"/>
      <c r="C84" s="1301"/>
      <c r="D84" s="1301"/>
      <c r="E84" s="1301"/>
      <c r="F84" s="1301"/>
      <c r="G84" s="1302"/>
      <c r="H84" s="1300"/>
      <c r="I84" s="1301"/>
      <c r="J84" s="1301"/>
      <c r="K84" s="1301"/>
      <c r="L84" s="1301"/>
      <c r="M84" s="1301"/>
      <c r="N84" s="1301"/>
      <c r="O84" s="1301"/>
      <c r="P84" s="1301"/>
      <c r="Q84" s="1301"/>
      <c r="R84" s="1301"/>
      <c r="S84" s="1301"/>
      <c r="T84" s="1301"/>
      <c r="U84" s="1301"/>
      <c r="V84" s="1301"/>
      <c r="W84" s="1301"/>
      <c r="X84" s="1301"/>
      <c r="Y84" s="1301"/>
      <c r="Z84" s="1302"/>
      <c r="AA84" s="1365"/>
      <c r="AB84" s="1366"/>
      <c r="AC84" s="1366"/>
      <c r="AD84" s="1366"/>
      <c r="AE84" s="1273"/>
      <c r="AF84" s="1281"/>
      <c r="AG84" s="1281"/>
      <c r="AH84" s="1281"/>
      <c r="AI84" s="1281"/>
      <c r="AJ84" s="1281"/>
      <c r="AK84" s="1281"/>
      <c r="AL84" s="1281"/>
      <c r="AM84" s="1281"/>
      <c r="AN84" s="1281"/>
      <c r="AO84" s="1281"/>
      <c r="AP84" s="28"/>
    </row>
    <row r="85" spans="1:42" ht="16.5" customHeight="1">
      <c r="B85" s="1297"/>
      <c r="C85" s="1298"/>
      <c r="D85" s="1298"/>
      <c r="E85" s="1298"/>
      <c r="F85" s="1298"/>
      <c r="G85" s="1299"/>
      <c r="H85" s="1297"/>
      <c r="I85" s="1298"/>
      <c r="J85" s="1298"/>
      <c r="K85" s="1298"/>
      <c r="L85" s="1298"/>
      <c r="M85" s="1298"/>
      <c r="N85" s="1298"/>
      <c r="O85" s="1298"/>
      <c r="P85" s="1298"/>
      <c r="Q85" s="1298"/>
      <c r="R85" s="1298"/>
      <c r="S85" s="1298"/>
      <c r="T85" s="1298"/>
      <c r="U85" s="1298"/>
      <c r="V85" s="1298"/>
      <c r="W85" s="1298"/>
      <c r="X85" s="1298"/>
      <c r="Y85" s="1298"/>
      <c r="Z85" s="1299"/>
      <c r="AA85" s="1363"/>
      <c r="AB85" s="1364"/>
      <c r="AC85" s="1364"/>
      <c r="AD85" s="1364"/>
      <c r="AE85" s="1272" t="s">
        <v>1011</v>
      </c>
      <c r="AF85" s="1280"/>
      <c r="AG85" s="1281"/>
      <c r="AH85" s="1281"/>
      <c r="AI85" s="1281"/>
      <c r="AJ85" s="1281"/>
      <c r="AK85" s="1281"/>
      <c r="AL85" s="1281"/>
      <c r="AM85" s="1281"/>
      <c r="AN85" s="1281"/>
      <c r="AO85" s="1281"/>
      <c r="AP85" s="28"/>
    </row>
    <row r="86" spans="1:42" ht="16.5" customHeight="1">
      <c r="B86" s="1300"/>
      <c r="C86" s="1301"/>
      <c r="D86" s="1301"/>
      <c r="E86" s="1301"/>
      <c r="F86" s="1301"/>
      <c r="G86" s="1302"/>
      <c r="H86" s="1300"/>
      <c r="I86" s="1301"/>
      <c r="J86" s="1301"/>
      <c r="K86" s="1301"/>
      <c r="L86" s="1301"/>
      <c r="M86" s="1301"/>
      <c r="N86" s="1301"/>
      <c r="O86" s="1301"/>
      <c r="P86" s="1301"/>
      <c r="Q86" s="1301"/>
      <c r="R86" s="1301"/>
      <c r="S86" s="1301"/>
      <c r="T86" s="1301"/>
      <c r="U86" s="1301"/>
      <c r="V86" s="1301"/>
      <c r="W86" s="1301"/>
      <c r="X86" s="1301"/>
      <c r="Y86" s="1301"/>
      <c r="Z86" s="1302"/>
      <c r="AA86" s="1365"/>
      <c r="AB86" s="1366"/>
      <c r="AC86" s="1366"/>
      <c r="AD86" s="1366"/>
      <c r="AE86" s="1273"/>
      <c r="AF86" s="1281"/>
      <c r="AG86" s="1281"/>
      <c r="AH86" s="1281"/>
      <c r="AI86" s="1281"/>
      <c r="AJ86" s="1281"/>
      <c r="AK86" s="1281"/>
      <c r="AL86" s="1281"/>
      <c r="AM86" s="1281"/>
      <c r="AN86" s="1281"/>
      <c r="AO86" s="1281"/>
      <c r="AP86" s="28"/>
    </row>
    <row r="87" spans="1:42" ht="16.5" customHeight="1">
      <c r="B87" s="1297"/>
      <c r="C87" s="1298"/>
      <c r="D87" s="1298"/>
      <c r="E87" s="1298"/>
      <c r="F87" s="1298"/>
      <c r="G87" s="1299"/>
      <c r="H87" s="1297"/>
      <c r="I87" s="1298"/>
      <c r="J87" s="1298"/>
      <c r="K87" s="1298"/>
      <c r="L87" s="1298"/>
      <c r="M87" s="1298"/>
      <c r="N87" s="1298"/>
      <c r="O87" s="1298"/>
      <c r="P87" s="1298"/>
      <c r="Q87" s="1298"/>
      <c r="R87" s="1298"/>
      <c r="S87" s="1298"/>
      <c r="T87" s="1298"/>
      <c r="U87" s="1298"/>
      <c r="V87" s="1298"/>
      <c r="W87" s="1298"/>
      <c r="X87" s="1298"/>
      <c r="Y87" s="1298"/>
      <c r="Z87" s="1299"/>
      <c r="AA87" s="1363"/>
      <c r="AB87" s="1364"/>
      <c r="AC87" s="1364"/>
      <c r="AD87" s="1364"/>
      <c r="AE87" s="1272" t="s">
        <v>1011</v>
      </c>
      <c r="AF87" s="1280"/>
      <c r="AG87" s="1281"/>
      <c r="AH87" s="1281"/>
      <c r="AI87" s="1281"/>
      <c r="AJ87" s="1281"/>
      <c r="AK87" s="1281"/>
      <c r="AL87" s="1281"/>
      <c r="AM87" s="1281"/>
      <c r="AN87" s="1281"/>
      <c r="AO87" s="1281"/>
      <c r="AP87" s="28"/>
    </row>
    <row r="88" spans="1:42" ht="16.5" customHeight="1">
      <c r="B88" s="1300"/>
      <c r="C88" s="1301"/>
      <c r="D88" s="1301"/>
      <c r="E88" s="1301"/>
      <c r="F88" s="1301"/>
      <c r="G88" s="1302"/>
      <c r="H88" s="1300"/>
      <c r="I88" s="1301"/>
      <c r="J88" s="1301"/>
      <c r="K88" s="1301"/>
      <c r="L88" s="1301"/>
      <c r="M88" s="1301"/>
      <c r="N88" s="1301"/>
      <c r="O88" s="1301"/>
      <c r="P88" s="1301"/>
      <c r="Q88" s="1301"/>
      <c r="R88" s="1301"/>
      <c r="S88" s="1301"/>
      <c r="T88" s="1301"/>
      <c r="U88" s="1301"/>
      <c r="V88" s="1301"/>
      <c r="W88" s="1301"/>
      <c r="X88" s="1301"/>
      <c r="Y88" s="1301"/>
      <c r="Z88" s="1302"/>
      <c r="AA88" s="1365"/>
      <c r="AB88" s="1366"/>
      <c r="AC88" s="1366"/>
      <c r="AD88" s="1366"/>
      <c r="AE88" s="1273"/>
      <c r="AF88" s="1281"/>
      <c r="AG88" s="1281"/>
      <c r="AH88" s="1281"/>
      <c r="AI88" s="1281"/>
      <c r="AJ88" s="1281"/>
      <c r="AK88" s="1281"/>
      <c r="AL88" s="1281"/>
      <c r="AM88" s="1281"/>
      <c r="AN88" s="1281"/>
      <c r="AO88" s="1281"/>
      <c r="AP88" s="28"/>
    </row>
    <row r="89" spans="1:42" ht="13.5" customHeight="1">
      <c r="B89" s="1303"/>
      <c r="C89" s="1303"/>
      <c r="D89" s="1303"/>
      <c r="E89" s="1303"/>
      <c r="F89" s="1303"/>
      <c r="G89" s="1303"/>
      <c r="H89" s="1303"/>
      <c r="I89" s="1303"/>
      <c r="J89" s="1303"/>
      <c r="K89" s="1303"/>
      <c r="L89" s="1303"/>
      <c r="M89" s="1303"/>
      <c r="N89" s="1303"/>
      <c r="O89" s="1303"/>
      <c r="P89" s="1303"/>
      <c r="Q89" s="1303"/>
      <c r="R89" s="1303"/>
      <c r="S89" s="1303"/>
      <c r="T89" s="1303"/>
      <c r="U89" s="1303"/>
      <c r="V89" s="1303"/>
      <c r="W89" s="1303"/>
      <c r="X89" s="1303"/>
      <c r="Y89" s="1303"/>
      <c r="Z89" s="1303"/>
      <c r="AA89" s="1303"/>
      <c r="AB89" s="1303"/>
      <c r="AC89" s="1303"/>
      <c r="AD89" s="1303"/>
      <c r="AE89" s="1303"/>
      <c r="AF89" s="1304"/>
      <c r="AG89" s="1304"/>
      <c r="AH89" s="1304"/>
      <c r="AI89" s="1304"/>
      <c r="AJ89" s="1304"/>
      <c r="AK89" s="1304"/>
      <c r="AL89" s="1304"/>
      <c r="AM89" s="1304"/>
      <c r="AN89" s="1304"/>
      <c r="AO89" s="1304"/>
    </row>
    <row r="90" spans="1:42" ht="16.5" customHeight="1">
      <c r="A90" s="125"/>
      <c r="B90" s="1290" t="s">
        <v>1012</v>
      </c>
      <c r="C90" s="1291"/>
      <c r="D90" s="1291"/>
      <c r="E90" s="1291"/>
      <c r="F90" s="1291"/>
      <c r="G90" s="1292"/>
      <c r="H90" s="1400"/>
      <c r="I90" s="1364"/>
      <c r="J90" s="1364"/>
      <c r="K90" s="1364"/>
      <c r="L90" s="1364"/>
      <c r="M90" s="1364"/>
      <c r="N90" s="1364"/>
      <c r="O90" s="1364"/>
      <c r="P90" s="1364"/>
      <c r="Q90" s="1364"/>
      <c r="R90" s="1364"/>
      <c r="S90" s="1364"/>
      <c r="T90" s="1364"/>
      <c r="U90" s="1364"/>
      <c r="V90" s="1364"/>
      <c r="W90" s="1364"/>
      <c r="X90" s="1364"/>
      <c r="Y90" s="1364"/>
      <c r="Z90" s="1272"/>
      <c r="AA90" s="1305" t="s">
        <v>557</v>
      </c>
      <c r="AB90" s="1306"/>
      <c r="AC90" s="1306"/>
      <c r="AD90" s="1306"/>
      <c r="AE90" s="1307"/>
      <c r="AF90" s="1400"/>
      <c r="AG90" s="1364"/>
      <c r="AH90" s="1364"/>
      <c r="AI90" s="1364"/>
      <c r="AJ90" s="1364"/>
      <c r="AK90" s="1364"/>
      <c r="AL90" s="1364"/>
      <c r="AM90" s="1364"/>
      <c r="AN90" s="1364"/>
      <c r="AO90" s="1272"/>
      <c r="AP90" s="19"/>
    </row>
    <row r="91" spans="1:42" ht="16.5" customHeight="1">
      <c r="A91" s="125"/>
      <c r="B91" s="1412" t="s">
        <v>556</v>
      </c>
      <c r="C91" s="1413"/>
      <c r="D91" s="1413"/>
      <c r="E91" s="1413"/>
      <c r="F91" s="1413"/>
      <c r="G91" s="1414"/>
      <c r="H91" s="1365"/>
      <c r="I91" s="1366"/>
      <c r="J91" s="1366"/>
      <c r="K91" s="1366"/>
      <c r="L91" s="1366"/>
      <c r="M91" s="1366"/>
      <c r="N91" s="1366"/>
      <c r="O91" s="1366"/>
      <c r="P91" s="1366"/>
      <c r="Q91" s="1366"/>
      <c r="R91" s="1366"/>
      <c r="S91" s="1366"/>
      <c r="T91" s="1366"/>
      <c r="U91" s="1366"/>
      <c r="V91" s="1366"/>
      <c r="W91" s="1366"/>
      <c r="X91" s="1366"/>
      <c r="Y91" s="1366"/>
      <c r="Z91" s="1273"/>
      <c r="AA91" s="1308"/>
      <c r="AB91" s="1309"/>
      <c r="AC91" s="1309"/>
      <c r="AD91" s="1309"/>
      <c r="AE91" s="1310"/>
      <c r="AF91" s="1365"/>
      <c r="AG91" s="1366"/>
      <c r="AH91" s="1366"/>
      <c r="AI91" s="1366"/>
      <c r="AJ91" s="1366"/>
      <c r="AK91" s="1366"/>
      <c r="AL91" s="1366"/>
      <c r="AM91" s="1366"/>
      <c r="AN91" s="1366"/>
      <c r="AO91" s="1273"/>
      <c r="AP91" s="19"/>
    </row>
    <row r="92" spans="1:42" ht="8.25" customHeight="1">
      <c r="A92" s="125"/>
      <c r="B92" s="1296"/>
      <c r="C92" s="1296"/>
      <c r="D92" s="1296"/>
      <c r="E92" s="24"/>
      <c r="F92" s="24"/>
      <c r="G92" s="24"/>
      <c r="H92" s="25"/>
      <c r="I92" s="25"/>
      <c r="J92" s="25"/>
      <c r="K92" s="25"/>
      <c r="L92" s="25"/>
      <c r="M92" s="25"/>
      <c r="N92" s="25"/>
      <c r="O92" s="25"/>
      <c r="P92" s="25"/>
      <c r="Q92" s="25"/>
      <c r="R92" s="25"/>
      <c r="S92" s="25"/>
      <c r="T92" s="25"/>
      <c r="U92" s="25"/>
      <c r="V92" s="25"/>
      <c r="W92" s="25"/>
      <c r="X92" s="25"/>
      <c r="Y92" s="25"/>
      <c r="Z92" s="25"/>
      <c r="AA92" s="26"/>
      <c r="AB92" s="26"/>
      <c r="AC92" s="26"/>
      <c r="AD92" s="26"/>
      <c r="AE92" s="26"/>
      <c r="AF92" s="27"/>
      <c r="AG92" s="27"/>
      <c r="AH92" s="27"/>
      <c r="AI92" s="27"/>
      <c r="AJ92" s="27"/>
      <c r="AK92" s="27"/>
      <c r="AL92" s="27"/>
      <c r="AM92" s="27"/>
      <c r="AN92" s="27"/>
      <c r="AO92" s="27"/>
      <c r="AP92" s="28"/>
    </row>
    <row r="93" spans="1:42" ht="16.5" customHeight="1">
      <c r="A93" s="125"/>
      <c r="B93" s="1290" t="s">
        <v>558</v>
      </c>
      <c r="C93" s="1291"/>
      <c r="D93" s="1291"/>
      <c r="E93" s="1291"/>
      <c r="F93" s="1291"/>
      <c r="G93" s="1292"/>
      <c r="H93" s="1400"/>
      <c r="I93" s="1364"/>
      <c r="J93" s="1364"/>
      <c r="K93" s="1364"/>
      <c r="L93" s="1364"/>
      <c r="M93" s="1364"/>
      <c r="N93" s="1364"/>
      <c r="O93" s="1364"/>
      <c r="P93" s="1364"/>
      <c r="Q93" s="1364"/>
      <c r="R93" s="1364"/>
      <c r="S93" s="1364"/>
      <c r="T93" s="1364"/>
      <c r="U93" s="1364"/>
      <c r="V93" s="1364"/>
      <c r="W93" s="1364"/>
      <c r="X93" s="1364"/>
      <c r="Y93" s="1364"/>
      <c r="Z93" s="1272"/>
      <c r="AA93" s="1398"/>
      <c r="AB93" s="1399"/>
      <c r="AC93" s="1399"/>
      <c r="AD93" s="1399"/>
      <c r="AE93" s="1399"/>
      <c r="AF93" s="1281"/>
      <c r="AG93" s="1281"/>
      <c r="AH93" s="1281"/>
      <c r="AI93" s="1281"/>
      <c r="AJ93" s="1281"/>
      <c r="AK93" s="1281"/>
      <c r="AL93" s="1281"/>
      <c r="AM93" s="1281"/>
      <c r="AN93" s="1281"/>
      <c r="AO93" s="1281"/>
      <c r="AP93" s="28"/>
    </row>
    <row r="94" spans="1:42" ht="16.5" customHeight="1">
      <c r="A94" s="125"/>
      <c r="B94" s="1293"/>
      <c r="C94" s="1294"/>
      <c r="D94" s="1294"/>
      <c r="E94" s="1294"/>
      <c r="F94" s="1294"/>
      <c r="G94" s="1295"/>
      <c r="H94" s="1365"/>
      <c r="I94" s="1366"/>
      <c r="J94" s="1366"/>
      <c r="K94" s="1366"/>
      <c r="L94" s="1366"/>
      <c r="M94" s="1366"/>
      <c r="N94" s="1366"/>
      <c r="O94" s="1366"/>
      <c r="P94" s="1366"/>
      <c r="Q94" s="1366"/>
      <c r="R94" s="1366"/>
      <c r="S94" s="1366"/>
      <c r="T94" s="1366"/>
      <c r="U94" s="1366"/>
      <c r="V94" s="1366"/>
      <c r="W94" s="1366"/>
      <c r="X94" s="1366"/>
      <c r="Y94" s="1366"/>
      <c r="Z94" s="1273"/>
      <c r="AA94" s="1398"/>
      <c r="AB94" s="1399"/>
      <c r="AC94" s="1399"/>
      <c r="AD94" s="1399"/>
      <c r="AE94" s="1399"/>
      <c r="AF94" s="1281"/>
      <c r="AG94" s="1281"/>
      <c r="AH94" s="1281"/>
      <c r="AI94" s="1281"/>
      <c r="AJ94" s="1281"/>
      <c r="AK94" s="1281"/>
      <c r="AL94" s="1281"/>
      <c r="AM94" s="1281"/>
      <c r="AN94" s="1281"/>
      <c r="AO94" s="1281"/>
    </row>
    <row r="95" spans="1:42" ht="7.5" customHeight="1">
      <c r="A95" s="125"/>
      <c r="B95" s="24"/>
      <c r="C95" s="23"/>
      <c r="D95" s="23"/>
      <c r="E95" s="23"/>
      <c r="F95" s="23"/>
      <c r="G95" s="23"/>
      <c r="H95" s="22"/>
      <c r="I95" s="22"/>
      <c r="J95" s="22"/>
      <c r="K95" s="22"/>
      <c r="L95" s="22"/>
      <c r="M95" s="22"/>
      <c r="N95" s="22"/>
      <c r="O95" s="22"/>
      <c r="P95" s="22"/>
      <c r="Q95" s="22"/>
      <c r="R95" s="22"/>
      <c r="S95" s="22"/>
      <c r="T95" s="22"/>
      <c r="U95" s="22"/>
      <c r="V95" s="30"/>
      <c r="W95" s="22"/>
      <c r="X95" s="22"/>
      <c r="Y95" s="22"/>
      <c r="Z95" s="22"/>
      <c r="AA95" s="29"/>
      <c r="AB95" s="29"/>
      <c r="AC95" s="29"/>
      <c r="AD95" s="29"/>
      <c r="AE95" s="29"/>
      <c r="AF95" s="27"/>
      <c r="AG95" s="27"/>
      <c r="AH95" s="27"/>
      <c r="AI95" s="27"/>
      <c r="AJ95" s="27"/>
      <c r="AK95" s="27"/>
      <c r="AL95" s="27"/>
      <c r="AM95" s="27"/>
      <c r="AN95" s="27"/>
      <c r="AO95" s="27"/>
    </row>
    <row r="96" spans="1:42" ht="25.5" customHeight="1">
      <c r="B96" s="1395" t="s">
        <v>1413</v>
      </c>
      <c r="C96" s="1257"/>
      <c r="D96" s="1257"/>
      <c r="E96" s="1257"/>
      <c r="F96" s="1257"/>
      <c r="G96" s="1257"/>
      <c r="H96" s="1257"/>
      <c r="I96" s="1257"/>
      <c r="J96" s="1257"/>
      <c r="K96" s="1257"/>
      <c r="L96" s="1257"/>
      <c r="M96" s="1257"/>
      <c r="N96" s="1257"/>
      <c r="O96" s="1257"/>
      <c r="P96" s="1257"/>
      <c r="Q96" s="1257"/>
      <c r="R96" s="1257"/>
      <c r="S96" s="1257"/>
      <c r="T96" s="1257"/>
      <c r="U96" s="1258"/>
      <c r="V96" s="1396"/>
      <c r="W96" s="1394"/>
      <c r="X96" s="1394"/>
      <c r="Y96" s="1394"/>
      <c r="Z96" s="1394"/>
      <c r="AA96" s="1394"/>
      <c r="AB96" s="1394"/>
      <c r="AC96" s="1394"/>
      <c r="AD96" s="1394"/>
      <c r="AE96" s="1394"/>
      <c r="AF96" s="1394"/>
      <c r="AG96" s="1394"/>
      <c r="AH96" s="1394"/>
      <c r="AI96" s="1394"/>
      <c r="AJ96" s="1394"/>
      <c r="AK96" s="1394"/>
      <c r="AL96" s="1394"/>
      <c r="AM96" s="1394"/>
      <c r="AN96" s="1394"/>
      <c r="AO96" s="1397"/>
      <c r="AP96" s="28"/>
    </row>
    <row r="97" spans="1:42" ht="7.5" customHeight="1">
      <c r="A97" s="125" t="s">
        <v>771</v>
      </c>
      <c r="B97" s="24"/>
      <c r="C97" s="23"/>
      <c r="D97" s="23"/>
      <c r="E97" s="23"/>
      <c r="F97" s="23"/>
      <c r="G97" s="23"/>
      <c r="H97" s="22"/>
      <c r="I97" s="22"/>
      <c r="J97" s="22"/>
      <c r="K97" s="22"/>
      <c r="L97" s="22"/>
      <c r="M97" s="22"/>
      <c r="N97" s="22"/>
      <c r="O97" s="22"/>
      <c r="P97" s="22"/>
      <c r="Q97" s="22"/>
      <c r="R97" s="22"/>
      <c r="S97" s="22"/>
      <c r="T97" s="22"/>
      <c r="U97" s="22"/>
      <c r="V97" s="30"/>
      <c r="W97" s="22"/>
      <c r="X97" s="22"/>
      <c r="Y97" s="22"/>
      <c r="Z97" s="22"/>
      <c r="AA97" s="29"/>
      <c r="AB97" s="29"/>
      <c r="AC97" s="29"/>
      <c r="AD97" s="29"/>
      <c r="AE97" s="29"/>
      <c r="AF97" s="27"/>
      <c r="AG97" s="27"/>
      <c r="AH97" s="27"/>
      <c r="AI97" s="27"/>
      <c r="AJ97" s="27"/>
      <c r="AK97" s="27"/>
      <c r="AL97" s="27"/>
      <c r="AM97" s="27"/>
      <c r="AN97" s="27"/>
      <c r="AO97" s="27"/>
    </row>
    <row r="98" spans="1:42" ht="25.5" customHeight="1">
      <c r="B98" s="1290" t="s">
        <v>1082</v>
      </c>
      <c r="C98" s="1291"/>
      <c r="D98" s="1291"/>
      <c r="E98" s="1291"/>
      <c r="F98" s="1291"/>
      <c r="G98" s="1292"/>
      <c r="H98" s="1404"/>
      <c r="I98" s="1405"/>
      <c r="J98" s="1405"/>
      <c r="K98" s="1405"/>
      <c r="L98" s="1405"/>
      <c r="M98" s="1405"/>
      <c r="N98" s="1405"/>
      <c r="O98" s="1405"/>
      <c r="P98" s="1405"/>
      <c r="Q98" s="1405"/>
      <c r="R98" s="1405"/>
      <c r="S98" s="1405"/>
      <c r="T98" s="1405"/>
      <c r="U98" s="1405"/>
      <c r="V98" s="1405"/>
      <c r="W98" s="1405"/>
      <c r="X98" s="1405"/>
      <c r="Y98" s="1405"/>
      <c r="Z98" s="1406"/>
      <c r="AA98" s="1256" t="s">
        <v>1083</v>
      </c>
      <c r="AB98" s="1257"/>
      <c r="AC98" s="1257"/>
      <c r="AD98" s="1257"/>
      <c r="AE98" s="1257"/>
      <c r="AF98" s="1257"/>
      <c r="AG98" s="1257"/>
      <c r="AH98" s="1258"/>
      <c r="AI98" s="1256" t="s">
        <v>1084</v>
      </c>
      <c r="AJ98" s="1257"/>
      <c r="AK98" s="1257"/>
      <c r="AL98" s="1257"/>
      <c r="AM98" s="1257"/>
      <c r="AN98" s="1257"/>
      <c r="AO98" s="1258"/>
      <c r="AP98" s="28"/>
    </row>
    <row r="99" spans="1:42" ht="25.5" customHeight="1">
      <c r="B99" s="1401"/>
      <c r="C99" s="1402"/>
      <c r="D99" s="1402"/>
      <c r="E99" s="1402"/>
      <c r="F99" s="1402"/>
      <c r="G99" s="1403"/>
      <c r="H99" s="1407" t="s">
        <v>2509</v>
      </c>
      <c r="I99" s="1408"/>
      <c r="J99" s="1408"/>
      <c r="K99" s="1408"/>
      <c r="L99" s="1408"/>
      <c r="M99" s="1408"/>
      <c r="N99" s="1408"/>
      <c r="O99" s="1408"/>
      <c r="P99" s="1408"/>
      <c r="Q99" s="1408"/>
      <c r="R99" s="1408"/>
      <c r="S99" s="1408"/>
      <c r="T99" s="1408"/>
      <c r="U99" s="1408"/>
      <c r="V99" s="1408"/>
      <c r="W99" s="1408"/>
      <c r="X99" s="1408"/>
      <c r="Y99" s="1408"/>
      <c r="Z99" s="1409"/>
      <c r="AA99" s="1396"/>
      <c r="AB99" s="1394"/>
      <c r="AC99" s="1394"/>
      <c r="AD99" s="1394"/>
      <c r="AE99" s="1394"/>
      <c r="AF99" s="1394"/>
      <c r="AG99" s="1388" t="s">
        <v>1085</v>
      </c>
      <c r="AH99" s="1389"/>
      <c r="AI99" s="1390"/>
      <c r="AJ99" s="1391"/>
      <c r="AK99" s="1391"/>
      <c r="AL99" s="1391"/>
      <c r="AM99" s="1391"/>
      <c r="AN99" s="1391"/>
      <c r="AO99" s="1392"/>
      <c r="AP99" s="28"/>
    </row>
    <row r="100" spans="1:42" ht="25.5" customHeight="1">
      <c r="B100" s="1293"/>
      <c r="C100" s="1294"/>
      <c r="D100" s="1294"/>
      <c r="E100" s="1294"/>
      <c r="F100" s="1294"/>
      <c r="G100" s="1295"/>
      <c r="H100" s="1407" t="s">
        <v>2470</v>
      </c>
      <c r="I100" s="1408"/>
      <c r="J100" s="1408"/>
      <c r="K100" s="1408"/>
      <c r="L100" s="1408"/>
      <c r="M100" s="1408"/>
      <c r="N100" s="1408"/>
      <c r="O100" s="1408"/>
      <c r="P100" s="1408"/>
      <c r="Q100" s="1408"/>
      <c r="R100" s="1408"/>
      <c r="S100" s="1408"/>
      <c r="T100" s="1408"/>
      <c r="U100" s="1408"/>
      <c r="V100" s="1408"/>
      <c r="W100" s="1408"/>
      <c r="X100" s="1408"/>
      <c r="Y100" s="1408"/>
      <c r="Z100" s="1409"/>
      <c r="AA100" s="1393"/>
      <c r="AB100" s="1394"/>
      <c r="AC100" s="1394"/>
      <c r="AD100" s="1394"/>
      <c r="AE100" s="1394"/>
      <c r="AF100" s="1394"/>
      <c r="AG100" s="1388" t="s">
        <v>1085</v>
      </c>
      <c r="AH100" s="1389"/>
      <c r="AI100" s="1390"/>
      <c r="AJ100" s="1391"/>
      <c r="AK100" s="1391"/>
      <c r="AL100" s="1391"/>
      <c r="AM100" s="1391"/>
      <c r="AN100" s="1391"/>
      <c r="AO100" s="1392"/>
      <c r="AP100" s="28"/>
    </row>
    <row r="101" spans="1:42" ht="7.5" customHeight="1">
      <c r="A101" s="125" t="s">
        <v>771</v>
      </c>
      <c r="B101" s="23"/>
      <c r="C101" s="23"/>
      <c r="D101" s="23"/>
      <c r="E101" s="23"/>
      <c r="F101" s="23"/>
      <c r="G101" s="23"/>
      <c r="H101" s="22"/>
      <c r="I101" s="22"/>
      <c r="J101" s="22"/>
      <c r="K101" s="22"/>
      <c r="L101" s="22"/>
      <c r="M101" s="22"/>
      <c r="N101" s="22"/>
      <c r="O101" s="22"/>
      <c r="P101" s="22"/>
      <c r="Q101" s="22"/>
      <c r="R101" s="22"/>
      <c r="S101" s="22"/>
      <c r="T101" s="22"/>
      <c r="U101" s="22"/>
      <c r="V101" s="30"/>
      <c r="W101" s="22"/>
      <c r="X101" s="22"/>
      <c r="Y101" s="22"/>
      <c r="Z101" s="22"/>
      <c r="AA101" s="29"/>
      <c r="AB101" s="29"/>
      <c r="AC101" s="29"/>
      <c r="AD101" s="29"/>
      <c r="AE101" s="29"/>
      <c r="AF101" s="27"/>
      <c r="AG101" s="27"/>
      <c r="AH101" s="27"/>
      <c r="AI101" s="27"/>
      <c r="AJ101" s="27"/>
      <c r="AK101" s="27"/>
      <c r="AL101" s="27"/>
      <c r="AM101" s="27"/>
      <c r="AN101" s="27"/>
      <c r="AO101" s="27"/>
    </row>
    <row r="102" spans="1:42" ht="16.5" customHeight="1">
      <c r="B102" s="1290" t="s">
        <v>1086</v>
      </c>
      <c r="C102" s="1291"/>
      <c r="D102" s="1291"/>
      <c r="E102" s="1291"/>
      <c r="F102" s="1291"/>
      <c r="G102" s="1292"/>
      <c r="H102" s="1290" t="s">
        <v>1087</v>
      </c>
      <c r="I102" s="1291"/>
      <c r="J102" s="1291"/>
      <c r="K102" s="1291"/>
      <c r="L102" s="1291"/>
      <c r="M102" s="1291"/>
      <c r="N102" s="1291"/>
      <c r="O102" s="1291"/>
      <c r="P102" s="1292"/>
      <c r="Q102" s="1297"/>
      <c r="R102" s="1298"/>
      <c r="S102" s="1298"/>
      <c r="T102" s="1298"/>
      <c r="U102" s="1298"/>
      <c r="V102" s="1298"/>
      <c r="W102" s="1298"/>
      <c r="X102" s="1298"/>
      <c r="Y102" s="1298"/>
      <c r="Z102" s="1298"/>
      <c r="AA102" s="1298"/>
      <c r="AB102" s="1298"/>
      <c r="AC102" s="1298"/>
      <c r="AD102" s="1298"/>
      <c r="AE102" s="1298"/>
      <c r="AF102" s="1298"/>
      <c r="AG102" s="1298"/>
      <c r="AH102" s="1298"/>
      <c r="AI102" s="1298"/>
      <c r="AJ102" s="1298"/>
      <c r="AK102" s="1298"/>
      <c r="AL102" s="1298"/>
      <c r="AM102" s="1298"/>
      <c r="AN102" s="1298"/>
      <c r="AO102" s="1299"/>
      <c r="AP102" s="28"/>
    </row>
    <row r="103" spans="1:42" ht="16.5" customHeight="1">
      <c r="B103" s="1401"/>
      <c r="C103" s="1402"/>
      <c r="D103" s="1402"/>
      <c r="E103" s="1402"/>
      <c r="F103" s="1402"/>
      <c r="G103" s="1403"/>
      <c r="H103" s="1293"/>
      <c r="I103" s="1294"/>
      <c r="J103" s="1294"/>
      <c r="K103" s="1294"/>
      <c r="L103" s="1294"/>
      <c r="M103" s="1294"/>
      <c r="N103" s="1294"/>
      <c r="O103" s="1294"/>
      <c r="P103" s="1295"/>
      <c r="Q103" s="1300"/>
      <c r="R103" s="1301"/>
      <c r="S103" s="1301"/>
      <c r="T103" s="1301"/>
      <c r="U103" s="1301"/>
      <c r="V103" s="1301"/>
      <c r="W103" s="1301"/>
      <c r="X103" s="1301"/>
      <c r="Y103" s="1301"/>
      <c r="Z103" s="1301"/>
      <c r="AA103" s="1301"/>
      <c r="AB103" s="1301"/>
      <c r="AC103" s="1301"/>
      <c r="AD103" s="1301"/>
      <c r="AE103" s="1301"/>
      <c r="AF103" s="1301"/>
      <c r="AG103" s="1301"/>
      <c r="AH103" s="1301"/>
      <c r="AI103" s="1301"/>
      <c r="AJ103" s="1301"/>
      <c r="AK103" s="1301"/>
      <c r="AL103" s="1301"/>
      <c r="AM103" s="1301"/>
      <c r="AN103" s="1301"/>
      <c r="AO103" s="1302"/>
      <c r="AP103" s="28"/>
    </row>
    <row r="104" spans="1:42" ht="16.5" customHeight="1">
      <c r="B104" s="1401"/>
      <c r="C104" s="1402"/>
      <c r="D104" s="1402"/>
      <c r="E104" s="1402"/>
      <c r="F104" s="1402"/>
      <c r="G104" s="1403"/>
      <c r="H104" s="1290" t="s">
        <v>1088</v>
      </c>
      <c r="I104" s="1291"/>
      <c r="J104" s="1291"/>
      <c r="K104" s="1291"/>
      <c r="L104" s="1291"/>
      <c r="M104" s="1291"/>
      <c r="N104" s="1291"/>
      <c r="O104" s="1291"/>
      <c r="P104" s="1292"/>
      <c r="Q104" s="1297"/>
      <c r="R104" s="1298"/>
      <c r="S104" s="1298"/>
      <c r="T104" s="1298"/>
      <c r="U104" s="1298"/>
      <c r="V104" s="1298"/>
      <c r="W104" s="1298"/>
      <c r="X104" s="1298"/>
      <c r="Y104" s="1299"/>
      <c r="Z104" s="1290" t="s">
        <v>1089</v>
      </c>
      <c r="AA104" s="1291"/>
      <c r="AB104" s="1291"/>
      <c r="AC104" s="1292"/>
      <c r="AD104" s="1411"/>
      <c r="AE104" s="1364"/>
      <c r="AF104" s="1364"/>
      <c r="AG104" s="1364"/>
      <c r="AH104" s="1272"/>
      <c r="AI104" s="1290" t="s">
        <v>1054</v>
      </c>
      <c r="AJ104" s="1291"/>
      <c r="AK104" s="1291"/>
      <c r="AL104" s="1292"/>
      <c r="AM104" s="1363"/>
      <c r="AN104" s="1364"/>
      <c r="AO104" s="1272" t="s">
        <v>1055</v>
      </c>
      <c r="AP104" s="28"/>
    </row>
    <row r="105" spans="1:42" ht="16.5" customHeight="1">
      <c r="B105" s="1401"/>
      <c r="C105" s="1402"/>
      <c r="D105" s="1402"/>
      <c r="E105" s="1402"/>
      <c r="F105" s="1402"/>
      <c r="G105" s="1403"/>
      <c r="H105" s="1293"/>
      <c r="I105" s="1294"/>
      <c r="J105" s="1294"/>
      <c r="K105" s="1294"/>
      <c r="L105" s="1294"/>
      <c r="M105" s="1294"/>
      <c r="N105" s="1294"/>
      <c r="O105" s="1294"/>
      <c r="P105" s="1295"/>
      <c r="Q105" s="1300"/>
      <c r="R105" s="1301"/>
      <c r="S105" s="1301"/>
      <c r="T105" s="1301"/>
      <c r="U105" s="1301"/>
      <c r="V105" s="1301"/>
      <c r="W105" s="1301"/>
      <c r="X105" s="1301"/>
      <c r="Y105" s="1302"/>
      <c r="Z105" s="1293"/>
      <c r="AA105" s="1294"/>
      <c r="AB105" s="1294"/>
      <c r="AC105" s="1295"/>
      <c r="AD105" s="1365"/>
      <c r="AE105" s="1366"/>
      <c r="AF105" s="1366"/>
      <c r="AG105" s="1366"/>
      <c r="AH105" s="1273"/>
      <c r="AI105" s="1293"/>
      <c r="AJ105" s="1294"/>
      <c r="AK105" s="1294"/>
      <c r="AL105" s="1295"/>
      <c r="AM105" s="1365"/>
      <c r="AN105" s="1366"/>
      <c r="AO105" s="1273"/>
      <c r="AP105" s="28"/>
    </row>
    <row r="106" spans="1:42" ht="16.5" customHeight="1">
      <c r="B106" s="1401"/>
      <c r="C106" s="1402"/>
      <c r="D106" s="1402"/>
      <c r="E106" s="1402"/>
      <c r="F106" s="1402"/>
      <c r="G106" s="1403"/>
      <c r="H106" s="1290" t="s">
        <v>1056</v>
      </c>
      <c r="I106" s="1291"/>
      <c r="J106" s="1291"/>
      <c r="K106" s="1291"/>
      <c r="L106" s="1291"/>
      <c r="M106" s="1291"/>
      <c r="N106" s="1291"/>
      <c r="O106" s="1291"/>
      <c r="P106" s="1292"/>
      <c r="Q106" s="126" t="s">
        <v>1113</v>
      </c>
      <c r="R106" s="126"/>
      <c r="S106" s="126"/>
      <c r="T106" s="126"/>
      <c r="U106" s="126"/>
      <c r="V106" s="126"/>
      <c r="W106" s="126"/>
      <c r="X106" s="126"/>
      <c r="Y106" s="126"/>
      <c r="Z106" s="126"/>
      <c r="AA106" s="126"/>
      <c r="AB106" s="126"/>
      <c r="AC106" s="126"/>
      <c r="AD106" s="126"/>
      <c r="AE106" s="126"/>
      <c r="AF106" s="126"/>
      <c r="AG106" s="126"/>
      <c r="AH106" s="126"/>
      <c r="AI106" s="126"/>
      <c r="AJ106" s="126"/>
      <c r="AK106" s="126"/>
      <c r="AL106" s="126"/>
      <c r="AM106" s="126"/>
      <c r="AN106" s="126"/>
      <c r="AO106" s="127"/>
      <c r="AP106" s="28"/>
    </row>
    <row r="107" spans="1:42" ht="16.5" customHeight="1">
      <c r="B107" s="1401"/>
      <c r="C107" s="1402"/>
      <c r="D107" s="1402"/>
      <c r="E107" s="1402"/>
      <c r="F107" s="1402"/>
      <c r="G107" s="1403"/>
      <c r="H107" s="1401" t="s">
        <v>1057</v>
      </c>
      <c r="I107" s="1402"/>
      <c r="J107" s="1402"/>
      <c r="K107" s="1402"/>
      <c r="L107" s="1402"/>
      <c r="M107" s="1402"/>
      <c r="N107" s="1402"/>
      <c r="O107" s="1402"/>
      <c r="P107" s="1403"/>
      <c r="Q107" s="1382"/>
      <c r="R107" s="1383"/>
      <c r="S107" s="1383"/>
      <c r="T107" s="1383"/>
      <c r="U107" s="1383"/>
      <c r="V107" s="1383"/>
      <c r="W107" s="1383"/>
      <c r="X107" s="1383"/>
      <c r="Y107" s="1383"/>
      <c r="Z107" s="1383"/>
      <c r="AA107" s="1383"/>
      <c r="AB107" s="1383"/>
      <c r="AC107" s="1383"/>
      <c r="AD107" s="1383"/>
      <c r="AE107" s="1383"/>
      <c r="AF107" s="1383"/>
      <c r="AG107" s="1383"/>
      <c r="AH107" s="1383"/>
      <c r="AI107" s="1383"/>
      <c r="AJ107" s="1383"/>
      <c r="AK107" s="1383"/>
      <c r="AL107" s="1383"/>
      <c r="AM107" s="1383"/>
      <c r="AN107" s="1383"/>
      <c r="AO107" s="1384"/>
      <c r="AP107" s="28"/>
    </row>
    <row r="108" spans="1:42" ht="16.5" customHeight="1">
      <c r="B108" s="1293"/>
      <c r="C108" s="1294"/>
      <c r="D108" s="1294"/>
      <c r="E108" s="1294"/>
      <c r="F108" s="1294"/>
      <c r="G108" s="1295"/>
      <c r="H108" s="1293"/>
      <c r="I108" s="1294"/>
      <c r="J108" s="1294"/>
      <c r="K108" s="1294"/>
      <c r="L108" s="1294"/>
      <c r="M108" s="1294"/>
      <c r="N108" s="1294"/>
      <c r="O108" s="1294"/>
      <c r="P108" s="1295"/>
      <c r="Q108" s="1385"/>
      <c r="R108" s="1386"/>
      <c r="S108" s="1386"/>
      <c r="T108" s="1386"/>
      <c r="U108" s="1386"/>
      <c r="V108" s="1386"/>
      <c r="W108" s="1386"/>
      <c r="X108" s="1386"/>
      <c r="Y108" s="1386"/>
      <c r="Z108" s="1386"/>
      <c r="AA108" s="1386"/>
      <c r="AB108" s="1386"/>
      <c r="AC108" s="1386"/>
      <c r="AD108" s="1386"/>
      <c r="AE108" s="1386"/>
      <c r="AF108" s="1386"/>
      <c r="AG108" s="1386"/>
      <c r="AH108" s="1386"/>
      <c r="AI108" s="1386"/>
      <c r="AJ108" s="1386"/>
      <c r="AK108" s="1386"/>
      <c r="AL108" s="1386"/>
      <c r="AM108" s="1386"/>
      <c r="AN108" s="1386"/>
      <c r="AO108" s="1387"/>
      <c r="AP108" s="28"/>
    </row>
    <row r="109" spans="1:42" ht="16.5" customHeight="1">
      <c r="B109" s="1410" t="s">
        <v>1282</v>
      </c>
      <c r="C109" s="1410"/>
      <c r="D109" s="1410"/>
      <c r="E109" s="1410"/>
      <c r="F109" s="1410"/>
      <c r="G109" s="1410"/>
      <c r="H109" s="1410"/>
      <c r="I109" s="1410"/>
      <c r="J109" s="1410"/>
      <c r="K109" s="1410"/>
      <c r="L109" s="1410"/>
      <c r="M109" s="1410"/>
      <c r="N109" s="1410"/>
      <c r="O109" s="1410"/>
      <c r="P109" s="1410"/>
      <c r="Q109" s="1410"/>
      <c r="R109" s="1410"/>
      <c r="S109" s="1410"/>
      <c r="T109" s="1410"/>
      <c r="U109" s="1410"/>
      <c r="V109" s="1410"/>
      <c r="W109" s="1410"/>
      <c r="X109" s="1410"/>
      <c r="Y109" s="1410"/>
      <c r="Z109" s="1410"/>
      <c r="AA109" s="1410"/>
      <c r="AB109" s="1410"/>
      <c r="AC109" s="1410"/>
      <c r="AD109" s="1410"/>
      <c r="AE109" s="1410"/>
      <c r="AF109" s="1410"/>
      <c r="AG109" s="1410"/>
      <c r="AH109" s="1410"/>
      <c r="AI109" s="1410"/>
      <c r="AJ109" s="1410"/>
      <c r="AK109" s="1410"/>
      <c r="AL109" s="1410"/>
      <c r="AM109" s="1410"/>
      <c r="AN109" s="1410"/>
      <c r="AO109" s="1410"/>
    </row>
    <row r="110" spans="1:42" ht="25.5" customHeight="1">
      <c r="B110" s="1256" t="s">
        <v>1058</v>
      </c>
      <c r="C110" s="1257"/>
      <c r="D110" s="1257"/>
      <c r="E110" s="1257"/>
      <c r="F110" s="1257"/>
      <c r="G110" s="1258"/>
      <c r="H110" s="1390"/>
      <c r="I110" s="1391"/>
      <c r="J110" s="1391"/>
      <c r="K110" s="1391"/>
      <c r="L110" s="1391"/>
      <c r="M110" s="1391"/>
      <c r="N110" s="1391"/>
      <c r="O110" s="1391"/>
      <c r="P110" s="1391"/>
      <c r="Q110" s="1391"/>
      <c r="R110" s="1391"/>
      <c r="S110" s="1391"/>
      <c r="T110" s="1391"/>
      <c r="U110" s="1391"/>
      <c r="V110" s="1391"/>
      <c r="W110" s="1391"/>
      <c r="X110" s="1391"/>
      <c r="Y110" s="1392"/>
      <c r="Z110" s="19"/>
    </row>
    <row r="111" spans="1:42" ht="3.75" customHeight="1">
      <c r="B111" s="20"/>
      <c r="C111" s="20"/>
      <c r="D111" s="20"/>
      <c r="E111" s="20"/>
      <c r="F111" s="20"/>
      <c r="G111" s="20"/>
      <c r="H111" s="20"/>
      <c r="I111" s="20"/>
      <c r="J111" s="20"/>
      <c r="K111" s="20"/>
      <c r="L111" s="20"/>
      <c r="M111" s="20"/>
      <c r="N111" s="20"/>
      <c r="O111" s="20"/>
      <c r="P111" s="20"/>
      <c r="Q111" s="20"/>
      <c r="R111" s="20"/>
      <c r="S111" s="20"/>
      <c r="T111" s="20"/>
      <c r="U111" s="20"/>
      <c r="V111" s="20"/>
      <c r="W111" s="20"/>
      <c r="X111" s="20"/>
      <c r="Y111" s="20"/>
    </row>
    <row r="112" spans="1:42" ht="3.75" customHeight="1"/>
    <row r="113" ht="3.75" customHeight="1"/>
    <row r="114" ht="3.75" customHeight="1"/>
  </sheetData>
  <sheetProtection password="CC6F" sheet="1" objects="1" scenarios="1"/>
  <mergeCells count="260">
    <mergeCell ref="X35:Y37"/>
    <mergeCell ref="C35:G37"/>
    <mergeCell ref="B3:G3"/>
    <mergeCell ref="H5:AE5"/>
    <mergeCell ref="C29:G31"/>
    <mergeCell ref="AA32:AH32"/>
    <mergeCell ref="AA29:AH29"/>
    <mergeCell ref="B6:G8"/>
    <mergeCell ref="B23:B25"/>
    <mergeCell ref="Z23:Z25"/>
    <mergeCell ref="B10:G10"/>
    <mergeCell ref="Z6:AE6"/>
    <mergeCell ref="B35:B37"/>
    <mergeCell ref="H26:W28"/>
    <mergeCell ref="AA30:AH31"/>
    <mergeCell ref="Z32:Z34"/>
    <mergeCell ref="AF6:AO6"/>
    <mergeCell ref="H7:AE8"/>
    <mergeCell ref="H10:W10"/>
    <mergeCell ref="H90:Z91"/>
    <mergeCell ref="AA83:AD84"/>
    <mergeCell ref="B81:G82"/>
    <mergeCell ref="H81:Z82"/>
    <mergeCell ref="AF87:AO88"/>
    <mergeCell ref="B87:G88"/>
    <mergeCell ref="B75:G75"/>
    <mergeCell ref="C1:J1"/>
    <mergeCell ref="AJ26:AK28"/>
    <mergeCell ref="H4:Z4"/>
    <mergeCell ref="B15:G16"/>
    <mergeCell ref="X32:Y34"/>
    <mergeCell ref="AL18:AO19"/>
    <mergeCell ref="AA20:AH20"/>
    <mergeCell ref="B59:G59"/>
    <mergeCell ref="B44:B46"/>
    <mergeCell ref="C38:G40"/>
    <mergeCell ref="Z59:AE59"/>
    <mergeCell ref="AF59:AO59"/>
    <mergeCell ref="AI30:AI31"/>
    <mergeCell ref="AI33:AI34"/>
    <mergeCell ref="H35:W37"/>
    <mergeCell ref="B38:B40"/>
    <mergeCell ref="H44:W46"/>
    <mergeCell ref="B110:G110"/>
    <mergeCell ref="H110:Y110"/>
    <mergeCell ref="B98:G100"/>
    <mergeCell ref="H102:P103"/>
    <mergeCell ref="H104:P105"/>
    <mergeCell ref="H98:Z98"/>
    <mergeCell ref="H99:Z99"/>
    <mergeCell ref="Q102:AO103"/>
    <mergeCell ref="B109:AO109"/>
    <mergeCell ref="AI98:AO98"/>
    <mergeCell ref="B102:G108"/>
    <mergeCell ref="H106:P106"/>
    <mergeCell ref="H107:P108"/>
    <mergeCell ref="AD104:AH105"/>
    <mergeCell ref="AI104:AL105"/>
    <mergeCell ref="AM104:AN105"/>
    <mergeCell ref="Q104:Y105"/>
    <mergeCell ref="AA99:AF99"/>
    <mergeCell ref="AA98:AH98"/>
    <mergeCell ref="H100:Z100"/>
    <mergeCell ref="AI100:AO100"/>
    <mergeCell ref="Q107:AO108"/>
    <mergeCell ref="Z104:AC105"/>
    <mergeCell ref="H79:Z80"/>
    <mergeCell ref="AE81:AE82"/>
    <mergeCell ref="AF79:AO80"/>
    <mergeCell ref="AA79:AD80"/>
    <mergeCell ref="AG100:AH100"/>
    <mergeCell ref="AG99:AH99"/>
    <mergeCell ref="AI99:AO99"/>
    <mergeCell ref="AA100:AF100"/>
    <mergeCell ref="AA81:AD82"/>
    <mergeCell ref="B96:U96"/>
    <mergeCell ref="B90:G90"/>
    <mergeCell ref="H85:Z86"/>
    <mergeCell ref="AF85:AO86"/>
    <mergeCell ref="V96:AO96"/>
    <mergeCell ref="AA85:AD86"/>
    <mergeCell ref="AE87:AE88"/>
    <mergeCell ref="H87:Z88"/>
    <mergeCell ref="AA93:AE94"/>
    <mergeCell ref="H93:Z94"/>
    <mergeCell ref="AF93:AO94"/>
    <mergeCell ref="AF83:AO84"/>
    <mergeCell ref="AE85:AE86"/>
    <mergeCell ref="AF90:AO91"/>
    <mergeCell ref="B91:G91"/>
    <mergeCell ref="AL29:AO31"/>
    <mergeCell ref="AI27:AI28"/>
    <mergeCell ref="Z26:Z28"/>
    <mergeCell ref="AL35:AO37"/>
    <mergeCell ref="Z35:Z37"/>
    <mergeCell ref="AI36:AI37"/>
    <mergeCell ref="AA27:AH28"/>
    <mergeCell ref="AL32:AO34"/>
    <mergeCell ref="AJ35:AK37"/>
    <mergeCell ref="AL26:AO28"/>
    <mergeCell ref="AA33:AH34"/>
    <mergeCell ref="C32:G34"/>
    <mergeCell ref="B29:B31"/>
    <mergeCell ref="H29:W31"/>
    <mergeCell ref="AJ29:AK31"/>
    <mergeCell ref="AJ32:AK34"/>
    <mergeCell ref="X23:Y25"/>
    <mergeCell ref="X20:Y22"/>
    <mergeCell ref="X18:Y19"/>
    <mergeCell ref="AJ23:AK25"/>
    <mergeCell ref="AA26:AH26"/>
    <mergeCell ref="Z29:Z31"/>
    <mergeCell ref="B32:B34"/>
    <mergeCell ref="H18:W19"/>
    <mergeCell ref="AI21:AI22"/>
    <mergeCell ref="AJ20:AK22"/>
    <mergeCell ref="AA24:AH25"/>
    <mergeCell ref="H23:W25"/>
    <mergeCell ref="X29:Y31"/>
    <mergeCell ref="AL20:AO22"/>
    <mergeCell ref="AA23:AH23"/>
    <mergeCell ref="B20:B22"/>
    <mergeCell ref="AI24:AI25"/>
    <mergeCell ref="X26:Y28"/>
    <mergeCell ref="H3:V3"/>
    <mergeCell ref="B4:G4"/>
    <mergeCell ref="B26:B28"/>
    <mergeCell ref="C26:G28"/>
    <mergeCell ref="C23:G25"/>
    <mergeCell ref="B5:G5"/>
    <mergeCell ref="AF4:AO4"/>
    <mergeCell ref="Q12:AO12"/>
    <mergeCell ref="AJ18:AK19"/>
    <mergeCell ref="AF5:AO5"/>
    <mergeCell ref="AF7:AO7"/>
    <mergeCell ref="H12:P12"/>
    <mergeCell ref="Q13:AO16"/>
    <mergeCell ref="X10:Y10"/>
    <mergeCell ref="AF10:AN10"/>
    <mergeCell ref="H9:AO9"/>
    <mergeCell ref="AA87:AD88"/>
    <mergeCell ref="B76:AO77"/>
    <mergeCell ref="B79:G80"/>
    <mergeCell ref="AE79:AE80"/>
    <mergeCell ref="AI45:AI46"/>
    <mergeCell ref="C18:G19"/>
    <mergeCell ref="C20:G22"/>
    <mergeCell ref="AL41:AO43"/>
    <mergeCell ref="AJ41:AK43"/>
    <mergeCell ref="AA44:AH44"/>
    <mergeCell ref="Z44:Z46"/>
    <mergeCell ref="AA35:AH35"/>
    <mergeCell ref="AA36:AH37"/>
    <mergeCell ref="AA39:AH40"/>
    <mergeCell ref="C44:G46"/>
    <mergeCell ref="AA21:AH22"/>
    <mergeCell ref="AA18:AI18"/>
    <mergeCell ref="H20:W22"/>
    <mergeCell ref="AA19:AI19"/>
    <mergeCell ref="H32:W34"/>
    <mergeCell ref="AA42:AH43"/>
    <mergeCell ref="H38:W40"/>
    <mergeCell ref="Z41:Z43"/>
    <mergeCell ref="Z18:Z19"/>
    <mergeCell ref="B70:G70"/>
    <mergeCell ref="H69:Z69"/>
    <mergeCell ref="AF60:AO61"/>
    <mergeCell ref="AA41:AH41"/>
    <mergeCell ref="B41:B43"/>
    <mergeCell ref="C41:G43"/>
    <mergeCell ref="AJ44:AK46"/>
    <mergeCell ref="AI42:AI43"/>
    <mergeCell ref="B65:G65"/>
    <mergeCell ref="B68:G68"/>
    <mergeCell ref="AA45:AH46"/>
    <mergeCell ref="AL44:AO46"/>
    <mergeCell ref="H41:W43"/>
    <mergeCell ref="X41:Y43"/>
    <mergeCell ref="X44:Y46"/>
    <mergeCell ref="AA48:AH49"/>
    <mergeCell ref="H59:Y59"/>
    <mergeCell ref="H53:Y53"/>
    <mergeCell ref="H56:Y56"/>
    <mergeCell ref="AF53:AO53"/>
    <mergeCell ref="AF56:AO56"/>
    <mergeCell ref="B69:G69"/>
    <mergeCell ref="B64:G64"/>
    <mergeCell ref="AF54:AO55"/>
    <mergeCell ref="B60:G61"/>
    <mergeCell ref="Z60:AE61"/>
    <mergeCell ref="AF57:AO58"/>
    <mergeCell ref="B54:G55"/>
    <mergeCell ref="B57:G58"/>
    <mergeCell ref="B2:AN2"/>
    <mergeCell ref="AA47:AH47"/>
    <mergeCell ref="H54:Y55"/>
    <mergeCell ref="B66:AO66"/>
    <mergeCell ref="H6:Y6"/>
    <mergeCell ref="Z10:AE10"/>
    <mergeCell ref="Z20:Z22"/>
    <mergeCell ref="AA4:AE4"/>
    <mergeCell ref="H13:P16"/>
    <mergeCell ref="B12:G13"/>
    <mergeCell ref="AL38:AO40"/>
    <mergeCell ref="AI39:AI40"/>
    <mergeCell ref="Z38:Z40"/>
    <mergeCell ref="AA38:AH38"/>
    <mergeCell ref="AJ38:AK40"/>
    <mergeCell ref="X38:Y40"/>
    <mergeCell ref="B9:G9"/>
    <mergeCell ref="AF8:AO8"/>
    <mergeCell ref="AL23:AO25"/>
    <mergeCell ref="B71:G73"/>
    <mergeCell ref="B74:G74"/>
    <mergeCell ref="AA69:AE69"/>
    <mergeCell ref="AF69:AO69"/>
    <mergeCell ref="H70:AE70"/>
    <mergeCell ref="AL47:AO49"/>
    <mergeCell ref="AI48:AI49"/>
    <mergeCell ref="AJ47:AK49"/>
    <mergeCell ref="B50:AO52"/>
    <mergeCell ref="X47:Y49"/>
    <mergeCell ref="H47:W49"/>
    <mergeCell ref="B56:G56"/>
    <mergeCell ref="Z53:AE53"/>
    <mergeCell ref="Z47:Z49"/>
    <mergeCell ref="B53:G53"/>
    <mergeCell ref="C47:G49"/>
    <mergeCell ref="B47:B49"/>
    <mergeCell ref="H68:V68"/>
    <mergeCell ref="Z57:AE58"/>
    <mergeCell ref="Z54:AE55"/>
    <mergeCell ref="H60:Y61"/>
    <mergeCell ref="AF70:AO70"/>
    <mergeCell ref="H57:Y58"/>
    <mergeCell ref="Z56:AE56"/>
    <mergeCell ref="B78:G78"/>
    <mergeCell ref="H74:AO74"/>
    <mergeCell ref="Z71:AE71"/>
    <mergeCell ref="H72:AE73"/>
    <mergeCell ref="H71:Y71"/>
    <mergeCell ref="AO104:AO105"/>
    <mergeCell ref="AF73:AO73"/>
    <mergeCell ref="AF71:AO71"/>
    <mergeCell ref="AF72:AO72"/>
    <mergeCell ref="AF81:AO82"/>
    <mergeCell ref="AF75:AN75"/>
    <mergeCell ref="H78:Z78"/>
    <mergeCell ref="AA75:AE75"/>
    <mergeCell ref="AA78:AE78"/>
    <mergeCell ref="H75:Z75"/>
    <mergeCell ref="AF78:AO78"/>
    <mergeCell ref="B93:G94"/>
    <mergeCell ref="B92:D92"/>
    <mergeCell ref="B83:G84"/>
    <mergeCell ref="B89:AO89"/>
    <mergeCell ref="AE83:AE84"/>
    <mergeCell ref="AA90:AE91"/>
    <mergeCell ref="B85:G86"/>
    <mergeCell ref="H83:Z84"/>
  </mergeCells>
  <phoneticPr fontId="4"/>
  <dataValidations disablePrompts="1" count="6">
    <dataValidation imeMode="off" allowBlank="1" showInputMessage="1" showErrorMessage="1" sqref="AA85 AA83 AA81 AA87 AA79"/>
    <dataValidation imeMode="hiragana" allowBlank="1" showInputMessage="1" showErrorMessage="1" sqref="Q13"/>
    <dataValidation type="list" imeMode="hiragana" allowBlank="1" showInputMessage="1" showErrorMessage="1" errorTitle="入力規則" error="○か×を入力して下さい" sqref="Z20:Z49">
      <formula1>"◎,※,◎・※"</formula1>
    </dataValidation>
    <dataValidation type="list" allowBlank="1" showInputMessage="1" showErrorMessage="1" sqref="H90:Z91 H93:Z94">
      <formula1>"使用,不使用"</formula1>
    </dataValidation>
    <dataValidation type="list" allowBlank="1" showInputMessage="1" showErrorMessage="1" sqref="AF90:AO91">
      <formula1>"左・中央・右,左・中央,中央・右,左・右,左のみ,中央のみ,右のみ"</formula1>
    </dataValidation>
    <dataValidation type="list" allowBlank="1" showInputMessage="1" showErrorMessage="1" sqref="V96:AO96">
      <formula1>"A．発表者の第一声,B．映写,Ｃ．演示（標本・模型など）"</formula1>
    </dataValidation>
  </dataValidations>
  <printOptions horizontalCentered="1"/>
  <pageMargins left="0.78740157480314965" right="0.39370078740157483" top="0.98425196850393704" bottom="0.39370078740157483" header="0.51181102362204722" footer="0.51181102362204722"/>
  <pageSetup paperSize="9" scale="83" orientation="portrait" r:id="rId1"/>
  <headerFooter alignWithMargins="0"/>
  <rowBreaks count="1" manualBreakCount="1">
    <brk id="61" max="41" man="1"/>
  </rowBreaks>
  <drawing r:id="rId2"/>
  <legacyDrawing r:id="rId3"/>
</worksheet>
</file>

<file path=xl/worksheets/sheet6.xml><?xml version="1.0" encoding="utf-8"?>
<worksheet xmlns="http://schemas.openxmlformats.org/spreadsheetml/2006/main" xmlns:r="http://schemas.openxmlformats.org/officeDocument/2006/relationships">
  <sheetPr codeName="Sheet4">
    <pageSetUpPr fitToPage="1"/>
  </sheetPr>
  <dimension ref="A1:AP114"/>
  <sheetViews>
    <sheetView showGridLines="0" showZeros="0" zoomScaleNormal="100" workbookViewId="0">
      <selection activeCell="AU10" sqref="AU10"/>
    </sheetView>
  </sheetViews>
  <sheetFormatPr defaultRowHeight="16.5" customHeight="1"/>
  <cols>
    <col min="1" max="1" width="1.5" style="21" customWidth="1"/>
    <col min="2" max="7" width="3" style="21" customWidth="1"/>
    <col min="8" max="23" width="1.25" style="21" customWidth="1"/>
    <col min="24" max="24" width="3.25" style="21" customWidth="1"/>
    <col min="25" max="25" width="2.25" style="21" customWidth="1"/>
    <col min="26" max="26" width="5.625" style="21" customWidth="1"/>
    <col min="27" max="30" width="3" style="21" customWidth="1"/>
    <col min="31" max="31" width="6.375" style="21" customWidth="1"/>
    <col min="32" max="33" width="1.625" style="21" customWidth="1"/>
    <col min="34" max="36" width="3" style="21" customWidth="1"/>
    <col min="37" max="37" width="1.5" style="21" customWidth="1"/>
    <col min="38" max="39" width="3" style="21" customWidth="1"/>
    <col min="40" max="40" width="4.625" style="21" customWidth="1"/>
    <col min="41" max="41" width="7.25" style="21" customWidth="1"/>
    <col min="42" max="42" width="2.125" style="21" customWidth="1"/>
    <col min="43" max="46" width="3" style="21" customWidth="1"/>
    <col min="47" max="16384" width="9" style="21"/>
  </cols>
  <sheetData>
    <row r="1" spans="2:42" s="66" customFormat="1" ht="16.5" customHeight="1">
      <c r="B1" s="128"/>
      <c r="C1" s="1439" t="s">
        <v>2574</v>
      </c>
      <c r="D1" s="1440"/>
      <c r="E1" s="1440"/>
      <c r="F1" s="1440"/>
      <c r="G1" s="1441"/>
      <c r="AI1" s="1445" t="s">
        <v>800</v>
      </c>
      <c r="AJ1" s="1445"/>
      <c r="AK1" s="1445"/>
      <c r="AL1" s="1445"/>
      <c r="AM1" s="67"/>
      <c r="AN1" s="67"/>
      <c r="AO1" s="67"/>
    </row>
    <row r="2" spans="2:42" ht="26.25" customHeight="1">
      <c r="B2" s="1446" t="s">
        <v>2575</v>
      </c>
      <c r="C2" s="1446"/>
      <c r="D2" s="1446"/>
      <c r="E2" s="1446"/>
      <c r="F2" s="1446"/>
      <c r="G2" s="1446"/>
      <c r="H2" s="1446"/>
      <c r="I2" s="1446"/>
      <c r="J2" s="1446"/>
      <c r="K2" s="1446"/>
      <c r="L2" s="1446"/>
      <c r="M2" s="1446"/>
      <c r="N2" s="1446"/>
      <c r="O2" s="1446"/>
      <c r="P2" s="1446"/>
      <c r="Q2" s="1446"/>
      <c r="R2" s="1446"/>
      <c r="S2" s="1446"/>
      <c r="T2" s="1446"/>
      <c r="U2" s="1446"/>
      <c r="V2" s="1446"/>
      <c r="W2" s="1446"/>
      <c r="X2" s="1446"/>
      <c r="Y2" s="1446"/>
      <c r="Z2" s="1446"/>
      <c r="AA2" s="1446"/>
      <c r="AB2" s="1446"/>
      <c r="AC2" s="1446"/>
      <c r="AD2" s="1446"/>
      <c r="AE2" s="1446"/>
      <c r="AF2" s="1446"/>
      <c r="AG2" s="1446"/>
      <c r="AH2" s="1446"/>
      <c r="AI2" s="1446"/>
      <c r="AJ2" s="1446"/>
      <c r="AK2" s="1446"/>
      <c r="AL2" s="1446"/>
      <c r="AM2" s="1446"/>
      <c r="AN2" s="1446"/>
      <c r="AO2" s="458" t="s">
        <v>2507</v>
      </c>
      <c r="AP2" s="121"/>
    </row>
    <row r="3" spans="2:42" s="66" customFormat="1" ht="20.25" customHeight="1">
      <c r="B3" s="1284" t="s">
        <v>882</v>
      </c>
      <c r="C3" s="1285"/>
      <c r="D3" s="1285"/>
      <c r="E3" s="1285"/>
      <c r="F3" s="1285"/>
      <c r="G3" s="1286"/>
      <c r="H3" s="1282">
        <f>'申込シート①-1・２'!B3</f>
        <v>0</v>
      </c>
      <c r="I3" s="1283"/>
      <c r="J3" s="1283"/>
      <c r="K3" s="1283"/>
      <c r="L3" s="1283"/>
      <c r="M3" s="1283"/>
      <c r="N3" s="1283"/>
      <c r="O3" s="1283"/>
      <c r="P3" s="1283"/>
      <c r="Q3" s="1283"/>
      <c r="R3" s="1283"/>
      <c r="S3" s="1283"/>
      <c r="T3" s="1283"/>
      <c r="U3" s="1283"/>
      <c r="V3" s="1317"/>
      <c r="W3" s="698"/>
      <c r="X3" s="667"/>
      <c r="Y3" s="667"/>
      <c r="Z3" s="667"/>
      <c r="AA3" s="667"/>
      <c r="AB3" s="667"/>
      <c r="AC3" s="667"/>
      <c r="AD3" s="667"/>
      <c r="AE3" s="667"/>
      <c r="AF3" s="667"/>
      <c r="AG3" s="667"/>
      <c r="AH3" s="667"/>
      <c r="AI3" s="667"/>
      <c r="AJ3" s="667"/>
      <c r="AK3" s="667"/>
      <c r="AL3" s="667"/>
      <c r="AM3" s="667"/>
      <c r="AN3" s="667"/>
      <c r="AO3" s="667"/>
    </row>
    <row r="4" spans="2:42" s="66" customFormat="1" ht="20.25" customHeight="1">
      <c r="B4" s="1284" t="s">
        <v>883</v>
      </c>
      <c r="C4" s="1285"/>
      <c r="D4" s="1285"/>
      <c r="E4" s="1285"/>
      <c r="F4" s="1285"/>
      <c r="G4" s="1286"/>
      <c r="H4" s="1282" t="str">
        <f>'申込シート①-1・２'!C3</f>
        <v/>
      </c>
      <c r="I4" s="1283"/>
      <c r="J4" s="1283"/>
      <c r="K4" s="1283"/>
      <c r="L4" s="1283"/>
      <c r="M4" s="1283"/>
      <c r="N4" s="1283"/>
      <c r="O4" s="1283"/>
      <c r="P4" s="1283"/>
      <c r="Q4" s="1283"/>
      <c r="R4" s="1283"/>
      <c r="S4" s="1283"/>
      <c r="T4" s="1283"/>
      <c r="U4" s="1283"/>
      <c r="V4" s="1283"/>
      <c r="W4" s="1283"/>
      <c r="X4" s="1283"/>
      <c r="Y4" s="1283"/>
      <c r="Z4" s="1317"/>
      <c r="AA4" s="1442" t="s">
        <v>884</v>
      </c>
      <c r="AB4" s="1443"/>
      <c r="AC4" s="1443"/>
      <c r="AD4" s="1443"/>
      <c r="AE4" s="1444"/>
      <c r="AF4" s="1282" t="str">
        <f>'申込シート①-1・２'!E3</f>
        <v/>
      </c>
      <c r="AG4" s="1283"/>
      <c r="AH4" s="1283"/>
      <c r="AI4" s="1283"/>
      <c r="AJ4" s="1283"/>
      <c r="AK4" s="1283"/>
      <c r="AL4" s="1283"/>
      <c r="AM4" s="1283"/>
      <c r="AN4" s="1283"/>
      <c r="AO4" s="1317"/>
    </row>
    <row r="5" spans="2:42" s="66" customFormat="1" ht="20.25" customHeight="1">
      <c r="B5" s="1337" t="s">
        <v>885</v>
      </c>
      <c r="C5" s="1338"/>
      <c r="D5" s="1338"/>
      <c r="E5" s="1338"/>
      <c r="F5" s="1338"/>
      <c r="G5" s="1339"/>
      <c r="H5" s="1282">
        <f>'申込シート①-1・２'!F5</f>
        <v>0</v>
      </c>
      <c r="I5" s="1283"/>
      <c r="J5" s="1283"/>
      <c r="K5" s="1283"/>
      <c r="L5" s="1283"/>
      <c r="M5" s="1283"/>
      <c r="N5" s="1283"/>
      <c r="O5" s="1283"/>
      <c r="P5" s="1283"/>
      <c r="Q5" s="1283"/>
      <c r="R5" s="1283"/>
      <c r="S5" s="1283"/>
      <c r="T5" s="1283"/>
      <c r="U5" s="1283"/>
      <c r="V5" s="1283"/>
      <c r="W5" s="1283"/>
      <c r="X5" s="1283"/>
      <c r="Y5" s="1283"/>
      <c r="Z5" s="1283"/>
      <c r="AA5" s="1283"/>
      <c r="AB5" s="1283"/>
      <c r="AC5" s="1283"/>
      <c r="AD5" s="1283"/>
      <c r="AE5" s="1317"/>
      <c r="AF5" s="1447" t="s">
        <v>886</v>
      </c>
      <c r="AG5" s="1448"/>
      <c r="AH5" s="1448"/>
      <c r="AI5" s="1448"/>
      <c r="AJ5" s="1448"/>
      <c r="AK5" s="1448"/>
      <c r="AL5" s="1448"/>
      <c r="AM5" s="1448"/>
      <c r="AN5" s="1448"/>
      <c r="AO5" s="1449"/>
    </row>
    <row r="6" spans="2:42" s="66" customFormat="1" ht="20.25" customHeight="1">
      <c r="B6" s="1311" t="s">
        <v>887</v>
      </c>
      <c r="C6" s="1312"/>
      <c r="D6" s="1312"/>
      <c r="E6" s="1312"/>
      <c r="F6" s="1312"/>
      <c r="G6" s="1313"/>
      <c r="H6" s="1270" t="str">
        <f>'申込シート①-1・２'!E5 &amp; "課程"</f>
        <v>全日制課程</v>
      </c>
      <c r="I6" s="1271"/>
      <c r="J6" s="1271"/>
      <c r="K6" s="1271"/>
      <c r="L6" s="1271"/>
      <c r="M6" s="1271"/>
      <c r="N6" s="1271"/>
      <c r="O6" s="1271"/>
      <c r="P6" s="1271"/>
      <c r="Q6" s="1271"/>
      <c r="R6" s="1271"/>
      <c r="S6" s="1271"/>
      <c r="T6" s="1271"/>
      <c r="U6" s="1271"/>
      <c r="V6" s="1271"/>
      <c r="W6" s="1271"/>
      <c r="X6" s="1271"/>
      <c r="Y6" s="1271"/>
      <c r="Z6" s="1262"/>
      <c r="AA6" s="1262"/>
      <c r="AB6" s="1262"/>
      <c r="AC6" s="1262"/>
      <c r="AD6" s="1262"/>
      <c r="AE6" s="1263"/>
      <c r="AF6" s="1274" t="str">
        <f>'申込シート①-1・２'!L3</f>
        <v/>
      </c>
      <c r="AG6" s="1275"/>
      <c r="AH6" s="1275"/>
      <c r="AI6" s="1275"/>
      <c r="AJ6" s="1275"/>
      <c r="AK6" s="1275"/>
      <c r="AL6" s="1275"/>
      <c r="AM6" s="1275"/>
      <c r="AN6" s="1275"/>
      <c r="AO6" s="1276"/>
    </row>
    <row r="7" spans="2:42" s="66" customFormat="1" ht="20.25" customHeight="1">
      <c r="B7" s="1311"/>
      <c r="C7" s="1312"/>
      <c r="D7" s="1312"/>
      <c r="E7" s="1312"/>
      <c r="F7" s="1312"/>
      <c r="G7" s="1313"/>
      <c r="H7" s="1264" t="str">
        <f>'申込シート①-1・２'!F3</f>
        <v/>
      </c>
      <c r="I7" s="1265"/>
      <c r="J7" s="1265"/>
      <c r="K7" s="1265"/>
      <c r="L7" s="1265"/>
      <c r="M7" s="1265"/>
      <c r="N7" s="1265"/>
      <c r="O7" s="1265"/>
      <c r="P7" s="1265"/>
      <c r="Q7" s="1265"/>
      <c r="R7" s="1265"/>
      <c r="S7" s="1265"/>
      <c r="T7" s="1265"/>
      <c r="U7" s="1265"/>
      <c r="V7" s="1265"/>
      <c r="W7" s="1265"/>
      <c r="X7" s="1265"/>
      <c r="Y7" s="1265"/>
      <c r="Z7" s="1265"/>
      <c r="AA7" s="1265"/>
      <c r="AB7" s="1265"/>
      <c r="AC7" s="1265"/>
      <c r="AD7" s="1265"/>
      <c r="AE7" s="1266"/>
      <c r="AF7" s="1447" t="s">
        <v>888</v>
      </c>
      <c r="AG7" s="1448"/>
      <c r="AH7" s="1448"/>
      <c r="AI7" s="1448"/>
      <c r="AJ7" s="1448"/>
      <c r="AK7" s="1448"/>
      <c r="AL7" s="1448"/>
      <c r="AM7" s="1448"/>
      <c r="AN7" s="1448"/>
      <c r="AO7" s="1449"/>
    </row>
    <row r="8" spans="2:42" s="66" customFormat="1" ht="20.25" customHeight="1">
      <c r="B8" s="1314"/>
      <c r="C8" s="1315"/>
      <c r="D8" s="1315"/>
      <c r="E8" s="1315"/>
      <c r="F8" s="1315"/>
      <c r="G8" s="1316"/>
      <c r="H8" s="1267"/>
      <c r="I8" s="1268"/>
      <c r="J8" s="1268"/>
      <c r="K8" s="1268"/>
      <c r="L8" s="1268"/>
      <c r="M8" s="1268"/>
      <c r="N8" s="1268"/>
      <c r="O8" s="1268"/>
      <c r="P8" s="1268"/>
      <c r="Q8" s="1268"/>
      <c r="R8" s="1268"/>
      <c r="S8" s="1268"/>
      <c r="T8" s="1268"/>
      <c r="U8" s="1268"/>
      <c r="V8" s="1268"/>
      <c r="W8" s="1268"/>
      <c r="X8" s="1268"/>
      <c r="Y8" s="1268"/>
      <c r="Z8" s="1268"/>
      <c r="AA8" s="1268"/>
      <c r="AB8" s="1268"/>
      <c r="AC8" s="1268"/>
      <c r="AD8" s="1268"/>
      <c r="AE8" s="1269"/>
      <c r="AF8" s="1274" t="str">
        <f>'申込シート①-1・２'!L5</f>
        <v/>
      </c>
      <c r="AG8" s="1275"/>
      <c r="AH8" s="1275"/>
      <c r="AI8" s="1275"/>
      <c r="AJ8" s="1275"/>
      <c r="AK8" s="1275"/>
      <c r="AL8" s="1275"/>
      <c r="AM8" s="1275"/>
      <c r="AN8" s="1275"/>
      <c r="AO8" s="1276"/>
    </row>
    <row r="9" spans="2:42" s="66" customFormat="1" ht="20.25" customHeight="1">
      <c r="B9" s="1284" t="s">
        <v>889</v>
      </c>
      <c r="C9" s="1285"/>
      <c r="D9" s="1285"/>
      <c r="E9" s="1285"/>
      <c r="F9" s="1285"/>
      <c r="G9" s="1286"/>
      <c r="H9" s="1259" t="str">
        <f>'申込シート①-1・２'!N3</f>
        <v/>
      </c>
      <c r="I9" s="1260"/>
      <c r="J9" s="1260"/>
      <c r="K9" s="1260"/>
      <c r="L9" s="1260"/>
      <c r="M9" s="1260"/>
      <c r="N9" s="1260"/>
      <c r="O9" s="1260"/>
      <c r="P9" s="1260"/>
      <c r="Q9" s="1260"/>
      <c r="R9" s="1260"/>
      <c r="S9" s="1260"/>
      <c r="T9" s="1260"/>
      <c r="U9" s="1260"/>
      <c r="V9" s="1260"/>
      <c r="W9" s="1260"/>
      <c r="X9" s="1260"/>
      <c r="Y9" s="1260"/>
      <c r="Z9" s="1260"/>
      <c r="AA9" s="1260"/>
      <c r="AB9" s="1260"/>
      <c r="AC9" s="1260"/>
      <c r="AD9" s="1260"/>
      <c r="AE9" s="1260"/>
      <c r="AF9" s="1260"/>
      <c r="AG9" s="1260"/>
      <c r="AH9" s="1260"/>
      <c r="AI9" s="1260"/>
      <c r="AJ9" s="1260"/>
      <c r="AK9" s="1260"/>
      <c r="AL9" s="1260"/>
      <c r="AM9" s="1260"/>
      <c r="AN9" s="1260"/>
      <c r="AO9" s="1261"/>
    </row>
    <row r="10" spans="2:42" s="66" customFormat="1" ht="49.5" customHeight="1">
      <c r="B10" s="1284" t="s">
        <v>890</v>
      </c>
      <c r="C10" s="1285"/>
      <c r="D10" s="1285"/>
      <c r="E10" s="1285"/>
      <c r="F10" s="1285"/>
      <c r="G10" s="1286"/>
      <c r="H10" s="1282" t="str">
        <f>'申込シート①-1・２'!J3&amp;"  "&amp;'申込シート①-1・２'!K3</f>
        <v xml:space="preserve">  </v>
      </c>
      <c r="I10" s="1283"/>
      <c r="J10" s="1283"/>
      <c r="K10" s="1283"/>
      <c r="L10" s="1283"/>
      <c r="M10" s="1283"/>
      <c r="N10" s="1283"/>
      <c r="O10" s="1283"/>
      <c r="P10" s="1283"/>
      <c r="Q10" s="1283"/>
      <c r="R10" s="1283"/>
      <c r="S10" s="1283"/>
      <c r="T10" s="1283"/>
      <c r="U10" s="1283"/>
      <c r="V10" s="1283"/>
      <c r="W10" s="1283"/>
      <c r="X10" s="1283"/>
      <c r="Y10" s="1317"/>
      <c r="Z10" s="1442" t="s">
        <v>891</v>
      </c>
      <c r="AA10" s="1443"/>
      <c r="AB10" s="1443"/>
      <c r="AC10" s="1443"/>
      <c r="AD10" s="1443"/>
      <c r="AE10" s="1444"/>
      <c r="AF10" s="1282" t="str">
        <f>'申込シート①-1・２'!J5&amp;"  "&amp;'申込シート①-1・２'!K5</f>
        <v xml:space="preserve">  </v>
      </c>
      <c r="AG10" s="1283"/>
      <c r="AH10" s="1283"/>
      <c r="AI10" s="1283"/>
      <c r="AJ10" s="1283"/>
      <c r="AK10" s="1283"/>
      <c r="AL10" s="1283"/>
      <c r="AM10" s="1283"/>
      <c r="AN10" s="1283"/>
      <c r="AO10" s="685" t="s">
        <v>892</v>
      </c>
    </row>
    <row r="11" spans="2:42" s="66" customFormat="1" ht="7.5" customHeight="1"/>
    <row r="12" spans="2:42" s="66" customFormat="1" ht="16.5" customHeight="1">
      <c r="B12" s="1374" t="s">
        <v>2590</v>
      </c>
      <c r="C12" s="1338"/>
      <c r="D12" s="1338"/>
      <c r="E12" s="1338"/>
      <c r="F12" s="1338"/>
      <c r="G12" s="1339"/>
      <c r="H12" s="1284" t="s">
        <v>1007</v>
      </c>
      <c r="I12" s="1285"/>
      <c r="J12" s="1285"/>
      <c r="K12" s="1285"/>
      <c r="L12" s="1285"/>
      <c r="M12" s="1285"/>
      <c r="N12" s="1285"/>
      <c r="O12" s="1285"/>
      <c r="P12" s="1285"/>
      <c r="Q12" s="1471"/>
      <c r="R12" s="1472"/>
      <c r="S12" s="1472"/>
      <c r="T12" s="1472"/>
      <c r="U12" s="1472"/>
      <c r="V12" s="1472"/>
      <c r="W12" s="1472"/>
      <c r="X12" s="1472"/>
      <c r="Y12" s="1472"/>
      <c r="Z12" s="1472"/>
      <c r="AA12" s="1472"/>
      <c r="AB12" s="1472"/>
      <c r="AC12" s="1472"/>
      <c r="AD12" s="1472"/>
      <c r="AE12" s="1472"/>
      <c r="AF12" s="1472"/>
      <c r="AG12" s="1472"/>
      <c r="AH12" s="1472"/>
      <c r="AI12" s="1472"/>
      <c r="AJ12" s="1472"/>
      <c r="AK12" s="1472"/>
      <c r="AL12" s="1472"/>
      <c r="AM12" s="1472"/>
      <c r="AN12" s="1472"/>
      <c r="AO12" s="1473"/>
    </row>
    <row r="13" spans="2:42" s="66" customFormat="1" ht="14.25" customHeight="1">
      <c r="B13" s="1459"/>
      <c r="C13" s="1460"/>
      <c r="D13" s="1460"/>
      <c r="E13" s="1460"/>
      <c r="F13" s="1460"/>
      <c r="G13" s="1461"/>
      <c r="H13" s="1462" t="s">
        <v>791</v>
      </c>
      <c r="I13" s="1463"/>
      <c r="J13" s="1463"/>
      <c r="K13" s="1463"/>
      <c r="L13" s="1463"/>
      <c r="M13" s="1463"/>
      <c r="N13" s="1463"/>
      <c r="O13" s="1463"/>
      <c r="P13" s="1464"/>
      <c r="Q13" s="1379"/>
      <c r="R13" s="1451"/>
      <c r="S13" s="1451"/>
      <c r="T13" s="1451"/>
      <c r="U13" s="1451"/>
      <c r="V13" s="1451"/>
      <c r="W13" s="1451"/>
      <c r="X13" s="1451"/>
      <c r="Y13" s="1451"/>
      <c r="Z13" s="1451"/>
      <c r="AA13" s="1451"/>
      <c r="AB13" s="1451"/>
      <c r="AC13" s="1451"/>
      <c r="AD13" s="1451"/>
      <c r="AE13" s="1451"/>
      <c r="AF13" s="1451"/>
      <c r="AG13" s="1451"/>
      <c r="AH13" s="1451"/>
      <c r="AI13" s="1451"/>
      <c r="AJ13" s="1451"/>
      <c r="AK13" s="1451"/>
      <c r="AL13" s="1451"/>
      <c r="AM13" s="1451"/>
      <c r="AN13" s="1451"/>
      <c r="AO13" s="1452"/>
    </row>
    <row r="14" spans="2:42" s="66" customFormat="1" ht="1.5" hidden="1" customHeight="1">
      <c r="B14" s="694"/>
      <c r="C14" s="699"/>
      <c r="D14" s="699"/>
      <c r="E14" s="699"/>
      <c r="F14" s="699"/>
      <c r="G14" s="700"/>
      <c r="H14" s="1465"/>
      <c r="I14" s="1466"/>
      <c r="J14" s="1466"/>
      <c r="K14" s="1466"/>
      <c r="L14" s="1466"/>
      <c r="M14" s="1466"/>
      <c r="N14" s="1466"/>
      <c r="O14" s="1466"/>
      <c r="P14" s="1467"/>
      <c r="Q14" s="1453"/>
      <c r="R14" s="1454"/>
      <c r="S14" s="1454"/>
      <c r="T14" s="1454"/>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5"/>
    </row>
    <row r="15" spans="2:42" s="66" customFormat="1" ht="12" customHeight="1">
      <c r="B15" s="1417" t="s">
        <v>2534</v>
      </c>
      <c r="C15" s="1312"/>
      <c r="D15" s="1312"/>
      <c r="E15" s="1312"/>
      <c r="F15" s="1312"/>
      <c r="G15" s="1313"/>
      <c r="H15" s="1465"/>
      <c r="I15" s="1466"/>
      <c r="J15" s="1466"/>
      <c r="K15" s="1466"/>
      <c r="L15" s="1466"/>
      <c r="M15" s="1466"/>
      <c r="N15" s="1466"/>
      <c r="O15" s="1466"/>
      <c r="P15" s="1467"/>
      <c r="Q15" s="1453"/>
      <c r="R15" s="1454"/>
      <c r="S15" s="1454"/>
      <c r="T15" s="1454"/>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5"/>
    </row>
    <row r="16" spans="2:42" s="66" customFormat="1" ht="14.25" customHeight="1">
      <c r="B16" s="1314"/>
      <c r="C16" s="1315"/>
      <c r="D16" s="1315"/>
      <c r="E16" s="1315"/>
      <c r="F16" s="1315"/>
      <c r="G16" s="1316"/>
      <c r="H16" s="1468"/>
      <c r="I16" s="1469"/>
      <c r="J16" s="1469"/>
      <c r="K16" s="1469"/>
      <c r="L16" s="1469"/>
      <c r="M16" s="1469"/>
      <c r="N16" s="1469"/>
      <c r="O16" s="1469"/>
      <c r="P16" s="1470"/>
      <c r="Q16" s="1456"/>
      <c r="R16" s="1457"/>
      <c r="S16" s="1457"/>
      <c r="T16" s="1457"/>
      <c r="U16" s="1457"/>
      <c r="V16" s="1457"/>
      <c r="W16" s="1457"/>
      <c r="X16" s="1457"/>
      <c r="Y16" s="1457"/>
      <c r="Z16" s="1457"/>
      <c r="AA16" s="1457"/>
      <c r="AB16" s="1457"/>
      <c r="AC16" s="1457"/>
      <c r="AD16" s="1457"/>
      <c r="AE16" s="1457"/>
      <c r="AF16" s="1457"/>
      <c r="AG16" s="1457"/>
      <c r="AH16" s="1457"/>
      <c r="AI16" s="1457"/>
      <c r="AJ16" s="1457"/>
      <c r="AK16" s="1457"/>
      <c r="AL16" s="1457"/>
      <c r="AM16" s="1457"/>
      <c r="AN16" s="1457"/>
      <c r="AO16" s="1458"/>
    </row>
    <row r="17" spans="2:42" s="66" customFormat="1" ht="9" customHeight="1"/>
    <row r="18" spans="2:42" s="66" customFormat="1" ht="16.5" customHeight="1">
      <c r="B18" s="694"/>
      <c r="C18" s="1337" t="s">
        <v>792</v>
      </c>
      <c r="D18" s="1338"/>
      <c r="E18" s="1338"/>
      <c r="F18" s="1338"/>
      <c r="G18" s="1339"/>
      <c r="H18" s="1337" t="s">
        <v>793</v>
      </c>
      <c r="I18" s="1338"/>
      <c r="J18" s="1338"/>
      <c r="K18" s="1338"/>
      <c r="L18" s="1338"/>
      <c r="M18" s="1338"/>
      <c r="N18" s="1338"/>
      <c r="O18" s="1338"/>
      <c r="P18" s="1338"/>
      <c r="Q18" s="1338"/>
      <c r="R18" s="1338"/>
      <c r="S18" s="1338"/>
      <c r="T18" s="1338"/>
      <c r="U18" s="1338"/>
      <c r="V18" s="1338"/>
      <c r="W18" s="1339"/>
      <c r="X18" s="1337" t="s">
        <v>1156</v>
      </c>
      <c r="Y18" s="1339"/>
      <c r="Z18" s="1369" t="s">
        <v>130</v>
      </c>
      <c r="AA18" s="1337" t="s">
        <v>136</v>
      </c>
      <c r="AB18" s="1338"/>
      <c r="AC18" s="1338"/>
      <c r="AD18" s="1338"/>
      <c r="AE18" s="1338"/>
      <c r="AF18" s="1338"/>
      <c r="AG18" s="1338"/>
      <c r="AH18" s="1338"/>
      <c r="AI18" s="1339"/>
      <c r="AJ18" s="1337" t="s">
        <v>738</v>
      </c>
      <c r="AK18" s="1339"/>
      <c r="AL18" s="1337" t="s">
        <v>846</v>
      </c>
      <c r="AM18" s="1338"/>
      <c r="AN18" s="1338"/>
      <c r="AO18" s="1339"/>
      <c r="AP18" s="135"/>
    </row>
    <row r="19" spans="2:42" s="66" customFormat="1" ht="18" customHeight="1">
      <c r="B19" s="695"/>
      <c r="C19" s="1314"/>
      <c r="D19" s="1315"/>
      <c r="E19" s="1315"/>
      <c r="F19" s="1315"/>
      <c r="G19" s="1316"/>
      <c r="H19" s="1314"/>
      <c r="I19" s="1315"/>
      <c r="J19" s="1315"/>
      <c r="K19" s="1315"/>
      <c r="L19" s="1315"/>
      <c r="M19" s="1315"/>
      <c r="N19" s="1315"/>
      <c r="O19" s="1315"/>
      <c r="P19" s="1315"/>
      <c r="Q19" s="1315"/>
      <c r="R19" s="1315"/>
      <c r="S19" s="1315"/>
      <c r="T19" s="1315"/>
      <c r="U19" s="1315"/>
      <c r="V19" s="1315"/>
      <c r="W19" s="1316"/>
      <c r="X19" s="1314"/>
      <c r="Y19" s="1316"/>
      <c r="Z19" s="1370"/>
      <c r="AA19" s="1314" t="s">
        <v>794</v>
      </c>
      <c r="AB19" s="1315"/>
      <c r="AC19" s="1315"/>
      <c r="AD19" s="1315"/>
      <c r="AE19" s="1315"/>
      <c r="AF19" s="1315"/>
      <c r="AG19" s="1315"/>
      <c r="AH19" s="1315"/>
      <c r="AI19" s="1316"/>
      <c r="AJ19" s="1314"/>
      <c r="AK19" s="1316"/>
      <c r="AL19" s="1314"/>
      <c r="AM19" s="1315"/>
      <c r="AN19" s="1315"/>
      <c r="AO19" s="1316"/>
      <c r="AP19" s="135"/>
    </row>
    <row r="20" spans="2:42" s="66" customFormat="1" ht="14.25" customHeight="1">
      <c r="B20" s="1343">
        <v>1</v>
      </c>
      <c r="C20" s="1271">
        <f>'申込シート①-1・２'!D23</f>
        <v>0</v>
      </c>
      <c r="D20" s="1271"/>
      <c r="E20" s="1271"/>
      <c r="F20" s="1271"/>
      <c r="G20" s="1329"/>
      <c r="H20" s="1270" t="str">
        <f>'申込シート①-1・２'!G23</f>
        <v>科</v>
      </c>
      <c r="I20" s="1271"/>
      <c r="J20" s="1271"/>
      <c r="K20" s="1271"/>
      <c r="L20" s="1271"/>
      <c r="M20" s="1271"/>
      <c r="N20" s="1271"/>
      <c r="O20" s="1271"/>
      <c r="P20" s="1271"/>
      <c r="Q20" s="1271"/>
      <c r="R20" s="1271"/>
      <c r="S20" s="1271"/>
      <c r="T20" s="1271"/>
      <c r="U20" s="1271"/>
      <c r="V20" s="1271"/>
      <c r="W20" s="1329"/>
      <c r="X20" s="1270">
        <f>'申込シート①-1・２'!H23</f>
        <v>0</v>
      </c>
      <c r="Y20" s="1329"/>
      <c r="Z20" s="1341"/>
      <c r="AA20" s="1282" t="str">
        <f>'申込シート①-1・２'!L23&amp;"  "&amp;'申込シート①-1・２'!M23</f>
        <v xml:space="preserve">  </v>
      </c>
      <c r="AB20" s="1283"/>
      <c r="AC20" s="1283"/>
      <c r="AD20" s="1283"/>
      <c r="AE20" s="1283"/>
      <c r="AF20" s="1283"/>
      <c r="AG20" s="1283"/>
      <c r="AH20" s="1283"/>
      <c r="AI20" s="696"/>
      <c r="AJ20" s="1270">
        <f>'申込シート①-1・２'!N23</f>
        <v>0</v>
      </c>
      <c r="AK20" s="1329"/>
      <c r="AL20" s="1318"/>
      <c r="AM20" s="1319"/>
      <c r="AN20" s="1319"/>
      <c r="AO20" s="1320"/>
      <c r="AP20" s="135"/>
    </row>
    <row r="21" spans="2:42" s="66" customFormat="1" ht="10.5" customHeight="1">
      <c r="B21" s="1344"/>
      <c r="C21" s="1336"/>
      <c r="D21" s="1336"/>
      <c r="E21" s="1336"/>
      <c r="F21" s="1336"/>
      <c r="G21" s="1331"/>
      <c r="H21" s="1330"/>
      <c r="I21" s="1450"/>
      <c r="J21" s="1450"/>
      <c r="K21" s="1450"/>
      <c r="L21" s="1450"/>
      <c r="M21" s="1450"/>
      <c r="N21" s="1450"/>
      <c r="O21" s="1450"/>
      <c r="P21" s="1450"/>
      <c r="Q21" s="1450"/>
      <c r="R21" s="1450"/>
      <c r="S21" s="1450"/>
      <c r="T21" s="1450"/>
      <c r="U21" s="1450"/>
      <c r="V21" s="1450"/>
      <c r="W21" s="1331"/>
      <c r="X21" s="1330"/>
      <c r="Y21" s="1331"/>
      <c r="Z21" s="1342"/>
      <c r="AA21" s="1270" t="str">
        <f>'申込シート①-1・２'!J23&amp;"  "&amp;'申込シート①-1・２'!K23</f>
        <v xml:space="preserve">  </v>
      </c>
      <c r="AB21" s="1271"/>
      <c r="AC21" s="1271"/>
      <c r="AD21" s="1271"/>
      <c r="AE21" s="1271"/>
      <c r="AF21" s="1271"/>
      <c r="AG21" s="1271"/>
      <c r="AH21" s="1271"/>
      <c r="AI21" s="1327" t="s">
        <v>1406</v>
      </c>
      <c r="AJ21" s="1330"/>
      <c r="AK21" s="1331"/>
      <c r="AL21" s="1321"/>
      <c r="AM21" s="1422"/>
      <c r="AN21" s="1422"/>
      <c r="AO21" s="1323"/>
    </row>
    <row r="22" spans="2:42" s="66" customFormat="1" ht="10.5" customHeight="1">
      <c r="B22" s="1345"/>
      <c r="C22" s="1275"/>
      <c r="D22" s="1275"/>
      <c r="E22" s="1275"/>
      <c r="F22" s="1275"/>
      <c r="G22" s="1276"/>
      <c r="H22" s="1274"/>
      <c r="I22" s="1275"/>
      <c r="J22" s="1275"/>
      <c r="K22" s="1275"/>
      <c r="L22" s="1275"/>
      <c r="M22" s="1275"/>
      <c r="N22" s="1275"/>
      <c r="O22" s="1275"/>
      <c r="P22" s="1275"/>
      <c r="Q22" s="1275"/>
      <c r="R22" s="1275"/>
      <c r="S22" s="1275"/>
      <c r="T22" s="1275"/>
      <c r="U22" s="1275"/>
      <c r="V22" s="1275"/>
      <c r="W22" s="1276"/>
      <c r="X22" s="1274"/>
      <c r="Y22" s="1276"/>
      <c r="Z22" s="1342"/>
      <c r="AA22" s="1274"/>
      <c r="AB22" s="1275"/>
      <c r="AC22" s="1275"/>
      <c r="AD22" s="1275"/>
      <c r="AE22" s="1275"/>
      <c r="AF22" s="1275"/>
      <c r="AG22" s="1275"/>
      <c r="AH22" s="1275"/>
      <c r="AI22" s="1328"/>
      <c r="AJ22" s="1274"/>
      <c r="AK22" s="1276"/>
      <c r="AL22" s="1324"/>
      <c r="AM22" s="1325"/>
      <c r="AN22" s="1325"/>
      <c r="AO22" s="1326"/>
    </row>
    <row r="23" spans="2:42" s="66" customFormat="1" ht="14.25" customHeight="1">
      <c r="B23" s="1343">
        <v>2</v>
      </c>
      <c r="C23" s="1271">
        <f>'申込シート①-1・２'!D24</f>
        <v>0</v>
      </c>
      <c r="D23" s="1271"/>
      <c r="E23" s="1271"/>
      <c r="F23" s="1271"/>
      <c r="G23" s="1329"/>
      <c r="H23" s="1270" t="str">
        <f>'申込シート①-1・２'!G24</f>
        <v>科</v>
      </c>
      <c r="I23" s="1271"/>
      <c r="J23" s="1271"/>
      <c r="K23" s="1271"/>
      <c r="L23" s="1271"/>
      <c r="M23" s="1271"/>
      <c r="N23" s="1271"/>
      <c r="O23" s="1271"/>
      <c r="P23" s="1271"/>
      <c r="Q23" s="1271"/>
      <c r="R23" s="1271"/>
      <c r="S23" s="1271"/>
      <c r="T23" s="1271"/>
      <c r="U23" s="1271"/>
      <c r="V23" s="1271"/>
      <c r="W23" s="1329"/>
      <c r="X23" s="1270">
        <f>'申込シート①-1・２'!H24</f>
        <v>0</v>
      </c>
      <c r="Y23" s="1329"/>
      <c r="Z23" s="1341"/>
      <c r="AA23" s="1282" t="str">
        <f>'申込シート①-1・２'!L24&amp;"  "&amp;'申込シート①-1・２'!M24</f>
        <v xml:space="preserve">  </v>
      </c>
      <c r="AB23" s="1283"/>
      <c r="AC23" s="1283"/>
      <c r="AD23" s="1283"/>
      <c r="AE23" s="1283"/>
      <c r="AF23" s="1283"/>
      <c r="AG23" s="1283"/>
      <c r="AH23" s="1283"/>
      <c r="AI23" s="696"/>
      <c r="AJ23" s="1270">
        <f>'申込シート①-1・２'!N24</f>
        <v>0</v>
      </c>
      <c r="AK23" s="1329"/>
      <c r="AL23" s="1318"/>
      <c r="AM23" s="1319"/>
      <c r="AN23" s="1319"/>
      <c r="AO23" s="1320"/>
    </row>
    <row r="24" spans="2:42" s="66" customFormat="1" ht="10.5" customHeight="1">
      <c r="B24" s="1344"/>
      <c r="C24" s="1336"/>
      <c r="D24" s="1336"/>
      <c r="E24" s="1336"/>
      <c r="F24" s="1336"/>
      <c r="G24" s="1331"/>
      <c r="H24" s="1330"/>
      <c r="I24" s="1450"/>
      <c r="J24" s="1450"/>
      <c r="K24" s="1450"/>
      <c r="L24" s="1450"/>
      <c r="M24" s="1450"/>
      <c r="N24" s="1450"/>
      <c r="O24" s="1450"/>
      <c r="P24" s="1450"/>
      <c r="Q24" s="1450"/>
      <c r="R24" s="1450"/>
      <c r="S24" s="1450"/>
      <c r="T24" s="1450"/>
      <c r="U24" s="1450"/>
      <c r="V24" s="1450"/>
      <c r="W24" s="1331"/>
      <c r="X24" s="1330"/>
      <c r="Y24" s="1331"/>
      <c r="Z24" s="1342"/>
      <c r="AA24" s="1270" t="str">
        <f>'申込シート①-1・２'!J24&amp;"  "&amp;'申込シート①-1・２'!K24</f>
        <v xml:space="preserve">  </v>
      </c>
      <c r="AB24" s="1271"/>
      <c r="AC24" s="1271"/>
      <c r="AD24" s="1271"/>
      <c r="AE24" s="1271"/>
      <c r="AF24" s="1271"/>
      <c r="AG24" s="1271"/>
      <c r="AH24" s="1271"/>
      <c r="AI24" s="1327" t="s">
        <v>1406</v>
      </c>
      <c r="AJ24" s="1330"/>
      <c r="AK24" s="1331"/>
      <c r="AL24" s="1321"/>
      <c r="AM24" s="1422"/>
      <c r="AN24" s="1422"/>
      <c r="AO24" s="1323"/>
    </row>
    <row r="25" spans="2:42" s="66" customFormat="1" ht="10.5" customHeight="1">
      <c r="B25" s="1345"/>
      <c r="C25" s="1275"/>
      <c r="D25" s="1275"/>
      <c r="E25" s="1275"/>
      <c r="F25" s="1275"/>
      <c r="G25" s="1276"/>
      <c r="H25" s="1274"/>
      <c r="I25" s="1275"/>
      <c r="J25" s="1275"/>
      <c r="K25" s="1275"/>
      <c r="L25" s="1275"/>
      <c r="M25" s="1275"/>
      <c r="N25" s="1275"/>
      <c r="O25" s="1275"/>
      <c r="P25" s="1275"/>
      <c r="Q25" s="1275"/>
      <c r="R25" s="1275"/>
      <c r="S25" s="1275"/>
      <c r="T25" s="1275"/>
      <c r="U25" s="1275"/>
      <c r="V25" s="1275"/>
      <c r="W25" s="1276"/>
      <c r="X25" s="1274"/>
      <c r="Y25" s="1276"/>
      <c r="Z25" s="1342"/>
      <c r="AA25" s="1274"/>
      <c r="AB25" s="1275"/>
      <c r="AC25" s="1275"/>
      <c r="AD25" s="1275"/>
      <c r="AE25" s="1275"/>
      <c r="AF25" s="1275"/>
      <c r="AG25" s="1275"/>
      <c r="AH25" s="1275"/>
      <c r="AI25" s="1328"/>
      <c r="AJ25" s="1274"/>
      <c r="AK25" s="1276"/>
      <c r="AL25" s="1324"/>
      <c r="AM25" s="1325"/>
      <c r="AN25" s="1325"/>
      <c r="AO25" s="1326"/>
    </row>
    <row r="26" spans="2:42" s="66" customFormat="1" ht="14.25" customHeight="1">
      <c r="B26" s="1343">
        <v>3</v>
      </c>
      <c r="C26" s="1271">
        <f>'申込シート①-1・２'!D25</f>
        <v>0</v>
      </c>
      <c r="D26" s="1271"/>
      <c r="E26" s="1271"/>
      <c r="F26" s="1271"/>
      <c r="G26" s="1329"/>
      <c r="H26" s="1270" t="str">
        <f>'申込シート①-1・２'!G25</f>
        <v>科</v>
      </c>
      <c r="I26" s="1271"/>
      <c r="J26" s="1271"/>
      <c r="K26" s="1271"/>
      <c r="L26" s="1271"/>
      <c r="M26" s="1271"/>
      <c r="N26" s="1271"/>
      <c r="O26" s="1271"/>
      <c r="P26" s="1271"/>
      <c r="Q26" s="1271"/>
      <c r="R26" s="1271"/>
      <c r="S26" s="1271"/>
      <c r="T26" s="1271"/>
      <c r="U26" s="1271"/>
      <c r="V26" s="1271"/>
      <c r="W26" s="1329"/>
      <c r="X26" s="1270">
        <f>'申込シート①-1・２'!H25</f>
        <v>0</v>
      </c>
      <c r="Y26" s="1329"/>
      <c r="Z26" s="1341"/>
      <c r="AA26" s="1282" t="str">
        <f>'申込シート①-1・２'!L25&amp;"  "&amp;'申込シート①-1・２'!M25</f>
        <v xml:space="preserve">  </v>
      </c>
      <c r="AB26" s="1283"/>
      <c r="AC26" s="1283"/>
      <c r="AD26" s="1283"/>
      <c r="AE26" s="1283"/>
      <c r="AF26" s="1283"/>
      <c r="AG26" s="1283"/>
      <c r="AH26" s="1283"/>
      <c r="AI26" s="696"/>
      <c r="AJ26" s="1270">
        <f>'申込シート①-1・２'!N25</f>
        <v>0</v>
      </c>
      <c r="AK26" s="1329"/>
      <c r="AL26" s="1318"/>
      <c r="AM26" s="1423"/>
      <c r="AN26" s="1423"/>
      <c r="AO26" s="1424"/>
    </row>
    <row r="27" spans="2:42" s="66" customFormat="1" ht="10.5" customHeight="1">
      <c r="B27" s="1344"/>
      <c r="C27" s="1336"/>
      <c r="D27" s="1336"/>
      <c r="E27" s="1336"/>
      <c r="F27" s="1336"/>
      <c r="G27" s="1331"/>
      <c r="H27" s="1330"/>
      <c r="I27" s="1450"/>
      <c r="J27" s="1450"/>
      <c r="K27" s="1450"/>
      <c r="L27" s="1450"/>
      <c r="M27" s="1450"/>
      <c r="N27" s="1450"/>
      <c r="O27" s="1450"/>
      <c r="P27" s="1450"/>
      <c r="Q27" s="1450"/>
      <c r="R27" s="1450"/>
      <c r="S27" s="1450"/>
      <c r="T27" s="1450"/>
      <c r="U27" s="1450"/>
      <c r="V27" s="1450"/>
      <c r="W27" s="1331"/>
      <c r="X27" s="1330"/>
      <c r="Y27" s="1331"/>
      <c r="Z27" s="1342"/>
      <c r="AA27" s="1270" t="str">
        <f>'申込シート①-1・２'!J25&amp;"  "&amp;'申込シート①-1・２'!K25</f>
        <v xml:space="preserve">  </v>
      </c>
      <c r="AB27" s="1271"/>
      <c r="AC27" s="1271"/>
      <c r="AD27" s="1271"/>
      <c r="AE27" s="1271"/>
      <c r="AF27" s="1271"/>
      <c r="AG27" s="1271"/>
      <c r="AH27" s="1271"/>
      <c r="AI27" s="1327" t="s">
        <v>1406</v>
      </c>
      <c r="AJ27" s="1330"/>
      <c r="AK27" s="1331"/>
      <c r="AL27" s="1425"/>
      <c r="AM27" s="1426"/>
      <c r="AN27" s="1426"/>
      <c r="AO27" s="1427"/>
    </row>
    <row r="28" spans="2:42" s="66" customFormat="1" ht="10.5" customHeight="1">
      <c r="B28" s="1345"/>
      <c r="C28" s="1275"/>
      <c r="D28" s="1275"/>
      <c r="E28" s="1275"/>
      <c r="F28" s="1275"/>
      <c r="G28" s="1276"/>
      <c r="H28" s="1274"/>
      <c r="I28" s="1275"/>
      <c r="J28" s="1275"/>
      <c r="K28" s="1275"/>
      <c r="L28" s="1275"/>
      <c r="M28" s="1275"/>
      <c r="N28" s="1275"/>
      <c r="O28" s="1275"/>
      <c r="P28" s="1275"/>
      <c r="Q28" s="1275"/>
      <c r="R28" s="1275"/>
      <c r="S28" s="1275"/>
      <c r="T28" s="1275"/>
      <c r="U28" s="1275"/>
      <c r="V28" s="1275"/>
      <c r="W28" s="1276"/>
      <c r="X28" s="1274"/>
      <c r="Y28" s="1276"/>
      <c r="Z28" s="1342"/>
      <c r="AA28" s="1274"/>
      <c r="AB28" s="1275"/>
      <c r="AC28" s="1275"/>
      <c r="AD28" s="1275"/>
      <c r="AE28" s="1275"/>
      <c r="AF28" s="1275"/>
      <c r="AG28" s="1275"/>
      <c r="AH28" s="1275"/>
      <c r="AI28" s="1328"/>
      <c r="AJ28" s="1274"/>
      <c r="AK28" s="1276"/>
      <c r="AL28" s="1428"/>
      <c r="AM28" s="1429"/>
      <c r="AN28" s="1429"/>
      <c r="AO28" s="1430"/>
    </row>
    <row r="29" spans="2:42" s="66" customFormat="1" ht="14.25" customHeight="1">
      <c r="B29" s="1343">
        <v>4</v>
      </c>
      <c r="C29" s="1271">
        <f>'申込シート①-1・２'!D26</f>
        <v>0</v>
      </c>
      <c r="D29" s="1271"/>
      <c r="E29" s="1271"/>
      <c r="F29" s="1271"/>
      <c r="G29" s="1329"/>
      <c r="H29" s="1270" t="str">
        <f>'申込シート①-1・２'!G26</f>
        <v>科</v>
      </c>
      <c r="I29" s="1271"/>
      <c r="J29" s="1271"/>
      <c r="K29" s="1271"/>
      <c r="L29" s="1271"/>
      <c r="M29" s="1271"/>
      <c r="N29" s="1271"/>
      <c r="O29" s="1271"/>
      <c r="P29" s="1271"/>
      <c r="Q29" s="1271"/>
      <c r="R29" s="1271"/>
      <c r="S29" s="1271"/>
      <c r="T29" s="1271"/>
      <c r="U29" s="1271"/>
      <c r="V29" s="1271"/>
      <c r="W29" s="1329"/>
      <c r="X29" s="1270">
        <f>'申込シート①-1・２'!H26</f>
        <v>0</v>
      </c>
      <c r="Y29" s="1329"/>
      <c r="Z29" s="1341"/>
      <c r="AA29" s="1282" t="str">
        <f>'申込シート①-1・２'!L26&amp;"  "&amp;'申込シート①-1・２'!M26</f>
        <v xml:space="preserve">  </v>
      </c>
      <c r="AB29" s="1283"/>
      <c r="AC29" s="1283"/>
      <c r="AD29" s="1283"/>
      <c r="AE29" s="1283"/>
      <c r="AF29" s="1283"/>
      <c r="AG29" s="1283"/>
      <c r="AH29" s="1283"/>
      <c r="AI29" s="696"/>
      <c r="AJ29" s="1270">
        <f>'申込シート①-1・２'!N26</f>
        <v>0</v>
      </c>
      <c r="AK29" s="1329"/>
      <c r="AL29" s="1318"/>
      <c r="AM29" s="1319"/>
      <c r="AN29" s="1319"/>
      <c r="AO29" s="1320"/>
    </row>
    <row r="30" spans="2:42" s="66" customFormat="1" ht="10.5" customHeight="1">
      <c r="B30" s="1344"/>
      <c r="C30" s="1336"/>
      <c r="D30" s="1336"/>
      <c r="E30" s="1336"/>
      <c r="F30" s="1336"/>
      <c r="G30" s="1331"/>
      <c r="H30" s="1330"/>
      <c r="I30" s="1450"/>
      <c r="J30" s="1450"/>
      <c r="K30" s="1450"/>
      <c r="L30" s="1450"/>
      <c r="M30" s="1450"/>
      <c r="N30" s="1450"/>
      <c r="O30" s="1450"/>
      <c r="P30" s="1450"/>
      <c r="Q30" s="1450"/>
      <c r="R30" s="1450"/>
      <c r="S30" s="1450"/>
      <c r="T30" s="1450"/>
      <c r="U30" s="1450"/>
      <c r="V30" s="1450"/>
      <c r="W30" s="1331"/>
      <c r="X30" s="1330"/>
      <c r="Y30" s="1331"/>
      <c r="Z30" s="1342"/>
      <c r="AA30" s="1270" t="str">
        <f>'申込シート①-1・２'!J26&amp;"  "&amp;'申込シート①-1・２'!K26</f>
        <v xml:space="preserve">  </v>
      </c>
      <c r="AB30" s="1271"/>
      <c r="AC30" s="1271"/>
      <c r="AD30" s="1271"/>
      <c r="AE30" s="1271"/>
      <c r="AF30" s="1271"/>
      <c r="AG30" s="1271"/>
      <c r="AH30" s="1271"/>
      <c r="AI30" s="1327" t="s">
        <v>1406</v>
      </c>
      <c r="AJ30" s="1330"/>
      <c r="AK30" s="1331"/>
      <c r="AL30" s="1321"/>
      <c r="AM30" s="1422"/>
      <c r="AN30" s="1422"/>
      <c r="AO30" s="1323"/>
    </row>
    <row r="31" spans="2:42" s="66" customFormat="1" ht="10.5" customHeight="1">
      <c r="B31" s="1345"/>
      <c r="C31" s="1275"/>
      <c r="D31" s="1275"/>
      <c r="E31" s="1275"/>
      <c r="F31" s="1275"/>
      <c r="G31" s="1276"/>
      <c r="H31" s="1274"/>
      <c r="I31" s="1275"/>
      <c r="J31" s="1275"/>
      <c r="K31" s="1275"/>
      <c r="L31" s="1275"/>
      <c r="M31" s="1275"/>
      <c r="N31" s="1275"/>
      <c r="O31" s="1275"/>
      <c r="P31" s="1275"/>
      <c r="Q31" s="1275"/>
      <c r="R31" s="1275"/>
      <c r="S31" s="1275"/>
      <c r="T31" s="1275"/>
      <c r="U31" s="1275"/>
      <c r="V31" s="1275"/>
      <c r="W31" s="1276"/>
      <c r="X31" s="1274"/>
      <c r="Y31" s="1276"/>
      <c r="Z31" s="1342"/>
      <c r="AA31" s="1274"/>
      <c r="AB31" s="1275"/>
      <c r="AC31" s="1275"/>
      <c r="AD31" s="1275"/>
      <c r="AE31" s="1275"/>
      <c r="AF31" s="1275"/>
      <c r="AG31" s="1275"/>
      <c r="AH31" s="1275"/>
      <c r="AI31" s="1328"/>
      <c r="AJ31" s="1274"/>
      <c r="AK31" s="1276"/>
      <c r="AL31" s="1324"/>
      <c r="AM31" s="1325"/>
      <c r="AN31" s="1325"/>
      <c r="AO31" s="1326"/>
    </row>
    <row r="32" spans="2:42" s="66" customFormat="1" ht="14.25" customHeight="1">
      <c r="B32" s="1343">
        <v>5</v>
      </c>
      <c r="C32" s="1271">
        <f>'申込シート①-1・２'!D27</f>
        <v>0</v>
      </c>
      <c r="D32" s="1271"/>
      <c r="E32" s="1271"/>
      <c r="F32" s="1271"/>
      <c r="G32" s="1329"/>
      <c r="H32" s="1270" t="str">
        <f>'申込シート①-1・２'!G27</f>
        <v>科</v>
      </c>
      <c r="I32" s="1271"/>
      <c r="J32" s="1271"/>
      <c r="K32" s="1271"/>
      <c r="L32" s="1271"/>
      <c r="M32" s="1271"/>
      <c r="N32" s="1271"/>
      <c r="O32" s="1271"/>
      <c r="P32" s="1271"/>
      <c r="Q32" s="1271"/>
      <c r="R32" s="1271"/>
      <c r="S32" s="1271"/>
      <c r="T32" s="1271"/>
      <c r="U32" s="1271"/>
      <c r="V32" s="1271"/>
      <c r="W32" s="1329"/>
      <c r="X32" s="1270">
        <f>'申込シート①-1・２'!H27</f>
        <v>0</v>
      </c>
      <c r="Y32" s="1329"/>
      <c r="Z32" s="1341"/>
      <c r="AA32" s="1282" t="str">
        <f>'申込シート①-1・２'!L27&amp;"  "&amp;'申込シート①-1・２'!M27</f>
        <v xml:space="preserve">  </v>
      </c>
      <c r="AB32" s="1283"/>
      <c r="AC32" s="1283"/>
      <c r="AD32" s="1283"/>
      <c r="AE32" s="1283"/>
      <c r="AF32" s="1283"/>
      <c r="AG32" s="1283"/>
      <c r="AH32" s="1283"/>
      <c r="AI32" s="696"/>
      <c r="AJ32" s="1270">
        <f>'申込シート①-1・２'!N27</f>
        <v>0</v>
      </c>
      <c r="AK32" s="1329"/>
      <c r="AL32" s="1318"/>
      <c r="AM32" s="1319"/>
      <c r="AN32" s="1319"/>
      <c r="AO32" s="1320"/>
    </row>
    <row r="33" spans="2:41" s="66" customFormat="1" ht="10.5" customHeight="1">
      <c r="B33" s="1344"/>
      <c r="C33" s="1336"/>
      <c r="D33" s="1336"/>
      <c r="E33" s="1336"/>
      <c r="F33" s="1336"/>
      <c r="G33" s="1331"/>
      <c r="H33" s="1330"/>
      <c r="I33" s="1450"/>
      <c r="J33" s="1450"/>
      <c r="K33" s="1450"/>
      <c r="L33" s="1450"/>
      <c r="M33" s="1450"/>
      <c r="N33" s="1450"/>
      <c r="O33" s="1450"/>
      <c r="P33" s="1450"/>
      <c r="Q33" s="1450"/>
      <c r="R33" s="1450"/>
      <c r="S33" s="1450"/>
      <c r="T33" s="1450"/>
      <c r="U33" s="1450"/>
      <c r="V33" s="1450"/>
      <c r="W33" s="1331"/>
      <c r="X33" s="1330"/>
      <c r="Y33" s="1331"/>
      <c r="Z33" s="1342"/>
      <c r="AA33" s="1270" t="str">
        <f>'申込シート①-1・２'!J27&amp;"  "&amp;'申込シート①-1・２'!K27</f>
        <v xml:space="preserve">  </v>
      </c>
      <c r="AB33" s="1271"/>
      <c r="AC33" s="1271"/>
      <c r="AD33" s="1271"/>
      <c r="AE33" s="1271"/>
      <c r="AF33" s="1271"/>
      <c r="AG33" s="1271"/>
      <c r="AH33" s="1271"/>
      <c r="AI33" s="1327" t="s">
        <v>1406</v>
      </c>
      <c r="AJ33" s="1330"/>
      <c r="AK33" s="1331"/>
      <c r="AL33" s="1321"/>
      <c r="AM33" s="1422"/>
      <c r="AN33" s="1422"/>
      <c r="AO33" s="1323"/>
    </row>
    <row r="34" spans="2:41" s="66" customFormat="1" ht="10.5" customHeight="1">
      <c r="B34" s="1345"/>
      <c r="C34" s="1275"/>
      <c r="D34" s="1275"/>
      <c r="E34" s="1275"/>
      <c r="F34" s="1275"/>
      <c r="G34" s="1276"/>
      <c r="H34" s="1274"/>
      <c r="I34" s="1275"/>
      <c r="J34" s="1275"/>
      <c r="K34" s="1275"/>
      <c r="L34" s="1275"/>
      <c r="M34" s="1275"/>
      <c r="N34" s="1275"/>
      <c r="O34" s="1275"/>
      <c r="P34" s="1275"/>
      <c r="Q34" s="1275"/>
      <c r="R34" s="1275"/>
      <c r="S34" s="1275"/>
      <c r="T34" s="1275"/>
      <c r="U34" s="1275"/>
      <c r="V34" s="1275"/>
      <c r="W34" s="1276"/>
      <c r="X34" s="1274"/>
      <c r="Y34" s="1276"/>
      <c r="Z34" s="1342"/>
      <c r="AA34" s="1274"/>
      <c r="AB34" s="1275"/>
      <c r="AC34" s="1275"/>
      <c r="AD34" s="1275"/>
      <c r="AE34" s="1275"/>
      <c r="AF34" s="1275"/>
      <c r="AG34" s="1275"/>
      <c r="AH34" s="1275"/>
      <c r="AI34" s="1328"/>
      <c r="AJ34" s="1274"/>
      <c r="AK34" s="1276"/>
      <c r="AL34" s="1324"/>
      <c r="AM34" s="1325"/>
      <c r="AN34" s="1325"/>
      <c r="AO34" s="1326"/>
    </row>
    <row r="35" spans="2:41" s="66" customFormat="1" ht="14.25" customHeight="1">
      <c r="B35" s="1343">
        <v>6</v>
      </c>
      <c r="C35" s="1271">
        <f>'申込シート①-1・２'!D28</f>
        <v>0</v>
      </c>
      <c r="D35" s="1271"/>
      <c r="E35" s="1271"/>
      <c r="F35" s="1271"/>
      <c r="G35" s="1329"/>
      <c r="H35" s="1270" t="str">
        <f>'申込シート①-1・２'!G28</f>
        <v>科</v>
      </c>
      <c r="I35" s="1271"/>
      <c r="J35" s="1271"/>
      <c r="K35" s="1271"/>
      <c r="L35" s="1271"/>
      <c r="M35" s="1271"/>
      <c r="N35" s="1271"/>
      <c r="O35" s="1271"/>
      <c r="P35" s="1271"/>
      <c r="Q35" s="1271"/>
      <c r="R35" s="1271"/>
      <c r="S35" s="1271"/>
      <c r="T35" s="1271"/>
      <c r="U35" s="1271"/>
      <c r="V35" s="1271"/>
      <c r="W35" s="1329"/>
      <c r="X35" s="1270">
        <f>'申込シート①-1・２'!H28</f>
        <v>0</v>
      </c>
      <c r="Y35" s="1329"/>
      <c r="Z35" s="1341"/>
      <c r="AA35" s="1282" t="str">
        <f>'申込シート①-1・２'!L28&amp;"  "&amp;'申込シート①-1・２'!M28</f>
        <v xml:space="preserve">  </v>
      </c>
      <c r="AB35" s="1283"/>
      <c r="AC35" s="1283"/>
      <c r="AD35" s="1283"/>
      <c r="AE35" s="1283"/>
      <c r="AF35" s="1283"/>
      <c r="AG35" s="1283"/>
      <c r="AH35" s="1283"/>
      <c r="AI35" s="696"/>
      <c r="AJ35" s="1270">
        <f>'申込シート①-1・２'!N28</f>
        <v>0</v>
      </c>
      <c r="AK35" s="1329"/>
      <c r="AL35" s="1318"/>
      <c r="AM35" s="1319"/>
      <c r="AN35" s="1319"/>
      <c r="AO35" s="1320"/>
    </row>
    <row r="36" spans="2:41" s="66" customFormat="1" ht="10.5" customHeight="1">
      <c r="B36" s="1344"/>
      <c r="C36" s="1336"/>
      <c r="D36" s="1336"/>
      <c r="E36" s="1336"/>
      <c r="F36" s="1336"/>
      <c r="G36" s="1331"/>
      <c r="H36" s="1330"/>
      <c r="I36" s="1450"/>
      <c r="J36" s="1450"/>
      <c r="K36" s="1450"/>
      <c r="L36" s="1450"/>
      <c r="M36" s="1450"/>
      <c r="N36" s="1450"/>
      <c r="O36" s="1450"/>
      <c r="P36" s="1450"/>
      <c r="Q36" s="1450"/>
      <c r="R36" s="1450"/>
      <c r="S36" s="1450"/>
      <c r="T36" s="1450"/>
      <c r="U36" s="1450"/>
      <c r="V36" s="1450"/>
      <c r="W36" s="1331"/>
      <c r="X36" s="1330"/>
      <c r="Y36" s="1331"/>
      <c r="Z36" s="1342"/>
      <c r="AA36" s="1270" t="str">
        <f>'申込シート①-1・２'!J28&amp;"  "&amp;'申込シート①-1・２'!K28</f>
        <v xml:space="preserve">  </v>
      </c>
      <c r="AB36" s="1271"/>
      <c r="AC36" s="1271"/>
      <c r="AD36" s="1271"/>
      <c r="AE36" s="1271"/>
      <c r="AF36" s="1271"/>
      <c r="AG36" s="1271"/>
      <c r="AH36" s="1271"/>
      <c r="AI36" s="1327" t="s">
        <v>1406</v>
      </c>
      <c r="AJ36" s="1330"/>
      <c r="AK36" s="1331"/>
      <c r="AL36" s="1321"/>
      <c r="AM36" s="1422"/>
      <c r="AN36" s="1422"/>
      <c r="AO36" s="1323"/>
    </row>
    <row r="37" spans="2:41" s="66" customFormat="1" ht="10.5" customHeight="1">
      <c r="B37" s="1345"/>
      <c r="C37" s="1275"/>
      <c r="D37" s="1275"/>
      <c r="E37" s="1275"/>
      <c r="F37" s="1275"/>
      <c r="G37" s="1276"/>
      <c r="H37" s="1274"/>
      <c r="I37" s="1275"/>
      <c r="J37" s="1275"/>
      <c r="K37" s="1275"/>
      <c r="L37" s="1275"/>
      <c r="M37" s="1275"/>
      <c r="N37" s="1275"/>
      <c r="O37" s="1275"/>
      <c r="P37" s="1275"/>
      <c r="Q37" s="1275"/>
      <c r="R37" s="1275"/>
      <c r="S37" s="1275"/>
      <c r="T37" s="1275"/>
      <c r="U37" s="1275"/>
      <c r="V37" s="1275"/>
      <c r="W37" s="1276"/>
      <c r="X37" s="1274"/>
      <c r="Y37" s="1276"/>
      <c r="Z37" s="1342"/>
      <c r="AA37" s="1274"/>
      <c r="AB37" s="1275"/>
      <c r="AC37" s="1275"/>
      <c r="AD37" s="1275"/>
      <c r="AE37" s="1275"/>
      <c r="AF37" s="1275"/>
      <c r="AG37" s="1275"/>
      <c r="AH37" s="1275"/>
      <c r="AI37" s="1328"/>
      <c r="AJ37" s="1274"/>
      <c r="AK37" s="1276"/>
      <c r="AL37" s="1324"/>
      <c r="AM37" s="1325"/>
      <c r="AN37" s="1325"/>
      <c r="AO37" s="1326"/>
    </row>
    <row r="38" spans="2:41" s="66" customFormat="1" ht="14.25" customHeight="1">
      <c r="B38" s="1343">
        <v>7</v>
      </c>
      <c r="C38" s="1271">
        <f>'申込シート①-1・２'!D29</f>
        <v>0</v>
      </c>
      <c r="D38" s="1271"/>
      <c r="E38" s="1271"/>
      <c r="F38" s="1271"/>
      <c r="G38" s="1329"/>
      <c r="H38" s="1270" t="str">
        <f>'申込シート①-1・２'!G29</f>
        <v>科</v>
      </c>
      <c r="I38" s="1271"/>
      <c r="J38" s="1271"/>
      <c r="K38" s="1271"/>
      <c r="L38" s="1271"/>
      <c r="M38" s="1271"/>
      <c r="N38" s="1271"/>
      <c r="O38" s="1271"/>
      <c r="P38" s="1271"/>
      <c r="Q38" s="1271"/>
      <c r="R38" s="1271"/>
      <c r="S38" s="1271"/>
      <c r="T38" s="1271"/>
      <c r="U38" s="1271"/>
      <c r="V38" s="1271"/>
      <c r="W38" s="1329"/>
      <c r="X38" s="1270">
        <f>'申込シート①-1・２'!H29</f>
        <v>0</v>
      </c>
      <c r="Y38" s="1329"/>
      <c r="Z38" s="1341"/>
      <c r="AA38" s="1282" t="str">
        <f>'申込シート①-1・２'!L29&amp;"  "&amp;'申込シート①-1・２'!M29</f>
        <v xml:space="preserve">  </v>
      </c>
      <c r="AB38" s="1283"/>
      <c r="AC38" s="1283"/>
      <c r="AD38" s="1283"/>
      <c r="AE38" s="1283"/>
      <c r="AF38" s="1283"/>
      <c r="AG38" s="1283"/>
      <c r="AH38" s="1283"/>
      <c r="AI38" s="696"/>
      <c r="AJ38" s="1270">
        <f>'申込シート①-1・２'!N29</f>
        <v>0</v>
      </c>
      <c r="AK38" s="1329"/>
      <c r="AL38" s="1318"/>
      <c r="AM38" s="1319"/>
      <c r="AN38" s="1319"/>
      <c r="AO38" s="1320"/>
    </row>
    <row r="39" spans="2:41" s="66" customFormat="1" ht="10.5" customHeight="1">
      <c r="B39" s="1344"/>
      <c r="C39" s="1336"/>
      <c r="D39" s="1336"/>
      <c r="E39" s="1336"/>
      <c r="F39" s="1336"/>
      <c r="G39" s="1331"/>
      <c r="H39" s="1330"/>
      <c r="I39" s="1450"/>
      <c r="J39" s="1450"/>
      <c r="K39" s="1450"/>
      <c r="L39" s="1450"/>
      <c r="M39" s="1450"/>
      <c r="N39" s="1450"/>
      <c r="O39" s="1450"/>
      <c r="P39" s="1450"/>
      <c r="Q39" s="1450"/>
      <c r="R39" s="1450"/>
      <c r="S39" s="1450"/>
      <c r="T39" s="1450"/>
      <c r="U39" s="1450"/>
      <c r="V39" s="1450"/>
      <c r="W39" s="1331"/>
      <c r="X39" s="1330"/>
      <c r="Y39" s="1331"/>
      <c r="Z39" s="1342"/>
      <c r="AA39" s="1270" t="str">
        <f>'申込シート①-1・２'!J29&amp;"  "&amp;'申込シート①-1・２'!K29</f>
        <v xml:space="preserve">  </v>
      </c>
      <c r="AB39" s="1271"/>
      <c r="AC39" s="1271"/>
      <c r="AD39" s="1271"/>
      <c r="AE39" s="1271"/>
      <c r="AF39" s="1271"/>
      <c r="AG39" s="1271"/>
      <c r="AH39" s="1271"/>
      <c r="AI39" s="1327" t="s">
        <v>1406</v>
      </c>
      <c r="AJ39" s="1330"/>
      <c r="AK39" s="1331"/>
      <c r="AL39" s="1321"/>
      <c r="AM39" s="1422"/>
      <c r="AN39" s="1422"/>
      <c r="AO39" s="1323"/>
    </row>
    <row r="40" spans="2:41" s="66" customFormat="1" ht="10.5" customHeight="1">
      <c r="B40" s="1345"/>
      <c r="C40" s="1275"/>
      <c r="D40" s="1275"/>
      <c r="E40" s="1275"/>
      <c r="F40" s="1275"/>
      <c r="G40" s="1276"/>
      <c r="H40" s="1274"/>
      <c r="I40" s="1275"/>
      <c r="J40" s="1275"/>
      <c r="K40" s="1275"/>
      <c r="L40" s="1275"/>
      <c r="M40" s="1275"/>
      <c r="N40" s="1275"/>
      <c r="O40" s="1275"/>
      <c r="P40" s="1275"/>
      <c r="Q40" s="1275"/>
      <c r="R40" s="1275"/>
      <c r="S40" s="1275"/>
      <c r="T40" s="1275"/>
      <c r="U40" s="1275"/>
      <c r="V40" s="1275"/>
      <c r="W40" s="1276"/>
      <c r="X40" s="1274"/>
      <c r="Y40" s="1276"/>
      <c r="Z40" s="1342"/>
      <c r="AA40" s="1274"/>
      <c r="AB40" s="1275"/>
      <c r="AC40" s="1275"/>
      <c r="AD40" s="1275"/>
      <c r="AE40" s="1275"/>
      <c r="AF40" s="1275"/>
      <c r="AG40" s="1275"/>
      <c r="AH40" s="1275"/>
      <c r="AI40" s="1328"/>
      <c r="AJ40" s="1274"/>
      <c r="AK40" s="1276"/>
      <c r="AL40" s="1324"/>
      <c r="AM40" s="1325"/>
      <c r="AN40" s="1325"/>
      <c r="AO40" s="1326"/>
    </row>
    <row r="41" spans="2:41" s="66" customFormat="1" ht="14.25" customHeight="1">
      <c r="B41" s="1343">
        <v>8</v>
      </c>
      <c r="C41" s="1271">
        <f>'申込シート①-1・２'!D30</f>
        <v>0</v>
      </c>
      <c r="D41" s="1271"/>
      <c r="E41" s="1271"/>
      <c r="F41" s="1271"/>
      <c r="G41" s="1329"/>
      <c r="H41" s="1270" t="str">
        <f>'申込シート①-1・２'!G30</f>
        <v>科</v>
      </c>
      <c r="I41" s="1271"/>
      <c r="J41" s="1271"/>
      <c r="K41" s="1271"/>
      <c r="L41" s="1271"/>
      <c r="M41" s="1271"/>
      <c r="N41" s="1271"/>
      <c r="O41" s="1271"/>
      <c r="P41" s="1271"/>
      <c r="Q41" s="1271"/>
      <c r="R41" s="1271"/>
      <c r="S41" s="1271"/>
      <c r="T41" s="1271"/>
      <c r="U41" s="1271"/>
      <c r="V41" s="1271"/>
      <c r="W41" s="1329"/>
      <c r="X41" s="1270">
        <f>'申込シート①-1・２'!H30</f>
        <v>0</v>
      </c>
      <c r="Y41" s="1329"/>
      <c r="Z41" s="1341"/>
      <c r="AA41" s="1282" t="str">
        <f>'申込シート①-1・２'!L30&amp;"  "&amp;'申込シート①-1・２'!M30</f>
        <v xml:space="preserve">  </v>
      </c>
      <c r="AB41" s="1283"/>
      <c r="AC41" s="1283"/>
      <c r="AD41" s="1283"/>
      <c r="AE41" s="1283"/>
      <c r="AF41" s="1283"/>
      <c r="AG41" s="1283"/>
      <c r="AH41" s="1283"/>
      <c r="AI41" s="696"/>
      <c r="AJ41" s="1270">
        <f>'申込シート①-1・２'!N30</f>
        <v>0</v>
      </c>
      <c r="AK41" s="1329"/>
      <c r="AL41" s="1318"/>
      <c r="AM41" s="1319"/>
      <c r="AN41" s="1319"/>
      <c r="AO41" s="1320"/>
    </row>
    <row r="42" spans="2:41" s="66" customFormat="1" ht="10.5" customHeight="1">
      <c r="B42" s="1344"/>
      <c r="C42" s="1336"/>
      <c r="D42" s="1336"/>
      <c r="E42" s="1336"/>
      <c r="F42" s="1336"/>
      <c r="G42" s="1331"/>
      <c r="H42" s="1330"/>
      <c r="I42" s="1450"/>
      <c r="J42" s="1450"/>
      <c r="K42" s="1450"/>
      <c r="L42" s="1450"/>
      <c r="M42" s="1450"/>
      <c r="N42" s="1450"/>
      <c r="O42" s="1450"/>
      <c r="P42" s="1450"/>
      <c r="Q42" s="1450"/>
      <c r="R42" s="1450"/>
      <c r="S42" s="1450"/>
      <c r="T42" s="1450"/>
      <c r="U42" s="1450"/>
      <c r="V42" s="1450"/>
      <c r="W42" s="1331"/>
      <c r="X42" s="1330"/>
      <c r="Y42" s="1331"/>
      <c r="Z42" s="1342"/>
      <c r="AA42" s="1270" t="str">
        <f>'申込シート①-1・２'!J30&amp;"  "&amp;'申込シート①-1・２'!K30</f>
        <v xml:space="preserve">  </v>
      </c>
      <c r="AB42" s="1271"/>
      <c r="AC42" s="1271"/>
      <c r="AD42" s="1271"/>
      <c r="AE42" s="1271"/>
      <c r="AF42" s="1271"/>
      <c r="AG42" s="1271"/>
      <c r="AH42" s="1271"/>
      <c r="AI42" s="1327" t="s">
        <v>1406</v>
      </c>
      <c r="AJ42" s="1330"/>
      <c r="AK42" s="1331"/>
      <c r="AL42" s="1321"/>
      <c r="AM42" s="1422"/>
      <c r="AN42" s="1422"/>
      <c r="AO42" s="1323"/>
    </row>
    <row r="43" spans="2:41" s="66" customFormat="1" ht="10.5" customHeight="1">
      <c r="B43" s="1345"/>
      <c r="C43" s="1275"/>
      <c r="D43" s="1275"/>
      <c r="E43" s="1275"/>
      <c r="F43" s="1275"/>
      <c r="G43" s="1276"/>
      <c r="H43" s="1274"/>
      <c r="I43" s="1275"/>
      <c r="J43" s="1275"/>
      <c r="K43" s="1275"/>
      <c r="L43" s="1275"/>
      <c r="M43" s="1275"/>
      <c r="N43" s="1275"/>
      <c r="O43" s="1275"/>
      <c r="P43" s="1275"/>
      <c r="Q43" s="1275"/>
      <c r="R43" s="1275"/>
      <c r="S43" s="1275"/>
      <c r="T43" s="1275"/>
      <c r="U43" s="1275"/>
      <c r="V43" s="1275"/>
      <c r="W43" s="1276"/>
      <c r="X43" s="1274"/>
      <c r="Y43" s="1276"/>
      <c r="Z43" s="1342"/>
      <c r="AA43" s="1274"/>
      <c r="AB43" s="1275"/>
      <c r="AC43" s="1275"/>
      <c r="AD43" s="1275"/>
      <c r="AE43" s="1275"/>
      <c r="AF43" s="1275"/>
      <c r="AG43" s="1275"/>
      <c r="AH43" s="1275"/>
      <c r="AI43" s="1328"/>
      <c r="AJ43" s="1274"/>
      <c r="AK43" s="1276"/>
      <c r="AL43" s="1324"/>
      <c r="AM43" s="1325"/>
      <c r="AN43" s="1325"/>
      <c r="AO43" s="1326"/>
    </row>
    <row r="44" spans="2:41" s="66" customFormat="1" ht="14.25" customHeight="1">
      <c r="B44" s="1343">
        <v>9</v>
      </c>
      <c r="C44" s="1271">
        <f>'申込シート①-1・２'!D31</f>
        <v>0</v>
      </c>
      <c r="D44" s="1271"/>
      <c r="E44" s="1271"/>
      <c r="F44" s="1271"/>
      <c r="G44" s="1329"/>
      <c r="H44" s="1270" t="str">
        <f>'申込シート①-1・２'!G31</f>
        <v>科</v>
      </c>
      <c r="I44" s="1271"/>
      <c r="J44" s="1271"/>
      <c r="K44" s="1271"/>
      <c r="L44" s="1271"/>
      <c r="M44" s="1271"/>
      <c r="N44" s="1271"/>
      <c r="O44" s="1271"/>
      <c r="P44" s="1271"/>
      <c r="Q44" s="1271"/>
      <c r="R44" s="1271"/>
      <c r="S44" s="1271"/>
      <c r="T44" s="1271"/>
      <c r="U44" s="1271"/>
      <c r="V44" s="1271"/>
      <c r="W44" s="1329"/>
      <c r="X44" s="1270">
        <f>'申込シート①-1・２'!H31</f>
        <v>0</v>
      </c>
      <c r="Y44" s="1329"/>
      <c r="Z44" s="1341"/>
      <c r="AA44" s="1282" t="str">
        <f>'申込シート①-1・２'!L31&amp;"  "&amp;'申込シート①-1・２'!M31</f>
        <v xml:space="preserve">  </v>
      </c>
      <c r="AB44" s="1283"/>
      <c r="AC44" s="1283"/>
      <c r="AD44" s="1283"/>
      <c r="AE44" s="1283"/>
      <c r="AF44" s="1283"/>
      <c r="AG44" s="1283"/>
      <c r="AH44" s="1283"/>
      <c r="AI44" s="696"/>
      <c r="AJ44" s="1270">
        <f>'申込シート①-1・２'!N31</f>
        <v>0</v>
      </c>
      <c r="AK44" s="1329"/>
      <c r="AL44" s="1318"/>
      <c r="AM44" s="1319"/>
      <c r="AN44" s="1319"/>
      <c r="AO44" s="1320"/>
    </row>
    <row r="45" spans="2:41" s="66" customFormat="1" ht="10.5" customHeight="1">
      <c r="B45" s="1344"/>
      <c r="C45" s="1336"/>
      <c r="D45" s="1336"/>
      <c r="E45" s="1336"/>
      <c r="F45" s="1336"/>
      <c r="G45" s="1331"/>
      <c r="H45" s="1330"/>
      <c r="I45" s="1450"/>
      <c r="J45" s="1450"/>
      <c r="K45" s="1450"/>
      <c r="L45" s="1450"/>
      <c r="M45" s="1450"/>
      <c r="N45" s="1450"/>
      <c r="O45" s="1450"/>
      <c r="P45" s="1450"/>
      <c r="Q45" s="1450"/>
      <c r="R45" s="1450"/>
      <c r="S45" s="1450"/>
      <c r="T45" s="1450"/>
      <c r="U45" s="1450"/>
      <c r="V45" s="1450"/>
      <c r="W45" s="1331"/>
      <c r="X45" s="1330"/>
      <c r="Y45" s="1331"/>
      <c r="Z45" s="1342"/>
      <c r="AA45" s="1270" t="str">
        <f>'申込シート①-1・２'!J31&amp;"  "&amp;'申込シート①-1・２'!K31</f>
        <v xml:space="preserve">  </v>
      </c>
      <c r="AB45" s="1271"/>
      <c r="AC45" s="1271"/>
      <c r="AD45" s="1271"/>
      <c r="AE45" s="1271"/>
      <c r="AF45" s="1271"/>
      <c r="AG45" s="1271"/>
      <c r="AH45" s="1271"/>
      <c r="AI45" s="1327" t="s">
        <v>1406</v>
      </c>
      <c r="AJ45" s="1330"/>
      <c r="AK45" s="1331"/>
      <c r="AL45" s="1321"/>
      <c r="AM45" s="1422"/>
      <c r="AN45" s="1422"/>
      <c r="AO45" s="1323"/>
    </row>
    <row r="46" spans="2:41" s="66" customFormat="1" ht="10.5" customHeight="1">
      <c r="B46" s="1344"/>
      <c r="C46" s="1275"/>
      <c r="D46" s="1275"/>
      <c r="E46" s="1275"/>
      <c r="F46" s="1275"/>
      <c r="G46" s="1276"/>
      <c r="H46" s="1274"/>
      <c r="I46" s="1275"/>
      <c r="J46" s="1275"/>
      <c r="K46" s="1275"/>
      <c r="L46" s="1275"/>
      <c r="M46" s="1275"/>
      <c r="N46" s="1275"/>
      <c r="O46" s="1275"/>
      <c r="P46" s="1275"/>
      <c r="Q46" s="1275"/>
      <c r="R46" s="1275"/>
      <c r="S46" s="1275"/>
      <c r="T46" s="1275"/>
      <c r="U46" s="1275"/>
      <c r="V46" s="1275"/>
      <c r="W46" s="1276"/>
      <c r="X46" s="1274"/>
      <c r="Y46" s="1276"/>
      <c r="Z46" s="1342"/>
      <c r="AA46" s="1274"/>
      <c r="AB46" s="1275"/>
      <c r="AC46" s="1275"/>
      <c r="AD46" s="1275"/>
      <c r="AE46" s="1275"/>
      <c r="AF46" s="1275"/>
      <c r="AG46" s="1275"/>
      <c r="AH46" s="1275"/>
      <c r="AI46" s="1328"/>
      <c r="AJ46" s="1274"/>
      <c r="AK46" s="1276"/>
      <c r="AL46" s="1324"/>
      <c r="AM46" s="1325"/>
      <c r="AN46" s="1325"/>
      <c r="AO46" s="1326"/>
    </row>
    <row r="47" spans="2:41" s="66" customFormat="1" ht="14.25" customHeight="1">
      <c r="B47" s="1343">
        <v>10</v>
      </c>
      <c r="C47" s="1271">
        <f>'申込シート①-1・２'!D32</f>
        <v>0</v>
      </c>
      <c r="D47" s="1271"/>
      <c r="E47" s="1271"/>
      <c r="F47" s="1271"/>
      <c r="G47" s="1329"/>
      <c r="H47" s="1270" t="str">
        <f>'申込シート①-1・２'!G32</f>
        <v>科</v>
      </c>
      <c r="I47" s="1271"/>
      <c r="J47" s="1271"/>
      <c r="K47" s="1271"/>
      <c r="L47" s="1271"/>
      <c r="M47" s="1271"/>
      <c r="N47" s="1271"/>
      <c r="O47" s="1271"/>
      <c r="P47" s="1271"/>
      <c r="Q47" s="1271"/>
      <c r="R47" s="1271"/>
      <c r="S47" s="1271"/>
      <c r="T47" s="1271"/>
      <c r="U47" s="1271"/>
      <c r="V47" s="1271"/>
      <c r="W47" s="1329"/>
      <c r="X47" s="1270">
        <f>'申込シート①-1・２'!H32</f>
        <v>0</v>
      </c>
      <c r="Y47" s="1329"/>
      <c r="Z47" s="1341"/>
      <c r="AA47" s="1282" t="str">
        <f>'申込シート①-1・２'!L32&amp;"  "&amp;'申込シート①-1・２'!M32</f>
        <v xml:space="preserve">  </v>
      </c>
      <c r="AB47" s="1283"/>
      <c r="AC47" s="1283"/>
      <c r="AD47" s="1283"/>
      <c r="AE47" s="1283"/>
      <c r="AF47" s="1283"/>
      <c r="AG47" s="1283"/>
      <c r="AH47" s="1283"/>
      <c r="AI47" s="696"/>
      <c r="AJ47" s="1270">
        <f>'申込シート①-1・２'!N32</f>
        <v>0</v>
      </c>
      <c r="AK47" s="1329"/>
      <c r="AL47" s="1318"/>
      <c r="AM47" s="1319"/>
      <c r="AN47" s="1319"/>
      <c r="AO47" s="1320"/>
    </row>
    <row r="48" spans="2:41" s="66" customFormat="1" ht="10.5" customHeight="1">
      <c r="B48" s="1344"/>
      <c r="C48" s="1336"/>
      <c r="D48" s="1336"/>
      <c r="E48" s="1336"/>
      <c r="F48" s="1336"/>
      <c r="G48" s="1331"/>
      <c r="H48" s="1330"/>
      <c r="I48" s="1450"/>
      <c r="J48" s="1450"/>
      <c r="K48" s="1450"/>
      <c r="L48" s="1450"/>
      <c r="M48" s="1450"/>
      <c r="N48" s="1450"/>
      <c r="O48" s="1450"/>
      <c r="P48" s="1450"/>
      <c r="Q48" s="1450"/>
      <c r="R48" s="1450"/>
      <c r="S48" s="1450"/>
      <c r="T48" s="1450"/>
      <c r="U48" s="1450"/>
      <c r="V48" s="1450"/>
      <c r="W48" s="1331"/>
      <c r="X48" s="1330"/>
      <c r="Y48" s="1331"/>
      <c r="Z48" s="1342"/>
      <c r="AA48" s="1270" t="str">
        <f>'申込シート①-1・２'!J32&amp;"  "&amp;'申込シート①-1・２'!K32</f>
        <v xml:space="preserve">  </v>
      </c>
      <c r="AB48" s="1271"/>
      <c r="AC48" s="1271"/>
      <c r="AD48" s="1271"/>
      <c r="AE48" s="1271"/>
      <c r="AF48" s="1271"/>
      <c r="AG48" s="1271"/>
      <c r="AH48" s="1271"/>
      <c r="AI48" s="1327" t="s">
        <v>1406</v>
      </c>
      <c r="AJ48" s="1330"/>
      <c r="AK48" s="1331"/>
      <c r="AL48" s="1321"/>
      <c r="AM48" s="1422"/>
      <c r="AN48" s="1422"/>
      <c r="AO48" s="1323"/>
    </row>
    <row r="49" spans="2:41" s="66" customFormat="1" ht="10.5" customHeight="1">
      <c r="B49" s="1344"/>
      <c r="C49" s="1275"/>
      <c r="D49" s="1275"/>
      <c r="E49" s="1275"/>
      <c r="F49" s="1275"/>
      <c r="G49" s="1276"/>
      <c r="H49" s="1274"/>
      <c r="I49" s="1275"/>
      <c r="J49" s="1275"/>
      <c r="K49" s="1275"/>
      <c r="L49" s="1275"/>
      <c r="M49" s="1275"/>
      <c r="N49" s="1275"/>
      <c r="O49" s="1275"/>
      <c r="P49" s="1275"/>
      <c r="Q49" s="1275"/>
      <c r="R49" s="1275"/>
      <c r="S49" s="1275"/>
      <c r="T49" s="1275"/>
      <c r="U49" s="1275"/>
      <c r="V49" s="1275"/>
      <c r="W49" s="1276"/>
      <c r="X49" s="1274"/>
      <c r="Y49" s="1276"/>
      <c r="Z49" s="1342"/>
      <c r="AA49" s="1274"/>
      <c r="AB49" s="1275"/>
      <c r="AC49" s="1275"/>
      <c r="AD49" s="1275"/>
      <c r="AE49" s="1275"/>
      <c r="AF49" s="1275"/>
      <c r="AG49" s="1275"/>
      <c r="AH49" s="1275"/>
      <c r="AI49" s="1328"/>
      <c r="AJ49" s="1274"/>
      <c r="AK49" s="1276"/>
      <c r="AL49" s="1324"/>
      <c r="AM49" s="1325"/>
      <c r="AN49" s="1325"/>
      <c r="AO49" s="1326"/>
    </row>
    <row r="50" spans="2:41" s="66" customFormat="1" ht="3.75" customHeight="1">
      <c r="B50" s="1332" t="s">
        <v>2070</v>
      </c>
      <c r="C50" s="1333"/>
      <c r="D50" s="1333"/>
      <c r="E50" s="1333"/>
      <c r="F50" s="1333"/>
      <c r="G50" s="1333"/>
      <c r="H50" s="1333"/>
      <c r="I50" s="1333"/>
      <c r="J50" s="1333"/>
      <c r="K50" s="1333"/>
      <c r="L50" s="1333"/>
      <c r="M50" s="1333"/>
      <c r="N50" s="1333"/>
      <c r="O50" s="1333"/>
      <c r="P50" s="1333"/>
      <c r="Q50" s="1333"/>
      <c r="R50" s="1333"/>
      <c r="S50" s="1333"/>
      <c r="T50" s="1333"/>
      <c r="U50" s="1333"/>
      <c r="V50" s="1333"/>
      <c r="W50" s="1333"/>
      <c r="X50" s="1333"/>
      <c r="Y50" s="1333"/>
      <c r="Z50" s="1333"/>
      <c r="AA50" s="1333"/>
      <c r="AB50" s="1333"/>
      <c r="AC50" s="1333"/>
      <c r="AD50" s="1333"/>
      <c r="AE50" s="1333"/>
      <c r="AF50" s="1333"/>
      <c r="AG50" s="1333"/>
      <c r="AH50" s="1333"/>
      <c r="AI50" s="1333"/>
      <c r="AJ50" s="1333"/>
      <c r="AK50" s="1333"/>
      <c r="AL50" s="1333"/>
      <c r="AM50" s="1333"/>
      <c r="AN50" s="1333"/>
      <c r="AO50" s="1333"/>
    </row>
    <row r="51" spans="2:41" s="66" customFormat="1" ht="7.5" customHeight="1">
      <c r="B51" s="1334"/>
      <c r="C51" s="1334"/>
      <c r="D51" s="1334"/>
      <c r="E51" s="1334"/>
      <c r="F51" s="1334"/>
      <c r="G51" s="1334"/>
      <c r="H51" s="1334"/>
      <c r="I51" s="1334"/>
      <c r="J51" s="1334"/>
      <c r="K51" s="1334"/>
      <c r="L51" s="1334"/>
      <c r="M51" s="1334"/>
      <c r="N51" s="1334"/>
      <c r="O51" s="1334"/>
      <c r="P51" s="1334"/>
      <c r="Q51" s="1334"/>
      <c r="R51" s="1334"/>
      <c r="S51" s="1334"/>
      <c r="T51" s="1334"/>
      <c r="U51" s="1334"/>
      <c r="V51" s="1334"/>
      <c r="W51" s="1334"/>
      <c r="X51" s="1334"/>
      <c r="Y51" s="1334"/>
      <c r="Z51" s="1334"/>
      <c r="AA51" s="1334"/>
      <c r="AB51" s="1334"/>
      <c r="AC51" s="1334"/>
      <c r="AD51" s="1334"/>
      <c r="AE51" s="1334"/>
      <c r="AF51" s="1334"/>
      <c r="AG51" s="1334"/>
      <c r="AH51" s="1334"/>
      <c r="AI51" s="1334"/>
      <c r="AJ51" s="1334"/>
      <c r="AK51" s="1334"/>
      <c r="AL51" s="1334"/>
      <c r="AM51" s="1334"/>
      <c r="AN51" s="1334"/>
      <c r="AO51" s="1334"/>
    </row>
    <row r="52" spans="2:41" s="66" customFormat="1" ht="7.5" customHeight="1">
      <c r="B52" s="1335"/>
      <c r="C52" s="1335"/>
      <c r="D52" s="1335"/>
      <c r="E52" s="1335"/>
      <c r="F52" s="1335"/>
      <c r="G52" s="1335"/>
      <c r="H52" s="1335"/>
      <c r="I52" s="1335"/>
      <c r="J52" s="1335"/>
      <c r="K52" s="1335"/>
      <c r="L52" s="1335"/>
      <c r="M52" s="1335"/>
      <c r="N52" s="1335"/>
      <c r="O52" s="1335"/>
      <c r="P52" s="1335"/>
      <c r="Q52" s="1335"/>
      <c r="R52" s="1335"/>
      <c r="S52" s="1335"/>
      <c r="T52" s="1335"/>
      <c r="U52" s="1335"/>
      <c r="V52" s="1335"/>
      <c r="W52" s="1335"/>
      <c r="X52" s="1335"/>
      <c r="Y52" s="1335"/>
      <c r="Z52" s="1335"/>
      <c r="AA52" s="1335"/>
      <c r="AB52" s="1335"/>
      <c r="AC52" s="1335"/>
      <c r="AD52" s="1335"/>
      <c r="AE52" s="1335"/>
      <c r="AF52" s="1334"/>
      <c r="AG52" s="1334"/>
      <c r="AH52" s="1334"/>
      <c r="AI52" s="1334"/>
      <c r="AJ52" s="1334"/>
      <c r="AK52" s="1334"/>
      <c r="AL52" s="1334"/>
      <c r="AM52" s="1334"/>
      <c r="AN52" s="1334"/>
      <c r="AO52" s="1334"/>
    </row>
    <row r="53" spans="2:41" s="66" customFormat="1" ht="14.25" customHeight="1">
      <c r="B53" s="1337" t="s">
        <v>133</v>
      </c>
      <c r="C53" s="1338"/>
      <c r="D53" s="1338"/>
      <c r="E53" s="1338"/>
      <c r="F53" s="1338"/>
      <c r="G53" s="1339"/>
      <c r="H53" s="1282" t="str">
        <f>'申込シート①-1・２'!L33&amp;"  "&amp;'申込シート①-1・２'!M33</f>
        <v xml:space="preserve">  </v>
      </c>
      <c r="I53" s="1283"/>
      <c r="J53" s="1283"/>
      <c r="K53" s="1283"/>
      <c r="L53" s="1283"/>
      <c r="M53" s="1283"/>
      <c r="N53" s="1283"/>
      <c r="O53" s="1283"/>
      <c r="P53" s="1283"/>
      <c r="Q53" s="1283"/>
      <c r="R53" s="1283"/>
      <c r="S53" s="1283"/>
      <c r="T53" s="1283"/>
      <c r="U53" s="1283"/>
      <c r="V53" s="1283"/>
      <c r="W53" s="1283"/>
      <c r="X53" s="1283"/>
      <c r="Y53" s="1317"/>
      <c r="Z53" s="1340" t="s">
        <v>137</v>
      </c>
      <c r="AA53" s="1340"/>
      <c r="AB53" s="1340"/>
      <c r="AC53" s="1340"/>
      <c r="AD53" s="1340"/>
      <c r="AE53" s="1340"/>
      <c r="AF53" s="1357"/>
      <c r="AG53" s="1358"/>
      <c r="AH53" s="1358"/>
      <c r="AI53" s="1358"/>
      <c r="AJ53" s="1358"/>
      <c r="AK53" s="1358"/>
      <c r="AL53" s="1358"/>
      <c r="AM53" s="1358"/>
      <c r="AN53" s="1358"/>
      <c r="AO53" s="1359"/>
    </row>
    <row r="54" spans="2:41" s="66" customFormat="1" ht="10.5" customHeight="1">
      <c r="B54" s="1347" t="s">
        <v>795</v>
      </c>
      <c r="C54" s="1348"/>
      <c r="D54" s="1348"/>
      <c r="E54" s="1348"/>
      <c r="F54" s="1348"/>
      <c r="G54" s="1349"/>
      <c r="H54" s="1270" t="str">
        <f>'申込シート①-1・２'!J33&amp;"  "&amp;'申込シート①-1・２'!K33</f>
        <v xml:space="preserve">  </v>
      </c>
      <c r="I54" s="1271"/>
      <c r="J54" s="1271"/>
      <c r="K54" s="1271"/>
      <c r="L54" s="1271"/>
      <c r="M54" s="1271"/>
      <c r="N54" s="1271"/>
      <c r="O54" s="1271"/>
      <c r="P54" s="1271"/>
      <c r="Q54" s="1271"/>
      <c r="R54" s="1271"/>
      <c r="S54" s="1271"/>
      <c r="T54" s="1271"/>
      <c r="U54" s="1271"/>
      <c r="V54" s="1271"/>
      <c r="W54" s="1271"/>
      <c r="X54" s="1271"/>
      <c r="Y54" s="1329"/>
      <c r="Z54" s="1346">
        <v>0</v>
      </c>
      <c r="AA54" s="1346"/>
      <c r="AB54" s="1346"/>
      <c r="AC54" s="1346"/>
      <c r="AD54" s="1346"/>
      <c r="AE54" s="1346"/>
      <c r="AF54" s="1353"/>
      <c r="AG54" s="1353"/>
      <c r="AH54" s="1353"/>
      <c r="AI54" s="1353"/>
      <c r="AJ54" s="1353"/>
      <c r="AK54" s="1353"/>
      <c r="AL54" s="1353"/>
      <c r="AM54" s="1353"/>
      <c r="AN54" s="1353"/>
      <c r="AO54" s="1354"/>
    </row>
    <row r="55" spans="2:41" s="66" customFormat="1" ht="10.5" customHeight="1">
      <c r="B55" s="1350"/>
      <c r="C55" s="1351"/>
      <c r="D55" s="1351"/>
      <c r="E55" s="1351"/>
      <c r="F55" s="1351"/>
      <c r="G55" s="1352"/>
      <c r="H55" s="1274"/>
      <c r="I55" s="1275"/>
      <c r="J55" s="1275"/>
      <c r="K55" s="1275"/>
      <c r="L55" s="1275"/>
      <c r="M55" s="1275"/>
      <c r="N55" s="1275"/>
      <c r="O55" s="1275"/>
      <c r="P55" s="1275"/>
      <c r="Q55" s="1275"/>
      <c r="R55" s="1275"/>
      <c r="S55" s="1275"/>
      <c r="T55" s="1275"/>
      <c r="U55" s="1275"/>
      <c r="V55" s="1275"/>
      <c r="W55" s="1275"/>
      <c r="X55" s="1275"/>
      <c r="Y55" s="1276"/>
      <c r="Z55" s="1346"/>
      <c r="AA55" s="1346"/>
      <c r="AB55" s="1346"/>
      <c r="AC55" s="1346"/>
      <c r="AD55" s="1346"/>
      <c r="AE55" s="1346"/>
      <c r="AF55" s="1353"/>
      <c r="AG55" s="1353"/>
      <c r="AH55" s="1353"/>
      <c r="AI55" s="1353"/>
      <c r="AJ55" s="1353"/>
      <c r="AK55" s="1353"/>
      <c r="AL55" s="1353"/>
      <c r="AM55" s="1353"/>
      <c r="AN55" s="1353"/>
      <c r="AO55" s="1354"/>
    </row>
    <row r="56" spans="2:41" s="66" customFormat="1" ht="14.25" customHeight="1">
      <c r="B56" s="1337" t="s">
        <v>133</v>
      </c>
      <c r="C56" s="1338"/>
      <c r="D56" s="1338"/>
      <c r="E56" s="1338"/>
      <c r="F56" s="1338"/>
      <c r="G56" s="1339"/>
      <c r="H56" s="1282" t="str">
        <f>'申込シート①-1・２'!L34&amp;"  "&amp;'申込シート①-1・２'!M34</f>
        <v xml:space="preserve">  </v>
      </c>
      <c r="I56" s="1283"/>
      <c r="J56" s="1283"/>
      <c r="K56" s="1283"/>
      <c r="L56" s="1283"/>
      <c r="M56" s="1283"/>
      <c r="N56" s="1283"/>
      <c r="O56" s="1283"/>
      <c r="P56" s="1283"/>
      <c r="Q56" s="1283"/>
      <c r="R56" s="1283"/>
      <c r="S56" s="1283"/>
      <c r="T56" s="1283"/>
      <c r="U56" s="1283"/>
      <c r="V56" s="1283"/>
      <c r="W56" s="1283"/>
      <c r="X56" s="1283"/>
      <c r="Y56" s="1317"/>
      <c r="Z56" s="1340" t="s">
        <v>137</v>
      </c>
      <c r="AA56" s="1340"/>
      <c r="AB56" s="1340"/>
      <c r="AC56" s="1340"/>
      <c r="AD56" s="1340"/>
      <c r="AE56" s="1340"/>
      <c r="AF56" s="1357"/>
      <c r="AG56" s="1358"/>
      <c r="AH56" s="1358"/>
      <c r="AI56" s="1358"/>
      <c r="AJ56" s="1358"/>
      <c r="AK56" s="1358"/>
      <c r="AL56" s="1358"/>
      <c r="AM56" s="1358"/>
      <c r="AN56" s="1358"/>
      <c r="AO56" s="1359"/>
    </row>
    <row r="57" spans="2:41" s="66" customFormat="1" ht="10.5" customHeight="1">
      <c r="B57" s="1347" t="s">
        <v>795</v>
      </c>
      <c r="C57" s="1348"/>
      <c r="D57" s="1348"/>
      <c r="E57" s="1348"/>
      <c r="F57" s="1348"/>
      <c r="G57" s="1349"/>
      <c r="H57" s="1270" t="str">
        <f>'申込シート①-1・２'!J34&amp;"  "&amp;'申込シート①-1・２'!K34</f>
        <v xml:space="preserve">  </v>
      </c>
      <c r="I57" s="1271"/>
      <c r="J57" s="1271"/>
      <c r="K57" s="1271"/>
      <c r="L57" s="1271"/>
      <c r="M57" s="1271"/>
      <c r="N57" s="1271"/>
      <c r="O57" s="1271"/>
      <c r="P57" s="1271"/>
      <c r="Q57" s="1271"/>
      <c r="R57" s="1271"/>
      <c r="S57" s="1271"/>
      <c r="T57" s="1271"/>
      <c r="U57" s="1271"/>
      <c r="V57" s="1271"/>
      <c r="W57" s="1271"/>
      <c r="X57" s="1271"/>
      <c r="Y57" s="1329"/>
      <c r="Z57" s="1346"/>
      <c r="AA57" s="1346"/>
      <c r="AB57" s="1346"/>
      <c r="AC57" s="1346"/>
      <c r="AD57" s="1346"/>
      <c r="AE57" s="1346"/>
      <c r="AF57" s="1353"/>
      <c r="AG57" s="1353"/>
      <c r="AH57" s="1353"/>
      <c r="AI57" s="1353"/>
      <c r="AJ57" s="1353"/>
      <c r="AK57" s="1353"/>
      <c r="AL57" s="1353"/>
      <c r="AM57" s="1353"/>
      <c r="AN57" s="1353"/>
      <c r="AO57" s="1354"/>
    </row>
    <row r="58" spans="2:41" s="66" customFormat="1" ht="10.5" customHeight="1">
      <c r="B58" s="1350"/>
      <c r="C58" s="1351"/>
      <c r="D58" s="1351"/>
      <c r="E58" s="1351"/>
      <c r="F58" s="1351"/>
      <c r="G58" s="1352"/>
      <c r="H58" s="1274"/>
      <c r="I58" s="1275"/>
      <c r="J58" s="1275"/>
      <c r="K58" s="1275"/>
      <c r="L58" s="1275"/>
      <c r="M58" s="1275"/>
      <c r="N58" s="1275"/>
      <c r="O58" s="1275"/>
      <c r="P58" s="1275"/>
      <c r="Q58" s="1275"/>
      <c r="R58" s="1275"/>
      <c r="S58" s="1275"/>
      <c r="T58" s="1275"/>
      <c r="U58" s="1275"/>
      <c r="V58" s="1275"/>
      <c r="W58" s="1275"/>
      <c r="X58" s="1275"/>
      <c r="Y58" s="1276"/>
      <c r="Z58" s="1346"/>
      <c r="AA58" s="1346"/>
      <c r="AB58" s="1346"/>
      <c r="AC58" s="1346"/>
      <c r="AD58" s="1346"/>
      <c r="AE58" s="1346"/>
      <c r="AF58" s="1353"/>
      <c r="AG58" s="1353"/>
      <c r="AH58" s="1353"/>
      <c r="AI58" s="1353"/>
      <c r="AJ58" s="1353"/>
      <c r="AK58" s="1353"/>
      <c r="AL58" s="1353"/>
      <c r="AM58" s="1353"/>
      <c r="AN58" s="1353"/>
      <c r="AO58" s="1354"/>
    </row>
    <row r="59" spans="2:41" s="66" customFormat="1" ht="14.25" customHeight="1">
      <c r="B59" s="1337" t="s">
        <v>133</v>
      </c>
      <c r="C59" s="1338"/>
      <c r="D59" s="1338"/>
      <c r="E59" s="1338"/>
      <c r="F59" s="1338"/>
      <c r="G59" s="1339"/>
      <c r="H59" s="1282" t="str">
        <f>'申込シート①-1・２'!L35&amp;"  "&amp;'申込シート①-1・２'!M35</f>
        <v xml:space="preserve">  </v>
      </c>
      <c r="I59" s="1283"/>
      <c r="J59" s="1283"/>
      <c r="K59" s="1283"/>
      <c r="L59" s="1283"/>
      <c r="M59" s="1283"/>
      <c r="N59" s="1283"/>
      <c r="O59" s="1283"/>
      <c r="P59" s="1283"/>
      <c r="Q59" s="1283"/>
      <c r="R59" s="1283"/>
      <c r="S59" s="1283"/>
      <c r="T59" s="1283"/>
      <c r="U59" s="1283"/>
      <c r="V59" s="1283"/>
      <c r="W59" s="1283"/>
      <c r="X59" s="1283"/>
      <c r="Y59" s="1317"/>
      <c r="Z59" s="1340" t="s">
        <v>137</v>
      </c>
      <c r="AA59" s="1340"/>
      <c r="AB59" s="1340"/>
      <c r="AC59" s="1340"/>
      <c r="AD59" s="1340"/>
      <c r="AE59" s="1340"/>
      <c r="AF59" s="1357"/>
      <c r="AG59" s="1358"/>
      <c r="AH59" s="1358"/>
      <c r="AI59" s="1358"/>
      <c r="AJ59" s="1358"/>
      <c r="AK59" s="1358"/>
      <c r="AL59" s="1358"/>
      <c r="AM59" s="1358"/>
      <c r="AN59" s="1358"/>
      <c r="AO59" s="1359"/>
    </row>
    <row r="60" spans="2:41" s="66" customFormat="1" ht="10.5" customHeight="1">
      <c r="B60" s="1347" t="s">
        <v>795</v>
      </c>
      <c r="C60" s="1348"/>
      <c r="D60" s="1348"/>
      <c r="E60" s="1348"/>
      <c r="F60" s="1348"/>
      <c r="G60" s="1349"/>
      <c r="H60" s="1270" t="str">
        <f>'申込シート①-1・２'!J35&amp;"  "&amp;'申込シート①-1・２'!K35</f>
        <v xml:space="preserve">  </v>
      </c>
      <c r="I60" s="1271"/>
      <c r="J60" s="1271"/>
      <c r="K60" s="1271"/>
      <c r="L60" s="1271"/>
      <c r="M60" s="1271"/>
      <c r="N60" s="1271"/>
      <c r="O60" s="1271"/>
      <c r="P60" s="1271"/>
      <c r="Q60" s="1271"/>
      <c r="R60" s="1271"/>
      <c r="S60" s="1271"/>
      <c r="T60" s="1271"/>
      <c r="U60" s="1271"/>
      <c r="V60" s="1271"/>
      <c r="W60" s="1271"/>
      <c r="X60" s="1271"/>
      <c r="Y60" s="1329"/>
      <c r="Z60" s="1346"/>
      <c r="AA60" s="1346"/>
      <c r="AB60" s="1346"/>
      <c r="AC60" s="1346"/>
      <c r="AD60" s="1346"/>
      <c r="AE60" s="1346"/>
      <c r="AF60" s="1353"/>
      <c r="AG60" s="1353"/>
      <c r="AH60" s="1353"/>
      <c r="AI60" s="1353"/>
      <c r="AJ60" s="1353"/>
      <c r="AK60" s="1353"/>
      <c r="AL60" s="1353"/>
      <c r="AM60" s="1353"/>
      <c r="AN60" s="1353"/>
      <c r="AO60" s="1354"/>
    </row>
    <row r="61" spans="2:41" s="66" customFormat="1" ht="10.5" customHeight="1">
      <c r="B61" s="1350"/>
      <c r="C61" s="1351"/>
      <c r="D61" s="1351"/>
      <c r="E61" s="1351"/>
      <c r="F61" s="1351"/>
      <c r="G61" s="1352"/>
      <c r="H61" s="1274"/>
      <c r="I61" s="1275"/>
      <c r="J61" s="1275"/>
      <c r="K61" s="1275"/>
      <c r="L61" s="1275"/>
      <c r="M61" s="1275"/>
      <c r="N61" s="1275"/>
      <c r="O61" s="1275"/>
      <c r="P61" s="1275"/>
      <c r="Q61" s="1275"/>
      <c r="R61" s="1275"/>
      <c r="S61" s="1275"/>
      <c r="T61" s="1275"/>
      <c r="U61" s="1275"/>
      <c r="V61" s="1275"/>
      <c r="W61" s="1275"/>
      <c r="X61" s="1275"/>
      <c r="Y61" s="1276"/>
      <c r="Z61" s="1346"/>
      <c r="AA61" s="1346"/>
      <c r="AB61" s="1346"/>
      <c r="AC61" s="1346"/>
      <c r="AD61" s="1346"/>
      <c r="AE61" s="1346"/>
      <c r="AF61" s="1353"/>
      <c r="AG61" s="1353"/>
      <c r="AH61" s="1353"/>
      <c r="AI61" s="1353"/>
      <c r="AJ61" s="1353"/>
      <c r="AK61" s="1353"/>
      <c r="AL61" s="1353"/>
      <c r="AM61" s="1353"/>
      <c r="AN61" s="1353"/>
      <c r="AO61" s="1354"/>
    </row>
    <row r="62" spans="2:41" s="66" customFormat="1" ht="60" customHeight="1">
      <c r="B62" s="584"/>
      <c r="C62" s="584"/>
      <c r="D62" s="584"/>
      <c r="E62" s="584"/>
      <c r="F62" s="584"/>
      <c r="G62" s="584"/>
      <c r="H62" s="584"/>
      <c r="I62" s="584"/>
      <c r="J62" s="584"/>
      <c r="K62" s="584"/>
      <c r="L62" s="584"/>
      <c r="M62" s="584"/>
      <c r="N62" s="584"/>
      <c r="O62" s="584"/>
      <c r="P62" s="584"/>
      <c r="Q62" s="584"/>
      <c r="R62" s="584"/>
      <c r="S62" s="584"/>
      <c r="T62" s="584"/>
      <c r="U62" s="584"/>
      <c r="V62" s="584"/>
      <c r="W62" s="584"/>
      <c r="X62" s="584"/>
      <c r="Y62" s="584"/>
      <c r="Z62" s="584"/>
      <c r="AA62" s="584"/>
      <c r="AB62" s="584"/>
      <c r="AC62" s="584"/>
      <c r="AD62" s="584"/>
      <c r="AE62" s="584"/>
      <c r="AF62" s="584"/>
      <c r="AG62" s="584"/>
      <c r="AH62" s="584"/>
      <c r="AI62" s="584"/>
      <c r="AJ62" s="584"/>
      <c r="AK62" s="584"/>
      <c r="AL62" s="584"/>
      <c r="AM62" s="584"/>
      <c r="AN62" s="584"/>
      <c r="AO62" s="584"/>
    </row>
    <row r="63" spans="2:41" s="66" customFormat="1" ht="10.5" customHeight="1">
      <c r="B63" s="584"/>
      <c r="C63" s="584"/>
      <c r="D63" s="584"/>
      <c r="E63" s="584"/>
      <c r="F63" s="584"/>
      <c r="G63" s="584"/>
      <c r="H63" s="584"/>
      <c r="I63" s="584"/>
      <c r="J63" s="584"/>
      <c r="K63" s="584"/>
      <c r="L63" s="584"/>
      <c r="M63" s="584"/>
      <c r="N63" s="584"/>
      <c r="O63" s="584"/>
      <c r="P63" s="584"/>
      <c r="Q63" s="584"/>
      <c r="R63" s="584"/>
      <c r="S63" s="584"/>
      <c r="T63" s="584"/>
      <c r="U63" s="584"/>
      <c r="V63" s="584"/>
      <c r="W63" s="584"/>
      <c r="X63" s="584"/>
      <c r="Y63" s="584"/>
      <c r="Z63" s="584"/>
      <c r="AA63" s="584"/>
      <c r="AB63" s="584"/>
      <c r="AC63" s="584"/>
      <c r="AD63" s="584"/>
      <c r="AE63" s="584"/>
      <c r="AF63" s="584"/>
      <c r="AG63" s="584"/>
      <c r="AH63" s="584"/>
      <c r="AI63" s="584"/>
      <c r="AJ63" s="584"/>
      <c r="AK63" s="584"/>
      <c r="AL63" s="584"/>
      <c r="AM63" s="584"/>
      <c r="AN63" s="584"/>
      <c r="AO63" s="584"/>
    </row>
    <row r="64" spans="2:41" s="66" customFormat="1" ht="14.25" customHeight="1">
      <c r="B64" s="1439" t="s">
        <v>2574</v>
      </c>
      <c r="C64" s="1440"/>
      <c r="D64" s="1440"/>
      <c r="E64" s="1440"/>
      <c r="F64" s="1441"/>
      <c r="Y64" s="65"/>
      <c r="Z64" s="65"/>
      <c r="AA64" s="65"/>
      <c r="AB64" s="65"/>
      <c r="AC64" s="65"/>
      <c r="AD64" s="65"/>
      <c r="AE64" s="65"/>
      <c r="AF64" s="65"/>
      <c r="AG64" s="67" t="s">
        <v>800</v>
      </c>
      <c r="AH64" s="67"/>
      <c r="AI64" s="65"/>
      <c r="AJ64" s="70"/>
      <c r="AK64" s="70"/>
      <c r="AL64" s="65"/>
      <c r="AM64" s="65"/>
      <c r="AN64" s="65"/>
      <c r="AO64" s="65"/>
    </row>
    <row r="65" spans="2:42" s="66" customFormat="1" ht="16.5" customHeight="1">
      <c r="B65" s="1356"/>
      <c r="C65" s="1356"/>
      <c r="D65" s="1356"/>
      <c r="E65" s="1356"/>
      <c r="F65" s="1356"/>
      <c r="G65" s="1356"/>
      <c r="H65" s="65"/>
      <c r="I65" s="65"/>
      <c r="J65" s="65"/>
      <c r="K65" s="65"/>
      <c r="L65" s="65"/>
      <c r="M65" s="65"/>
      <c r="N65" s="65"/>
      <c r="O65" s="65"/>
      <c r="P65" s="65"/>
      <c r="Q65" s="65"/>
      <c r="R65" s="65"/>
      <c r="S65" s="65"/>
      <c r="T65" s="65"/>
      <c r="U65" s="65"/>
      <c r="V65" s="65"/>
      <c r="W65" s="65"/>
      <c r="X65" s="65"/>
      <c r="Y65" s="65"/>
      <c r="Z65" s="65"/>
      <c r="AA65" s="65"/>
      <c r="AB65" s="65"/>
      <c r="AC65" s="65"/>
      <c r="AD65" s="65"/>
      <c r="AE65" s="65"/>
      <c r="AI65" s="136"/>
      <c r="AJ65" s="136"/>
      <c r="AK65" s="136"/>
      <c r="AL65" s="136"/>
      <c r="AM65" s="136"/>
      <c r="AN65" s="136"/>
      <c r="AO65" s="136"/>
    </row>
    <row r="66" spans="2:42" s="66" customFormat="1" ht="21.75" customHeight="1">
      <c r="B66" s="1355" t="s">
        <v>2576</v>
      </c>
      <c r="C66" s="1355"/>
      <c r="D66" s="1355"/>
      <c r="E66" s="1355"/>
      <c r="F66" s="1355"/>
      <c r="G66" s="1355"/>
      <c r="H66" s="1355"/>
      <c r="I66" s="1355"/>
      <c r="J66" s="1355"/>
      <c r="K66" s="1355"/>
      <c r="L66" s="1355"/>
      <c r="M66" s="1355"/>
      <c r="N66" s="1355"/>
      <c r="O66" s="1355"/>
      <c r="P66" s="1355"/>
      <c r="Q66" s="1355"/>
      <c r="R66" s="1355"/>
      <c r="S66" s="1355"/>
      <c r="T66" s="1355"/>
      <c r="U66" s="1355"/>
      <c r="V66" s="1355"/>
      <c r="W66" s="1355"/>
      <c r="X66" s="1355"/>
      <c r="Y66" s="1355"/>
      <c r="Z66" s="1355"/>
      <c r="AA66" s="1355"/>
      <c r="AB66" s="1355"/>
      <c r="AC66" s="1355"/>
      <c r="AD66" s="1355"/>
      <c r="AE66" s="1355"/>
      <c r="AF66" s="1355"/>
      <c r="AG66" s="1355"/>
      <c r="AH66" s="1355"/>
      <c r="AI66" s="1355"/>
      <c r="AJ66" s="1355"/>
      <c r="AK66" s="1355"/>
      <c r="AL66" s="1355"/>
      <c r="AM66" s="1355"/>
      <c r="AN66" s="1355"/>
      <c r="AO66" s="1355"/>
    </row>
    <row r="67" spans="2:42" s="66" customFormat="1" ht="7.5" customHeight="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row>
    <row r="68" spans="2:42" s="66" customFormat="1" ht="16.5" customHeight="1">
      <c r="B68" s="1284" t="s">
        <v>787</v>
      </c>
      <c r="C68" s="1285"/>
      <c r="D68" s="1285"/>
      <c r="E68" s="1285"/>
      <c r="F68" s="1285"/>
      <c r="G68" s="1286"/>
      <c r="H68" s="1282">
        <f>'申込シート①-1・２'!B3</f>
        <v>0</v>
      </c>
      <c r="I68" s="1283"/>
      <c r="J68" s="1283"/>
      <c r="K68" s="1283"/>
      <c r="L68" s="1283"/>
      <c r="M68" s="1283"/>
      <c r="N68" s="1283"/>
      <c r="O68" s="1283"/>
      <c r="P68" s="1283"/>
      <c r="Q68" s="1283"/>
      <c r="R68" s="1283"/>
      <c r="S68" s="1283"/>
      <c r="T68" s="1283"/>
      <c r="U68" s="1283"/>
      <c r="V68" s="1317"/>
      <c r="W68" s="65"/>
      <c r="X68" s="65"/>
      <c r="Y68" s="65"/>
      <c r="Z68" s="65"/>
      <c r="AA68" s="65"/>
      <c r="AB68" s="65"/>
      <c r="AC68" s="65"/>
      <c r="AD68" s="65"/>
      <c r="AE68" s="65"/>
    </row>
    <row r="69" spans="2:42" s="66" customFormat="1" ht="16.5" customHeight="1">
      <c r="B69" s="1476" t="s">
        <v>813</v>
      </c>
      <c r="C69" s="1476"/>
      <c r="D69" s="1476"/>
      <c r="E69" s="1476"/>
      <c r="F69" s="1476"/>
      <c r="G69" s="1476"/>
      <c r="H69" s="1282" t="str">
        <f>'申込シート①-1・２'!C3</f>
        <v/>
      </c>
      <c r="I69" s="1283"/>
      <c r="J69" s="1283"/>
      <c r="K69" s="1283"/>
      <c r="L69" s="1283"/>
      <c r="M69" s="1283"/>
      <c r="N69" s="1283"/>
      <c r="O69" s="1283"/>
      <c r="P69" s="1283"/>
      <c r="Q69" s="1283"/>
      <c r="R69" s="1283"/>
      <c r="S69" s="1283"/>
      <c r="T69" s="1283"/>
      <c r="U69" s="1283"/>
      <c r="V69" s="1283"/>
      <c r="W69" s="1283"/>
      <c r="X69" s="1283"/>
      <c r="Y69" s="1283"/>
      <c r="Z69" s="1317"/>
      <c r="AA69" s="1476" t="s">
        <v>788</v>
      </c>
      <c r="AB69" s="1476"/>
      <c r="AC69" s="1476"/>
      <c r="AD69" s="1476"/>
      <c r="AE69" s="1476"/>
      <c r="AF69" s="1282" t="str">
        <f>'申込シート①-1・２'!E3</f>
        <v/>
      </c>
      <c r="AG69" s="1283"/>
      <c r="AH69" s="1283"/>
      <c r="AI69" s="1283"/>
      <c r="AJ69" s="1283"/>
      <c r="AK69" s="1283"/>
      <c r="AL69" s="1283"/>
      <c r="AM69" s="1283"/>
      <c r="AN69" s="1283"/>
      <c r="AO69" s="1317"/>
    </row>
    <row r="70" spans="2:42" s="66" customFormat="1" ht="16.5" customHeight="1">
      <c r="B70" s="1337" t="s">
        <v>133</v>
      </c>
      <c r="C70" s="1338"/>
      <c r="D70" s="1338"/>
      <c r="E70" s="1338"/>
      <c r="F70" s="1338"/>
      <c r="G70" s="1339"/>
      <c r="H70" s="1282">
        <f>'申込シート①-1・２'!F5</f>
        <v>0</v>
      </c>
      <c r="I70" s="1283"/>
      <c r="J70" s="1283"/>
      <c r="K70" s="1283"/>
      <c r="L70" s="1283"/>
      <c r="M70" s="1283"/>
      <c r="N70" s="1283"/>
      <c r="O70" s="1283"/>
      <c r="P70" s="1283"/>
      <c r="Q70" s="1283"/>
      <c r="R70" s="1283"/>
      <c r="S70" s="1283"/>
      <c r="T70" s="1283"/>
      <c r="U70" s="1283"/>
      <c r="V70" s="1283"/>
      <c r="W70" s="1283"/>
      <c r="X70" s="1283"/>
      <c r="Y70" s="1283"/>
      <c r="Z70" s="1283"/>
      <c r="AA70" s="1283"/>
      <c r="AB70" s="1283"/>
      <c r="AC70" s="1283"/>
      <c r="AD70" s="1283"/>
      <c r="AE70" s="1317"/>
      <c r="AF70" s="1277" t="s">
        <v>134</v>
      </c>
      <c r="AG70" s="1278"/>
      <c r="AH70" s="1278"/>
      <c r="AI70" s="1278"/>
      <c r="AJ70" s="1278"/>
      <c r="AK70" s="1278"/>
      <c r="AL70" s="1278"/>
      <c r="AM70" s="1278"/>
      <c r="AN70" s="1278"/>
      <c r="AO70" s="1279"/>
    </row>
    <row r="71" spans="2:42" s="66" customFormat="1" ht="16.5" customHeight="1">
      <c r="B71" s="1311" t="s">
        <v>789</v>
      </c>
      <c r="C71" s="1312"/>
      <c r="D71" s="1312"/>
      <c r="E71" s="1312"/>
      <c r="F71" s="1312"/>
      <c r="G71" s="1313"/>
      <c r="H71" s="1270" t="str">
        <f>'申込シート①-1・２'!E5 &amp; "課程"</f>
        <v>全日制課程</v>
      </c>
      <c r="I71" s="1271"/>
      <c r="J71" s="1271"/>
      <c r="K71" s="1271"/>
      <c r="L71" s="1271"/>
      <c r="M71" s="1271"/>
      <c r="N71" s="1271"/>
      <c r="O71" s="1271"/>
      <c r="P71" s="1271"/>
      <c r="Q71" s="1271"/>
      <c r="R71" s="1271"/>
      <c r="S71" s="1271"/>
      <c r="T71" s="1271"/>
      <c r="U71" s="1271"/>
      <c r="V71" s="1271"/>
      <c r="W71" s="1271"/>
      <c r="X71" s="1271"/>
      <c r="Y71" s="1271"/>
      <c r="Z71" s="1262"/>
      <c r="AA71" s="1262"/>
      <c r="AB71" s="1262"/>
      <c r="AC71" s="1262"/>
      <c r="AD71" s="1262"/>
      <c r="AE71" s="1263"/>
      <c r="AF71" s="1274" t="str">
        <f>'申込シート①-1・２'!L3</f>
        <v/>
      </c>
      <c r="AG71" s="1275"/>
      <c r="AH71" s="1275"/>
      <c r="AI71" s="1275"/>
      <c r="AJ71" s="1275"/>
      <c r="AK71" s="1275"/>
      <c r="AL71" s="1275"/>
      <c r="AM71" s="1275"/>
      <c r="AN71" s="1275"/>
      <c r="AO71" s="1276"/>
    </row>
    <row r="72" spans="2:42" s="66" customFormat="1" ht="16.5" customHeight="1">
      <c r="B72" s="1311"/>
      <c r="C72" s="1312"/>
      <c r="D72" s="1312"/>
      <c r="E72" s="1312"/>
      <c r="F72" s="1312"/>
      <c r="G72" s="1313"/>
      <c r="H72" s="1264" t="str">
        <f>'申込シート①-1・２'!F3</f>
        <v/>
      </c>
      <c r="I72" s="1265"/>
      <c r="J72" s="1265"/>
      <c r="K72" s="1265"/>
      <c r="L72" s="1265"/>
      <c r="M72" s="1265"/>
      <c r="N72" s="1265"/>
      <c r="O72" s="1265"/>
      <c r="P72" s="1265"/>
      <c r="Q72" s="1265"/>
      <c r="R72" s="1265"/>
      <c r="S72" s="1265"/>
      <c r="T72" s="1265"/>
      <c r="U72" s="1265"/>
      <c r="V72" s="1265"/>
      <c r="W72" s="1265"/>
      <c r="X72" s="1265"/>
      <c r="Y72" s="1265"/>
      <c r="Z72" s="1265"/>
      <c r="AA72" s="1265"/>
      <c r="AB72" s="1265"/>
      <c r="AC72" s="1265"/>
      <c r="AD72" s="1265"/>
      <c r="AE72" s="1266"/>
      <c r="AF72" s="1277" t="s">
        <v>135</v>
      </c>
      <c r="AG72" s="1278"/>
      <c r="AH72" s="1278"/>
      <c r="AI72" s="1278"/>
      <c r="AJ72" s="1278"/>
      <c r="AK72" s="1278"/>
      <c r="AL72" s="1278"/>
      <c r="AM72" s="1278"/>
      <c r="AN72" s="1278"/>
      <c r="AO72" s="1279"/>
    </row>
    <row r="73" spans="2:42" s="66" customFormat="1" ht="16.5" customHeight="1">
      <c r="B73" s="1314"/>
      <c r="C73" s="1315"/>
      <c r="D73" s="1315"/>
      <c r="E73" s="1315"/>
      <c r="F73" s="1315"/>
      <c r="G73" s="1316"/>
      <c r="H73" s="1267"/>
      <c r="I73" s="1268"/>
      <c r="J73" s="1268"/>
      <c r="K73" s="1268"/>
      <c r="L73" s="1268"/>
      <c r="M73" s="1268"/>
      <c r="N73" s="1268"/>
      <c r="O73" s="1268"/>
      <c r="P73" s="1268"/>
      <c r="Q73" s="1268"/>
      <c r="R73" s="1268"/>
      <c r="S73" s="1268"/>
      <c r="T73" s="1268"/>
      <c r="U73" s="1268"/>
      <c r="V73" s="1268"/>
      <c r="W73" s="1268"/>
      <c r="X73" s="1268"/>
      <c r="Y73" s="1268"/>
      <c r="Z73" s="1268"/>
      <c r="AA73" s="1268"/>
      <c r="AB73" s="1268"/>
      <c r="AC73" s="1268"/>
      <c r="AD73" s="1268"/>
      <c r="AE73" s="1269"/>
      <c r="AF73" s="1274" t="str">
        <f>'申込シート①-1・２'!L5</f>
        <v/>
      </c>
      <c r="AG73" s="1275"/>
      <c r="AH73" s="1275"/>
      <c r="AI73" s="1275"/>
      <c r="AJ73" s="1275"/>
      <c r="AK73" s="1275"/>
      <c r="AL73" s="1275"/>
      <c r="AM73" s="1275"/>
      <c r="AN73" s="1275"/>
      <c r="AO73" s="1276"/>
    </row>
    <row r="74" spans="2:42" s="66" customFormat="1" ht="24" customHeight="1">
      <c r="B74" s="1284" t="s">
        <v>815</v>
      </c>
      <c r="C74" s="1285"/>
      <c r="D74" s="1285"/>
      <c r="E74" s="1285"/>
      <c r="F74" s="1285"/>
      <c r="G74" s="1286"/>
      <c r="H74" s="1259" t="str">
        <f>'申込シート①-1・２'!N3</f>
        <v/>
      </c>
      <c r="I74" s="1474"/>
      <c r="J74" s="1474"/>
      <c r="K74" s="1474"/>
      <c r="L74" s="1474"/>
      <c r="M74" s="1474"/>
      <c r="N74" s="1474"/>
      <c r="O74" s="1474"/>
      <c r="P74" s="1474"/>
      <c r="Q74" s="1474"/>
      <c r="R74" s="1474"/>
      <c r="S74" s="1474"/>
      <c r="T74" s="1474"/>
      <c r="U74" s="1474"/>
      <c r="V74" s="1474"/>
      <c r="W74" s="1474"/>
      <c r="X74" s="1474"/>
      <c r="Y74" s="1474"/>
      <c r="Z74" s="1474"/>
      <c r="AA74" s="1474"/>
      <c r="AB74" s="1474"/>
      <c r="AC74" s="1474"/>
      <c r="AD74" s="1474"/>
      <c r="AE74" s="1474"/>
      <c r="AF74" s="1474"/>
      <c r="AG74" s="1474"/>
      <c r="AH74" s="1474"/>
      <c r="AI74" s="1474"/>
      <c r="AJ74" s="1474"/>
      <c r="AK74" s="1474"/>
      <c r="AL74" s="1474"/>
      <c r="AM74" s="1474"/>
      <c r="AN74" s="1474"/>
      <c r="AO74" s="1475"/>
    </row>
    <row r="75" spans="2:42" s="66" customFormat="1" ht="24" customHeight="1">
      <c r="B75" s="1395" t="s">
        <v>2591</v>
      </c>
      <c r="C75" s="1285"/>
      <c r="D75" s="1285"/>
      <c r="E75" s="1285"/>
      <c r="F75" s="1285"/>
      <c r="G75" s="1285"/>
      <c r="H75" s="1287" t="s">
        <v>2577</v>
      </c>
      <c r="I75" s="1288"/>
      <c r="J75" s="1288"/>
      <c r="K75" s="1288"/>
      <c r="L75" s="1288"/>
      <c r="M75" s="1288"/>
      <c r="N75" s="1288"/>
      <c r="O75" s="1288"/>
      <c r="P75" s="1288"/>
      <c r="Q75" s="1288"/>
      <c r="R75" s="1288"/>
      <c r="S75" s="1288"/>
      <c r="T75" s="1288"/>
      <c r="U75" s="1288"/>
      <c r="V75" s="1288"/>
      <c r="W75" s="1288"/>
      <c r="X75" s="1288"/>
      <c r="Y75" s="1288"/>
      <c r="Z75" s="1289"/>
      <c r="AA75" s="1476" t="s">
        <v>817</v>
      </c>
      <c r="AB75" s="1476"/>
      <c r="AC75" s="1476"/>
      <c r="AD75" s="1476"/>
      <c r="AE75" s="1476"/>
      <c r="AF75" s="1282" t="str">
        <f>'申込シート①-1・２'!J5&amp;"  "&amp;'申込シート①-1・２'!K5</f>
        <v xml:space="preserve">  </v>
      </c>
      <c r="AG75" s="1283"/>
      <c r="AH75" s="1283"/>
      <c r="AI75" s="1283"/>
      <c r="AJ75" s="1283"/>
      <c r="AK75" s="1283"/>
      <c r="AL75" s="1283"/>
      <c r="AM75" s="1283"/>
      <c r="AN75" s="1283"/>
      <c r="AO75" s="693" t="s">
        <v>101</v>
      </c>
    </row>
    <row r="76" spans="2:42" ht="12" customHeight="1">
      <c r="B76" s="1367" t="s">
        <v>67</v>
      </c>
      <c r="C76" s="1367"/>
      <c r="D76" s="1367"/>
      <c r="E76" s="1367"/>
      <c r="F76" s="1367"/>
      <c r="G76" s="1367"/>
      <c r="H76" s="1367"/>
      <c r="I76" s="1367"/>
      <c r="J76" s="1367"/>
      <c r="K76" s="1367"/>
      <c r="L76" s="1367"/>
      <c r="M76" s="1367"/>
      <c r="N76" s="1367"/>
      <c r="O76" s="1367"/>
      <c r="P76" s="1367"/>
      <c r="Q76" s="1367"/>
      <c r="R76" s="1367"/>
      <c r="S76" s="1367"/>
      <c r="T76" s="1367"/>
      <c r="U76" s="1367"/>
      <c r="V76" s="1367"/>
      <c r="W76" s="1367"/>
      <c r="X76" s="1367"/>
      <c r="Y76" s="1367"/>
      <c r="Z76" s="1367"/>
      <c r="AA76" s="1367"/>
      <c r="AB76" s="1367"/>
      <c r="AC76" s="1367"/>
      <c r="AD76" s="1367"/>
      <c r="AE76" s="1367"/>
      <c r="AF76" s="1367"/>
      <c r="AG76" s="1367"/>
      <c r="AH76" s="1367"/>
      <c r="AI76" s="1367"/>
      <c r="AJ76" s="1367"/>
      <c r="AK76" s="1367"/>
      <c r="AL76" s="1367"/>
      <c r="AM76" s="1367"/>
      <c r="AN76" s="1367"/>
      <c r="AO76" s="1367"/>
    </row>
    <row r="77" spans="2:42" ht="12" customHeight="1">
      <c r="B77" s="1304"/>
      <c r="C77" s="1304"/>
      <c r="D77" s="1304"/>
      <c r="E77" s="1304"/>
      <c r="F77" s="1304"/>
      <c r="G77" s="1304"/>
      <c r="H77" s="1304"/>
      <c r="I77" s="1304"/>
      <c r="J77" s="1304"/>
      <c r="K77" s="1304"/>
      <c r="L77" s="1304"/>
      <c r="M77" s="1304"/>
      <c r="N77" s="1304"/>
      <c r="O77" s="1304"/>
      <c r="P77" s="1304"/>
      <c r="Q77" s="1304"/>
      <c r="R77" s="1304"/>
      <c r="S77" s="1304"/>
      <c r="T77" s="1304"/>
      <c r="U77" s="1304"/>
      <c r="V77" s="1304"/>
      <c r="W77" s="1304"/>
      <c r="X77" s="1304"/>
      <c r="Y77" s="1304"/>
      <c r="Z77" s="1304"/>
      <c r="AA77" s="1304"/>
      <c r="AB77" s="1304"/>
      <c r="AC77" s="1304"/>
      <c r="AD77" s="1304"/>
      <c r="AE77" s="1304"/>
      <c r="AF77" s="1368"/>
      <c r="AG77" s="1368"/>
      <c r="AH77" s="1368"/>
      <c r="AI77" s="1368"/>
      <c r="AJ77" s="1368"/>
      <c r="AK77" s="1368"/>
      <c r="AL77" s="1368"/>
      <c r="AM77" s="1368"/>
      <c r="AN77" s="1368"/>
      <c r="AO77" s="1368"/>
    </row>
    <row r="78" spans="2:42" ht="16.5" customHeight="1">
      <c r="B78" s="1256" t="s">
        <v>796</v>
      </c>
      <c r="C78" s="1257"/>
      <c r="D78" s="1257"/>
      <c r="E78" s="1257"/>
      <c r="F78" s="1257"/>
      <c r="G78" s="1258"/>
      <c r="H78" s="1256" t="s">
        <v>1194</v>
      </c>
      <c r="I78" s="1257"/>
      <c r="J78" s="1257"/>
      <c r="K78" s="1257"/>
      <c r="L78" s="1257"/>
      <c r="M78" s="1257"/>
      <c r="N78" s="1257"/>
      <c r="O78" s="1257"/>
      <c r="P78" s="1257"/>
      <c r="Q78" s="1257"/>
      <c r="R78" s="1257"/>
      <c r="S78" s="1257"/>
      <c r="T78" s="1257"/>
      <c r="U78" s="1257"/>
      <c r="V78" s="1257"/>
      <c r="W78" s="1257"/>
      <c r="X78" s="1257"/>
      <c r="Y78" s="1257"/>
      <c r="Z78" s="1258"/>
      <c r="AA78" s="1256" t="s">
        <v>1195</v>
      </c>
      <c r="AB78" s="1257"/>
      <c r="AC78" s="1257"/>
      <c r="AD78" s="1257"/>
      <c r="AE78" s="1258"/>
      <c r="AF78" s="1281"/>
      <c r="AG78" s="1281"/>
      <c r="AH78" s="1281"/>
      <c r="AI78" s="1281"/>
      <c r="AJ78" s="1281"/>
      <c r="AK78" s="1281"/>
      <c r="AL78" s="1281"/>
      <c r="AM78" s="1281"/>
      <c r="AN78" s="1281"/>
      <c r="AO78" s="1281"/>
    </row>
    <row r="79" spans="2:42" ht="16.5" customHeight="1">
      <c r="B79" s="1297"/>
      <c r="C79" s="1298"/>
      <c r="D79" s="1298"/>
      <c r="E79" s="1298"/>
      <c r="F79" s="1298"/>
      <c r="G79" s="1299"/>
      <c r="H79" s="1297"/>
      <c r="I79" s="1298"/>
      <c r="J79" s="1298"/>
      <c r="K79" s="1298"/>
      <c r="L79" s="1298"/>
      <c r="M79" s="1298"/>
      <c r="N79" s="1298"/>
      <c r="O79" s="1298"/>
      <c r="P79" s="1298"/>
      <c r="Q79" s="1298"/>
      <c r="R79" s="1298"/>
      <c r="S79" s="1298"/>
      <c r="T79" s="1298"/>
      <c r="U79" s="1298"/>
      <c r="V79" s="1298"/>
      <c r="W79" s="1298"/>
      <c r="X79" s="1298"/>
      <c r="Y79" s="1298"/>
      <c r="Z79" s="1299"/>
      <c r="AA79" s="1363"/>
      <c r="AB79" s="1364"/>
      <c r="AC79" s="1364"/>
      <c r="AD79" s="1364"/>
      <c r="AE79" s="1272" t="s">
        <v>1010</v>
      </c>
      <c r="AF79" s="1280"/>
      <c r="AG79" s="1281"/>
      <c r="AH79" s="1281"/>
      <c r="AI79" s="1281"/>
      <c r="AJ79" s="1281"/>
      <c r="AK79" s="1281"/>
      <c r="AL79" s="1281"/>
      <c r="AM79" s="1281"/>
      <c r="AN79" s="1281"/>
      <c r="AO79" s="1281"/>
      <c r="AP79" s="28"/>
    </row>
    <row r="80" spans="2:42" ht="16.5" customHeight="1">
      <c r="B80" s="1300"/>
      <c r="C80" s="1301"/>
      <c r="D80" s="1301"/>
      <c r="E80" s="1301"/>
      <c r="F80" s="1301"/>
      <c r="G80" s="1302"/>
      <c r="H80" s="1300"/>
      <c r="I80" s="1301"/>
      <c r="J80" s="1301"/>
      <c r="K80" s="1301"/>
      <c r="L80" s="1301"/>
      <c r="M80" s="1301"/>
      <c r="N80" s="1301"/>
      <c r="O80" s="1301"/>
      <c r="P80" s="1301"/>
      <c r="Q80" s="1301"/>
      <c r="R80" s="1301"/>
      <c r="S80" s="1301"/>
      <c r="T80" s="1301"/>
      <c r="U80" s="1301"/>
      <c r="V80" s="1301"/>
      <c r="W80" s="1301"/>
      <c r="X80" s="1301"/>
      <c r="Y80" s="1301"/>
      <c r="Z80" s="1302"/>
      <c r="AA80" s="1365"/>
      <c r="AB80" s="1366"/>
      <c r="AC80" s="1366"/>
      <c r="AD80" s="1366"/>
      <c r="AE80" s="1273"/>
      <c r="AF80" s="1281"/>
      <c r="AG80" s="1281"/>
      <c r="AH80" s="1281"/>
      <c r="AI80" s="1281"/>
      <c r="AJ80" s="1281"/>
      <c r="AK80" s="1281"/>
      <c r="AL80" s="1281"/>
      <c r="AM80" s="1281"/>
      <c r="AN80" s="1281"/>
      <c r="AO80" s="1281"/>
      <c r="AP80" s="28"/>
    </row>
    <row r="81" spans="1:42" ht="16.5" customHeight="1">
      <c r="B81" s="1297"/>
      <c r="C81" s="1298"/>
      <c r="D81" s="1298"/>
      <c r="E81" s="1298"/>
      <c r="F81" s="1298"/>
      <c r="G81" s="1299"/>
      <c r="H81" s="1297"/>
      <c r="I81" s="1298"/>
      <c r="J81" s="1298"/>
      <c r="K81" s="1298"/>
      <c r="L81" s="1298"/>
      <c r="M81" s="1298"/>
      <c r="N81" s="1298"/>
      <c r="O81" s="1298"/>
      <c r="P81" s="1298"/>
      <c r="Q81" s="1298"/>
      <c r="R81" s="1298"/>
      <c r="S81" s="1298"/>
      <c r="T81" s="1298"/>
      <c r="U81" s="1298"/>
      <c r="V81" s="1298"/>
      <c r="W81" s="1298"/>
      <c r="X81" s="1298"/>
      <c r="Y81" s="1298"/>
      <c r="Z81" s="1299"/>
      <c r="AA81" s="1363"/>
      <c r="AB81" s="1364"/>
      <c r="AC81" s="1364"/>
      <c r="AD81" s="1364"/>
      <c r="AE81" s="1272" t="s">
        <v>1010</v>
      </c>
      <c r="AF81" s="1280"/>
      <c r="AG81" s="1281"/>
      <c r="AH81" s="1281"/>
      <c r="AI81" s="1281"/>
      <c r="AJ81" s="1281"/>
      <c r="AK81" s="1281"/>
      <c r="AL81" s="1281"/>
      <c r="AM81" s="1281"/>
      <c r="AN81" s="1281"/>
      <c r="AO81" s="1281"/>
      <c r="AP81" s="28"/>
    </row>
    <row r="82" spans="1:42" ht="16.5" customHeight="1">
      <c r="B82" s="1300"/>
      <c r="C82" s="1301"/>
      <c r="D82" s="1301"/>
      <c r="E82" s="1301"/>
      <c r="F82" s="1301"/>
      <c r="G82" s="1302"/>
      <c r="H82" s="1300"/>
      <c r="I82" s="1301"/>
      <c r="J82" s="1301"/>
      <c r="K82" s="1301"/>
      <c r="L82" s="1301"/>
      <c r="M82" s="1301"/>
      <c r="N82" s="1301"/>
      <c r="O82" s="1301"/>
      <c r="P82" s="1301"/>
      <c r="Q82" s="1301"/>
      <c r="R82" s="1301"/>
      <c r="S82" s="1301"/>
      <c r="T82" s="1301"/>
      <c r="U82" s="1301"/>
      <c r="V82" s="1301"/>
      <c r="W82" s="1301"/>
      <c r="X82" s="1301"/>
      <c r="Y82" s="1301"/>
      <c r="Z82" s="1302"/>
      <c r="AA82" s="1365"/>
      <c r="AB82" s="1366"/>
      <c r="AC82" s="1366"/>
      <c r="AD82" s="1366"/>
      <c r="AE82" s="1273"/>
      <c r="AF82" s="1281"/>
      <c r="AG82" s="1281"/>
      <c r="AH82" s="1281"/>
      <c r="AI82" s="1281"/>
      <c r="AJ82" s="1281"/>
      <c r="AK82" s="1281"/>
      <c r="AL82" s="1281"/>
      <c r="AM82" s="1281"/>
      <c r="AN82" s="1281"/>
      <c r="AO82" s="1281"/>
      <c r="AP82" s="28"/>
    </row>
    <row r="83" spans="1:42" ht="16.5" customHeight="1">
      <c r="B83" s="1297"/>
      <c r="C83" s="1298"/>
      <c r="D83" s="1298"/>
      <c r="E83" s="1298"/>
      <c r="F83" s="1298"/>
      <c r="G83" s="1299"/>
      <c r="H83" s="1297"/>
      <c r="I83" s="1298"/>
      <c r="J83" s="1298"/>
      <c r="K83" s="1298"/>
      <c r="L83" s="1298"/>
      <c r="M83" s="1298"/>
      <c r="N83" s="1298"/>
      <c r="O83" s="1298"/>
      <c r="P83" s="1298"/>
      <c r="Q83" s="1298"/>
      <c r="R83" s="1298"/>
      <c r="S83" s="1298"/>
      <c r="T83" s="1298"/>
      <c r="U83" s="1298"/>
      <c r="V83" s="1298"/>
      <c r="W83" s="1298"/>
      <c r="X83" s="1298"/>
      <c r="Y83" s="1298"/>
      <c r="Z83" s="1299"/>
      <c r="AA83" s="1363"/>
      <c r="AB83" s="1364"/>
      <c r="AC83" s="1364"/>
      <c r="AD83" s="1364"/>
      <c r="AE83" s="1272" t="s">
        <v>1010</v>
      </c>
      <c r="AF83" s="1280"/>
      <c r="AG83" s="1281"/>
      <c r="AH83" s="1281"/>
      <c r="AI83" s="1281"/>
      <c r="AJ83" s="1281"/>
      <c r="AK83" s="1281"/>
      <c r="AL83" s="1281"/>
      <c r="AM83" s="1281"/>
      <c r="AN83" s="1281"/>
      <c r="AO83" s="1281"/>
      <c r="AP83" s="28"/>
    </row>
    <row r="84" spans="1:42" ht="16.5" customHeight="1">
      <c r="B84" s="1300"/>
      <c r="C84" s="1301"/>
      <c r="D84" s="1301"/>
      <c r="E84" s="1301"/>
      <c r="F84" s="1301"/>
      <c r="G84" s="1302"/>
      <c r="H84" s="1300"/>
      <c r="I84" s="1301"/>
      <c r="J84" s="1301"/>
      <c r="K84" s="1301"/>
      <c r="L84" s="1301"/>
      <c r="M84" s="1301"/>
      <c r="N84" s="1301"/>
      <c r="O84" s="1301"/>
      <c r="P84" s="1301"/>
      <c r="Q84" s="1301"/>
      <c r="R84" s="1301"/>
      <c r="S84" s="1301"/>
      <c r="T84" s="1301"/>
      <c r="U84" s="1301"/>
      <c r="V84" s="1301"/>
      <c r="W84" s="1301"/>
      <c r="X84" s="1301"/>
      <c r="Y84" s="1301"/>
      <c r="Z84" s="1302"/>
      <c r="AA84" s="1365"/>
      <c r="AB84" s="1366"/>
      <c r="AC84" s="1366"/>
      <c r="AD84" s="1366"/>
      <c r="AE84" s="1273"/>
      <c r="AF84" s="1281"/>
      <c r="AG84" s="1281"/>
      <c r="AH84" s="1281"/>
      <c r="AI84" s="1281"/>
      <c r="AJ84" s="1281"/>
      <c r="AK84" s="1281"/>
      <c r="AL84" s="1281"/>
      <c r="AM84" s="1281"/>
      <c r="AN84" s="1281"/>
      <c r="AO84" s="1281"/>
      <c r="AP84" s="28"/>
    </row>
    <row r="85" spans="1:42" ht="16.5" customHeight="1">
      <c r="B85" s="1297"/>
      <c r="C85" s="1298"/>
      <c r="D85" s="1298"/>
      <c r="E85" s="1298"/>
      <c r="F85" s="1298"/>
      <c r="G85" s="1299"/>
      <c r="H85" s="1297"/>
      <c r="I85" s="1298"/>
      <c r="J85" s="1298"/>
      <c r="K85" s="1298"/>
      <c r="L85" s="1298"/>
      <c r="M85" s="1298"/>
      <c r="N85" s="1298"/>
      <c r="O85" s="1298"/>
      <c r="P85" s="1298"/>
      <c r="Q85" s="1298"/>
      <c r="R85" s="1298"/>
      <c r="S85" s="1298"/>
      <c r="T85" s="1298"/>
      <c r="U85" s="1298"/>
      <c r="V85" s="1298"/>
      <c r="W85" s="1298"/>
      <c r="X85" s="1298"/>
      <c r="Y85" s="1298"/>
      <c r="Z85" s="1299"/>
      <c r="AA85" s="1363"/>
      <c r="AB85" s="1364"/>
      <c r="AC85" s="1364"/>
      <c r="AD85" s="1364"/>
      <c r="AE85" s="1272" t="s">
        <v>1010</v>
      </c>
      <c r="AF85" s="1280"/>
      <c r="AG85" s="1281"/>
      <c r="AH85" s="1281"/>
      <c r="AI85" s="1281"/>
      <c r="AJ85" s="1281"/>
      <c r="AK85" s="1281"/>
      <c r="AL85" s="1281"/>
      <c r="AM85" s="1281"/>
      <c r="AN85" s="1281"/>
      <c r="AO85" s="1281"/>
      <c r="AP85" s="28"/>
    </row>
    <row r="86" spans="1:42" ht="16.5" customHeight="1">
      <c r="B86" s="1300"/>
      <c r="C86" s="1301"/>
      <c r="D86" s="1301"/>
      <c r="E86" s="1301"/>
      <c r="F86" s="1301"/>
      <c r="G86" s="1302"/>
      <c r="H86" s="1300"/>
      <c r="I86" s="1301"/>
      <c r="J86" s="1301"/>
      <c r="K86" s="1301"/>
      <c r="L86" s="1301"/>
      <c r="M86" s="1301"/>
      <c r="N86" s="1301"/>
      <c r="O86" s="1301"/>
      <c r="P86" s="1301"/>
      <c r="Q86" s="1301"/>
      <c r="R86" s="1301"/>
      <c r="S86" s="1301"/>
      <c r="T86" s="1301"/>
      <c r="U86" s="1301"/>
      <c r="V86" s="1301"/>
      <c r="W86" s="1301"/>
      <c r="X86" s="1301"/>
      <c r="Y86" s="1301"/>
      <c r="Z86" s="1302"/>
      <c r="AA86" s="1365"/>
      <c r="AB86" s="1366"/>
      <c r="AC86" s="1366"/>
      <c r="AD86" s="1366"/>
      <c r="AE86" s="1273"/>
      <c r="AF86" s="1281"/>
      <c r="AG86" s="1281"/>
      <c r="AH86" s="1281"/>
      <c r="AI86" s="1281"/>
      <c r="AJ86" s="1281"/>
      <c r="AK86" s="1281"/>
      <c r="AL86" s="1281"/>
      <c r="AM86" s="1281"/>
      <c r="AN86" s="1281"/>
      <c r="AO86" s="1281"/>
      <c r="AP86" s="28"/>
    </row>
    <row r="87" spans="1:42" ht="16.5" customHeight="1">
      <c r="B87" s="1297"/>
      <c r="C87" s="1298"/>
      <c r="D87" s="1298"/>
      <c r="E87" s="1298"/>
      <c r="F87" s="1298"/>
      <c r="G87" s="1299"/>
      <c r="H87" s="1297"/>
      <c r="I87" s="1298"/>
      <c r="J87" s="1298"/>
      <c r="K87" s="1298"/>
      <c r="L87" s="1298"/>
      <c r="M87" s="1298"/>
      <c r="N87" s="1298"/>
      <c r="O87" s="1298"/>
      <c r="P87" s="1298"/>
      <c r="Q87" s="1298"/>
      <c r="R87" s="1298"/>
      <c r="S87" s="1298"/>
      <c r="T87" s="1298"/>
      <c r="U87" s="1298"/>
      <c r="V87" s="1298"/>
      <c r="W87" s="1298"/>
      <c r="X87" s="1298"/>
      <c r="Y87" s="1298"/>
      <c r="Z87" s="1299"/>
      <c r="AA87" s="1363"/>
      <c r="AB87" s="1364"/>
      <c r="AC87" s="1364"/>
      <c r="AD87" s="1364"/>
      <c r="AE87" s="1272" t="s">
        <v>1010</v>
      </c>
      <c r="AF87" s="1280"/>
      <c r="AG87" s="1281"/>
      <c r="AH87" s="1281"/>
      <c r="AI87" s="1281"/>
      <c r="AJ87" s="1281"/>
      <c r="AK87" s="1281"/>
      <c r="AL87" s="1281"/>
      <c r="AM87" s="1281"/>
      <c r="AN87" s="1281"/>
      <c r="AO87" s="1281"/>
      <c r="AP87" s="28"/>
    </row>
    <row r="88" spans="1:42" ht="16.5" customHeight="1">
      <c r="B88" s="1300"/>
      <c r="C88" s="1301"/>
      <c r="D88" s="1301"/>
      <c r="E88" s="1301"/>
      <c r="F88" s="1301"/>
      <c r="G88" s="1302"/>
      <c r="H88" s="1300"/>
      <c r="I88" s="1301"/>
      <c r="J88" s="1301"/>
      <c r="K88" s="1301"/>
      <c r="L88" s="1301"/>
      <c r="M88" s="1301"/>
      <c r="N88" s="1301"/>
      <c r="O88" s="1301"/>
      <c r="P88" s="1301"/>
      <c r="Q88" s="1301"/>
      <c r="R88" s="1301"/>
      <c r="S88" s="1301"/>
      <c r="T88" s="1301"/>
      <c r="U88" s="1301"/>
      <c r="V88" s="1301"/>
      <c r="W88" s="1301"/>
      <c r="X88" s="1301"/>
      <c r="Y88" s="1301"/>
      <c r="Z88" s="1302"/>
      <c r="AA88" s="1365"/>
      <c r="AB88" s="1366"/>
      <c r="AC88" s="1366"/>
      <c r="AD88" s="1366"/>
      <c r="AE88" s="1273"/>
      <c r="AF88" s="1281"/>
      <c r="AG88" s="1281"/>
      <c r="AH88" s="1281"/>
      <c r="AI88" s="1281"/>
      <c r="AJ88" s="1281"/>
      <c r="AK88" s="1281"/>
      <c r="AL88" s="1281"/>
      <c r="AM88" s="1281"/>
      <c r="AN88" s="1281"/>
      <c r="AO88" s="1281"/>
      <c r="AP88" s="28"/>
    </row>
    <row r="89" spans="1:42" ht="13.5" customHeight="1">
      <c r="B89" s="1303"/>
      <c r="C89" s="1303"/>
      <c r="D89" s="1303"/>
      <c r="E89" s="1303"/>
      <c r="F89" s="1303"/>
      <c r="G89" s="1303"/>
      <c r="H89" s="1303"/>
      <c r="I89" s="1303"/>
      <c r="J89" s="1303"/>
      <c r="K89" s="1303"/>
      <c r="L89" s="1303"/>
      <c r="M89" s="1303"/>
      <c r="N89" s="1303"/>
      <c r="O89" s="1303"/>
      <c r="P89" s="1303"/>
      <c r="Q89" s="1303"/>
      <c r="R89" s="1303"/>
      <c r="S89" s="1303"/>
      <c r="T89" s="1303"/>
      <c r="U89" s="1303"/>
      <c r="V89" s="1303"/>
      <c r="W89" s="1303"/>
      <c r="X89" s="1303"/>
      <c r="Y89" s="1303"/>
      <c r="Z89" s="1303"/>
      <c r="AA89" s="1303"/>
      <c r="AB89" s="1303"/>
      <c r="AC89" s="1303"/>
      <c r="AD89" s="1303"/>
      <c r="AE89" s="1303"/>
      <c r="AF89" s="1304"/>
      <c r="AG89" s="1304"/>
      <c r="AH89" s="1304"/>
      <c r="AI89" s="1304"/>
      <c r="AJ89" s="1304"/>
      <c r="AK89" s="1304"/>
      <c r="AL89" s="1304"/>
      <c r="AM89" s="1304"/>
      <c r="AN89" s="1304"/>
      <c r="AO89" s="1304"/>
    </row>
    <row r="90" spans="1:42" ht="16.5" customHeight="1">
      <c r="A90" s="125"/>
      <c r="B90" s="1290" t="s">
        <v>1012</v>
      </c>
      <c r="C90" s="1291"/>
      <c r="D90" s="1291"/>
      <c r="E90" s="1291"/>
      <c r="F90" s="1291"/>
      <c r="G90" s="1292"/>
      <c r="H90" s="1400"/>
      <c r="I90" s="1364"/>
      <c r="J90" s="1364"/>
      <c r="K90" s="1364"/>
      <c r="L90" s="1364"/>
      <c r="M90" s="1364"/>
      <c r="N90" s="1364"/>
      <c r="O90" s="1364"/>
      <c r="P90" s="1364"/>
      <c r="Q90" s="1364"/>
      <c r="R90" s="1364"/>
      <c r="S90" s="1364"/>
      <c r="T90" s="1364"/>
      <c r="U90" s="1364"/>
      <c r="V90" s="1364"/>
      <c r="W90" s="1364"/>
      <c r="X90" s="1364"/>
      <c r="Y90" s="1364"/>
      <c r="Z90" s="1272"/>
      <c r="AA90" s="1305" t="s">
        <v>557</v>
      </c>
      <c r="AB90" s="1306"/>
      <c r="AC90" s="1306"/>
      <c r="AD90" s="1306"/>
      <c r="AE90" s="1307"/>
      <c r="AF90" s="1400"/>
      <c r="AG90" s="1364"/>
      <c r="AH90" s="1364"/>
      <c r="AI90" s="1364"/>
      <c r="AJ90" s="1364"/>
      <c r="AK90" s="1364"/>
      <c r="AL90" s="1364"/>
      <c r="AM90" s="1364"/>
      <c r="AN90" s="1364"/>
      <c r="AO90" s="1272"/>
      <c r="AP90" s="19"/>
    </row>
    <row r="91" spans="1:42" ht="16.5" customHeight="1">
      <c r="A91" s="125"/>
      <c r="B91" s="1412" t="s">
        <v>556</v>
      </c>
      <c r="C91" s="1413"/>
      <c r="D91" s="1413"/>
      <c r="E91" s="1413"/>
      <c r="F91" s="1413"/>
      <c r="G91" s="1414"/>
      <c r="H91" s="1431"/>
      <c r="I91" s="1432"/>
      <c r="J91" s="1432"/>
      <c r="K91" s="1432"/>
      <c r="L91" s="1432"/>
      <c r="M91" s="1432"/>
      <c r="N91" s="1432"/>
      <c r="O91" s="1432"/>
      <c r="P91" s="1432"/>
      <c r="Q91" s="1432"/>
      <c r="R91" s="1432"/>
      <c r="S91" s="1432"/>
      <c r="T91" s="1432"/>
      <c r="U91" s="1432"/>
      <c r="V91" s="1432"/>
      <c r="W91" s="1432"/>
      <c r="X91" s="1432"/>
      <c r="Y91" s="1432"/>
      <c r="Z91" s="1433"/>
      <c r="AA91" s="1434"/>
      <c r="AB91" s="1435"/>
      <c r="AC91" s="1435"/>
      <c r="AD91" s="1435"/>
      <c r="AE91" s="1436"/>
      <c r="AF91" s="1365"/>
      <c r="AG91" s="1366"/>
      <c r="AH91" s="1366"/>
      <c r="AI91" s="1366"/>
      <c r="AJ91" s="1366"/>
      <c r="AK91" s="1366"/>
      <c r="AL91" s="1366"/>
      <c r="AM91" s="1366"/>
      <c r="AN91" s="1366"/>
      <c r="AO91" s="1273"/>
      <c r="AP91" s="19"/>
    </row>
    <row r="92" spans="1:42" ht="8.25" customHeight="1">
      <c r="A92" s="125"/>
      <c r="B92" s="1296"/>
      <c r="C92" s="1296"/>
      <c r="D92" s="1296"/>
      <c r="E92" s="24"/>
      <c r="F92" s="24"/>
      <c r="G92" s="24"/>
      <c r="H92" s="25"/>
      <c r="I92" s="25"/>
      <c r="J92" s="25"/>
      <c r="K92" s="25"/>
      <c r="L92" s="25"/>
      <c r="M92" s="25"/>
      <c r="N92" s="25"/>
      <c r="O92" s="25"/>
      <c r="P92" s="25"/>
      <c r="Q92" s="25"/>
      <c r="R92" s="25"/>
      <c r="S92" s="25"/>
      <c r="T92" s="25"/>
      <c r="U92" s="25"/>
      <c r="V92" s="25"/>
      <c r="W92" s="25"/>
      <c r="X92" s="25"/>
      <c r="Y92" s="25"/>
      <c r="Z92" s="25"/>
      <c r="AA92" s="26"/>
      <c r="AB92" s="26"/>
      <c r="AC92" s="26"/>
      <c r="AD92" s="26"/>
      <c r="AE92" s="26"/>
      <c r="AF92" s="27"/>
      <c r="AG92" s="27"/>
      <c r="AH92" s="27"/>
      <c r="AI92" s="27"/>
      <c r="AJ92" s="27"/>
      <c r="AK92" s="27"/>
      <c r="AL92" s="27"/>
      <c r="AM92" s="27"/>
      <c r="AN92" s="27"/>
      <c r="AO92" s="27"/>
      <c r="AP92" s="28"/>
    </row>
    <row r="93" spans="1:42" ht="16.5" customHeight="1">
      <c r="A93" s="125"/>
      <c r="B93" s="1290" t="s">
        <v>558</v>
      </c>
      <c r="C93" s="1291"/>
      <c r="D93" s="1291"/>
      <c r="E93" s="1291"/>
      <c r="F93" s="1291"/>
      <c r="G93" s="1292"/>
      <c r="H93" s="1400"/>
      <c r="I93" s="1364"/>
      <c r="J93" s="1364"/>
      <c r="K93" s="1364"/>
      <c r="L93" s="1364"/>
      <c r="M93" s="1364"/>
      <c r="N93" s="1364"/>
      <c r="O93" s="1364"/>
      <c r="P93" s="1364"/>
      <c r="Q93" s="1364"/>
      <c r="R93" s="1364"/>
      <c r="S93" s="1364"/>
      <c r="T93" s="1364"/>
      <c r="U93" s="1364"/>
      <c r="V93" s="1364"/>
      <c r="W93" s="1364"/>
      <c r="X93" s="1364"/>
      <c r="Y93" s="1364"/>
      <c r="Z93" s="1272"/>
      <c r="AA93" s="1398"/>
      <c r="AB93" s="1399"/>
      <c r="AC93" s="1399"/>
      <c r="AD93" s="1399"/>
      <c r="AE93" s="1399"/>
      <c r="AF93" s="1281"/>
      <c r="AG93" s="1281"/>
      <c r="AH93" s="1281"/>
      <c r="AI93" s="1281"/>
      <c r="AJ93" s="1281"/>
      <c r="AK93" s="1281"/>
      <c r="AL93" s="1281"/>
      <c r="AM93" s="1281"/>
      <c r="AN93" s="1281"/>
      <c r="AO93" s="1281"/>
      <c r="AP93" s="28"/>
    </row>
    <row r="94" spans="1:42" ht="16.5" customHeight="1">
      <c r="A94" s="125"/>
      <c r="B94" s="1293"/>
      <c r="C94" s="1294"/>
      <c r="D94" s="1294"/>
      <c r="E94" s="1294"/>
      <c r="F94" s="1294"/>
      <c r="G94" s="1295"/>
      <c r="H94" s="1431"/>
      <c r="I94" s="1432"/>
      <c r="J94" s="1432"/>
      <c r="K94" s="1432"/>
      <c r="L94" s="1432"/>
      <c r="M94" s="1432"/>
      <c r="N94" s="1432"/>
      <c r="O94" s="1432"/>
      <c r="P94" s="1432"/>
      <c r="Q94" s="1432"/>
      <c r="R94" s="1432"/>
      <c r="S94" s="1432"/>
      <c r="T94" s="1432"/>
      <c r="U94" s="1432"/>
      <c r="V94" s="1432"/>
      <c r="W94" s="1432"/>
      <c r="X94" s="1432"/>
      <c r="Y94" s="1432"/>
      <c r="Z94" s="1433"/>
      <c r="AA94" s="1437"/>
      <c r="AB94" s="1438"/>
      <c r="AC94" s="1438"/>
      <c r="AD94" s="1438"/>
      <c r="AE94" s="1438"/>
      <c r="AF94" s="1281"/>
      <c r="AG94" s="1281"/>
      <c r="AH94" s="1281"/>
      <c r="AI94" s="1281"/>
      <c r="AJ94" s="1281"/>
      <c r="AK94" s="1281"/>
      <c r="AL94" s="1281"/>
      <c r="AM94" s="1281"/>
      <c r="AN94" s="1281"/>
      <c r="AO94" s="1281"/>
    </row>
    <row r="95" spans="1:42" ht="9" customHeight="1">
      <c r="B95" s="24"/>
      <c r="C95" s="23"/>
      <c r="D95" s="23"/>
      <c r="E95" s="23"/>
      <c r="F95" s="23"/>
      <c r="G95" s="23"/>
      <c r="H95" s="22"/>
      <c r="I95" s="22"/>
      <c r="J95" s="22"/>
      <c r="K95" s="22"/>
      <c r="L95" s="22"/>
      <c r="M95" s="22"/>
      <c r="N95" s="22"/>
      <c r="O95" s="22"/>
      <c r="P95" s="22"/>
      <c r="Q95" s="22"/>
      <c r="R95" s="22"/>
      <c r="S95" s="22"/>
      <c r="T95" s="22"/>
      <c r="U95" s="22"/>
      <c r="V95" s="30"/>
      <c r="W95" s="22"/>
      <c r="X95" s="22"/>
      <c r="Y95" s="22"/>
      <c r="Z95" s="22"/>
      <c r="AA95" s="29"/>
      <c r="AB95" s="29"/>
      <c r="AC95" s="29"/>
      <c r="AD95" s="29"/>
      <c r="AE95" s="29"/>
      <c r="AF95" s="27"/>
      <c r="AG95" s="27"/>
      <c r="AH95" s="27"/>
      <c r="AI95" s="27"/>
      <c r="AJ95" s="27"/>
      <c r="AK95" s="27"/>
      <c r="AL95" s="27"/>
      <c r="AM95" s="27"/>
      <c r="AN95" s="27"/>
      <c r="AO95" s="27"/>
    </row>
    <row r="96" spans="1:42" ht="25.5" customHeight="1">
      <c r="B96" s="1395" t="s">
        <v>1413</v>
      </c>
      <c r="C96" s="1257"/>
      <c r="D96" s="1257"/>
      <c r="E96" s="1257"/>
      <c r="F96" s="1257"/>
      <c r="G96" s="1257"/>
      <c r="H96" s="1257"/>
      <c r="I96" s="1257"/>
      <c r="J96" s="1257"/>
      <c r="K96" s="1257"/>
      <c r="L96" s="1257"/>
      <c r="M96" s="1257"/>
      <c r="N96" s="1257"/>
      <c r="O96" s="1257"/>
      <c r="P96" s="1257"/>
      <c r="Q96" s="1257"/>
      <c r="R96" s="1257"/>
      <c r="S96" s="1257"/>
      <c r="T96" s="1257"/>
      <c r="U96" s="1258"/>
      <c r="V96" s="1396"/>
      <c r="W96" s="1394"/>
      <c r="X96" s="1394"/>
      <c r="Y96" s="1394"/>
      <c r="Z96" s="1394"/>
      <c r="AA96" s="1394"/>
      <c r="AB96" s="1394"/>
      <c r="AC96" s="1394"/>
      <c r="AD96" s="1394"/>
      <c r="AE96" s="1394"/>
      <c r="AF96" s="1394"/>
      <c r="AG96" s="1394"/>
      <c r="AH96" s="1394"/>
      <c r="AI96" s="1394"/>
      <c r="AJ96" s="1394"/>
      <c r="AK96" s="1394"/>
      <c r="AL96" s="1394"/>
      <c r="AM96" s="1394"/>
      <c r="AN96" s="1394"/>
      <c r="AO96" s="1397"/>
      <c r="AP96" s="28"/>
    </row>
    <row r="97" spans="2:42" ht="9" customHeight="1">
      <c r="B97" s="24"/>
      <c r="C97" s="23"/>
      <c r="D97" s="23"/>
      <c r="E97" s="23"/>
      <c r="F97" s="23"/>
      <c r="G97" s="23"/>
      <c r="H97" s="22"/>
      <c r="I97" s="22"/>
      <c r="J97" s="22"/>
      <c r="K97" s="22"/>
      <c r="L97" s="22"/>
      <c r="M97" s="22"/>
      <c r="N97" s="22"/>
      <c r="O97" s="22"/>
      <c r="P97" s="22"/>
      <c r="Q97" s="22"/>
      <c r="R97" s="22"/>
      <c r="S97" s="22"/>
      <c r="T97" s="22"/>
      <c r="U97" s="22"/>
      <c r="V97" s="30"/>
      <c r="W97" s="22"/>
      <c r="X97" s="22"/>
      <c r="Y97" s="22"/>
      <c r="Z97" s="22"/>
      <c r="AA97" s="29"/>
      <c r="AB97" s="29"/>
      <c r="AC97" s="29"/>
      <c r="AD97" s="29"/>
      <c r="AE97" s="29"/>
      <c r="AF97" s="27"/>
      <c r="AG97" s="27"/>
      <c r="AH97" s="27"/>
      <c r="AI97" s="27"/>
      <c r="AJ97" s="27"/>
      <c r="AK97" s="27"/>
      <c r="AL97" s="27"/>
      <c r="AM97" s="27"/>
      <c r="AN97" s="27"/>
      <c r="AO97" s="27"/>
    </row>
    <row r="98" spans="2:42" ht="25.5" customHeight="1">
      <c r="B98" s="1290" t="s">
        <v>1082</v>
      </c>
      <c r="C98" s="1291"/>
      <c r="D98" s="1291"/>
      <c r="E98" s="1291"/>
      <c r="F98" s="1291"/>
      <c r="G98" s="1292"/>
      <c r="H98" s="1404"/>
      <c r="I98" s="1405"/>
      <c r="J98" s="1405"/>
      <c r="K98" s="1405"/>
      <c r="L98" s="1405"/>
      <c r="M98" s="1405"/>
      <c r="N98" s="1405"/>
      <c r="O98" s="1405"/>
      <c r="P98" s="1405"/>
      <c r="Q98" s="1405"/>
      <c r="R98" s="1405"/>
      <c r="S98" s="1405"/>
      <c r="T98" s="1405"/>
      <c r="U98" s="1405"/>
      <c r="V98" s="1405"/>
      <c r="W98" s="1405"/>
      <c r="X98" s="1405"/>
      <c r="Y98" s="1405"/>
      <c r="Z98" s="1406"/>
      <c r="AA98" s="1256" t="s">
        <v>1083</v>
      </c>
      <c r="AB98" s="1257"/>
      <c r="AC98" s="1257"/>
      <c r="AD98" s="1257"/>
      <c r="AE98" s="1257"/>
      <c r="AF98" s="1257"/>
      <c r="AG98" s="1257"/>
      <c r="AH98" s="1258"/>
      <c r="AI98" s="1256" t="s">
        <v>1084</v>
      </c>
      <c r="AJ98" s="1257"/>
      <c r="AK98" s="1257"/>
      <c r="AL98" s="1257"/>
      <c r="AM98" s="1257"/>
      <c r="AN98" s="1257"/>
      <c r="AO98" s="1258"/>
      <c r="AP98" s="28"/>
    </row>
    <row r="99" spans="2:42" ht="25.5" customHeight="1">
      <c r="B99" s="1401"/>
      <c r="C99" s="1402"/>
      <c r="D99" s="1402"/>
      <c r="E99" s="1402"/>
      <c r="F99" s="1402"/>
      <c r="G99" s="1403"/>
      <c r="H99" s="1407" t="s">
        <v>2509</v>
      </c>
      <c r="I99" s="1408"/>
      <c r="J99" s="1408"/>
      <c r="K99" s="1408"/>
      <c r="L99" s="1408"/>
      <c r="M99" s="1408"/>
      <c r="N99" s="1408"/>
      <c r="O99" s="1408"/>
      <c r="P99" s="1408"/>
      <c r="Q99" s="1408"/>
      <c r="R99" s="1408"/>
      <c r="S99" s="1408"/>
      <c r="T99" s="1408"/>
      <c r="U99" s="1408"/>
      <c r="V99" s="1408"/>
      <c r="W99" s="1408"/>
      <c r="X99" s="1408"/>
      <c r="Y99" s="1408"/>
      <c r="Z99" s="1409"/>
      <c r="AA99" s="1393"/>
      <c r="AB99" s="1394"/>
      <c r="AC99" s="1394"/>
      <c r="AD99" s="1394"/>
      <c r="AE99" s="1394"/>
      <c r="AF99" s="1394"/>
      <c r="AG99" s="1394" t="s">
        <v>1085</v>
      </c>
      <c r="AH99" s="1397"/>
      <c r="AI99" s="1297"/>
      <c r="AJ99" s="1298"/>
      <c r="AK99" s="1298"/>
      <c r="AL99" s="1298"/>
      <c r="AM99" s="1298"/>
      <c r="AN99" s="1298"/>
      <c r="AO99" s="1299"/>
      <c r="AP99" s="28"/>
    </row>
    <row r="100" spans="2:42" ht="25.5" customHeight="1">
      <c r="B100" s="1293"/>
      <c r="C100" s="1294"/>
      <c r="D100" s="1294"/>
      <c r="E100" s="1294"/>
      <c r="F100" s="1294"/>
      <c r="G100" s="1295"/>
      <c r="H100" s="1407" t="s">
        <v>2470</v>
      </c>
      <c r="I100" s="1408"/>
      <c r="J100" s="1408"/>
      <c r="K100" s="1408"/>
      <c r="L100" s="1408"/>
      <c r="M100" s="1408"/>
      <c r="N100" s="1408"/>
      <c r="O100" s="1408"/>
      <c r="P100" s="1408"/>
      <c r="Q100" s="1408"/>
      <c r="R100" s="1408"/>
      <c r="S100" s="1408"/>
      <c r="T100" s="1408"/>
      <c r="U100" s="1408"/>
      <c r="V100" s="1408"/>
      <c r="W100" s="1408"/>
      <c r="X100" s="1408"/>
      <c r="Y100" s="1408"/>
      <c r="Z100" s="1409"/>
      <c r="AA100" s="1393"/>
      <c r="AB100" s="1394"/>
      <c r="AC100" s="1394"/>
      <c r="AD100" s="1394"/>
      <c r="AE100" s="1394"/>
      <c r="AF100" s="1394"/>
      <c r="AG100" s="1394" t="s">
        <v>1085</v>
      </c>
      <c r="AH100" s="1397"/>
      <c r="AI100" s="1297"/>
      <c r="AJ100" s="1298"/>
      <c r="AK100" s="1298"/>
      <c r="AL100" s="1298"/>
      <c r="AM100" s="1298"/>
      <c r="AN100" s="1298"/>
      <c r="AO100" s="1299"/>
      <c r="AP100" s="28"/>
    </row>
    <row r="101" spans="2:42" ht="9" customHeight="1">
      <c r="B101" s="23"/>
      <c r="C101" s="23"/>
      <c r="D101" s="23"/>
      <c r="E101" s="23"/>
      <c r="F101" s="23"/>
      <c r="G101" s="23"/>
      <c r="H101" s="22"/>
      <c r="I101" s="22"/>
      <c r="J101" s="22"/>
      <c r="K101" s="22"/>
      <c r="L101" s="22"/>
      <c r="M101" s="22"/>
      <c r="N101" s="22"/>
      <c r="O101" s="22"/>
      <c r="P101" s="22"/>
      <c r="Q101" s="22"/>
      <c r="R101" s="22"/>
      <c r="S101" s="22"/>
      <c r="T101" s="22"/>
      <c r="U101" s="22"/>
      <c r="V101" s="30"/>
      <c r="W101" s="22"/>
      <c r="X101" s="22"/>
      <c r="Y101" s="22"/>
      <c r="Z101" s="22"/>
      <c r="AA101" s="29"/>
      <c r="AB101" s="29"/>
      <c r="AC101" s="29"/>
      <c r="AD101" s="29"/>
      <c r="AE101" s="29"/>
      <c r="AF101" s="27"/>
      <c r="AG101" s="27"/>
      <c r="AH101" s="27"/>
      <c r="AI101" s="27"/>
      <c r="AJ101" s="27"/>
      <c r="AK101" s="27"/>
      <c r="AL101" s="27"/>
      <c r="AM101" s="27"/>
      <c r="AN101" s="27"/>
      <c r="AO101" s="27"/>
    </row>
    <row r="102" spans="2:42" ht="16.5" customHeight="1">
      <c r="B102" s="1290" t="s">
        <v>1086</v>
      </c>
      <c r="C102" s="1291"/>
      <c r="D102" s="1291"/>
      <c r="E102" s="1291"/>
      <c r="F102" s="1291"/>
      <c r="G102" s="1291"/>
      <c r="H102" s="1290" t="s">
        <v>1087</v>
      </c>
      <c r="I102" s="1291"/>
      <c r="J102" s="1291"/>
      <c r="K102" s="1291"/>
      <c r="L102" s="1291"/>
      <c r="M102" s="1291"/>
      <c r="N102" s="1291"/>
      <c r="O102" s="1291"/>
      <c r="P102" s="1291"/>
      <c r="Q102" s="1297"/>
      <c r="R102" s="1298"/>
      <c r="S102" s="1298"/>
      <c r="T102" s="1298"/>
      <c r="U102" s="1298"/>
      <c r="V102" s="1298"/>
      <c r="W102" s="1298"/>
      <c r="X102" s="1298"/>
      <c r="Y102" s="1298"/>
      <c r="Z102" s="1298"/>
      <c r="AA102" s="1298"/>
      <c r="AB102" s="1298"/>
      <c r="AC102" s="1298"/>
      <c r="AD102" s="1298"/>
      <c r="AE102" s="1298"/>
      <c r="AF102" s="1298"/>
      <c r="AG102" s="1298"/>
      <c r="AH102" s="1298"/>
      <c r="AI102" s="1298"/>
      <c r="AJ102" s="1298"/>
      <c r="AK102" s="1298"/>
      <c r="AL102" s="1298"/>
      <c r="AM102" s="1298"/>
      <c r="AN102" s="1298"/>
      <c r="AO102" s="1299"/>
      <c r="AP102" s="28"/>
    </row>
    <row r="103" spans="2:42" ht="16.5" customHeight="1">
      <c r="B103" s="1401"/>
      <c r="C103" s="1402"/>
      <c r="D103" s="1402"/>
      <c r="E103" s="1402"/>
      <c r="F103" s="1402"/>
      <c r="G103" s="1402"/>
      <c r="H103" s="1293"/>
      <c r="I103" s="1294"/>
      <c r="J103" s="1294"/>
      <c r="K103" s="1294"/>
      <c r="L103" s="1294"/>
      <c r="M103" s="1294"/>
      <c r="N103" s="1294"/>
      <c r="O103" s="1294"/>
      <c r="P103" s="1294"/>
      <c r="Q103" s="1300"/>
      <c r="R103" s="1301"/>
      <c r="S103" s="1301"/>
      <c r="T103" s="1301"/>
      <c r="U103" s="1301"/>
      <c r="V103" s="1301"/>
      <c r="W103" s="1301"/>
      <c r="X103" s="1301"/>
      <c r="Y103" s="1301"/>
      <c r="Z103" s="1301"/>
      <c r="AA103" s="1301"/>
      <c r="AB103" s="1301"/>
      <c r="AC103" s="1301"/>
      <c r="AD103" s="1301"/>
      <c r="AE103" s="1301"/>
      <c r="AF103" s="1301"/>
      <c r="AG103" s="1301"/>
      <c r="AH103" s="1301"/>
      <c r="AI103" s="1301"/>
      <c r="AJ103" s="1301"/>
      <c r="AK103" s="1301"/>
      <c r="AL103" s="1301"/>
      <c r="AM103" s="1301"/>
      <c r="AN103" s="1301"/>
      <c r="AO103" s="1302"/>
      <c r="AP103" s="28"/>
    </row>
    <row r="104" spans="2:42" ht="16.5" customHeight="1">
      <c r="B104" s="1401"/>
      <c r="C104" s="1402"/>
      <c r="D104" s="1402"/>
      <c r="E104" s="1402"/>
      <c r="F104" s="1402"/>
      <c r="G104" s="1402"/>
      <c r="H104" s="1290" t="s">
        <v>1088</v>
      </c>
      <c r="I104" s="1291"/>
      <c r="J104" s="1291"/>
      <c r="K104" s="1291"/>
      <c r="L104" s="1291"/>
      <c r="M104" s="1291"/>
      <c r="N104" s="1291"/>
      <c r="O104" s="1291"/>
      <c r="P104" s="1291"/>
      <c r="Q104" s="1297"/>
      <c r="R104" s="1298"/>
      <c r="S104" s="1298"/>
      <c r="T104" s="1298"/>
      <c r="U104" s="1298"/>
      <c r="V104" s="1298"/>
      <c r="W104" s="1298"/>
      <c r="X104" s="1298"/>
      <c r="Y104" s="1299"/>
      <c r="Z104" s="1290" t="s">
        <v>1089</v>
      </c>
      <c r="AA104" s="1291"/>
      <c r="AB104" s="1291"/>
      <c r="AC104" s="1291"/>
      <c r="AD104" s="1363"/>
      <c r="AE104" s="1364"/>
      <c r="AF104" s="1364"/>
      <c r="AG104" s="1364"/>
      <c r="AH104" s="1272"/>
      <c r="AI104" s="1290" t="s">
        <v>1054</v>
      </c>
      <c r="AJ104" s="1291"/>
      <c r="AK104" s="1291"/>
      <c r="AL104" s="1292"/>
      <c r="AM104" s="1363"/>
      <c r="AN104" s="1364"/>
      <c r="AO104" s="1419" t="s">
        <v>1055</v>
      </c>
      <c r="AP104" s="28"/>
    </row>
    <row r="105" spans="2:42" ht="16.5" customHeight="1">
      <c r="B105" s="1401"/>
      <c r="C105" s="1402"/>
      <c r="D105" s="1402"/>
      <c r="E105" s="1402"/>
      <c r="F105" s="1402"/>
      <c r="G105" s="1402"/>
      <c r="H105" s="1293"/>
      <c r="I105" s="1294"/>
      <c r="J105" s="1294"/>
      <c r="K105" s="1294"/>
      <c r="L105" s="1294"/>
      <c r="M105" s="1294"/>
      <c r="N105" s="1294"/>
      <c r="O105" s="1294"/>
      <c r="P105" s="1294"/>
      <c r="Q105" s="1300"/>
      <c r="R105" s="1301"/>
      <c r="S105" s="1301"/>
      <c r="T105" s="1301"/>
      <c r="U105" s="1301"/>
      <c r="V105" s="1301"/>
      <c r="W105" s="1301"/>
      <c r="X105" s="1301"/>
      <c r="Y105" s="1302"/>
      <c r="Z105" s="1293"/>
      <c r="AA105" s="1294"/>
      <c r="AB105" s="1294"/>
      <c r="AC105" s="1294"/>
      <c r="AD105" s="1365"/>
      <c r="AE105" s="1366"/>
      <c r="AF105" s="1366"/>
      <c r="AG105" s="1366"/>
      <c r="AH105" s="1273"/>
      <c r="AI105" s="1293"/>
      <c r="AJ105" s="1294"/>
      <c r="AK105" s="1294"/>
      <c r="AL105" s="1295"/>
      <c r="AM105" s="1365"/>
      <c r="AN105" s="1366"/>
      <c r="AO105" s="1420"/>
      <c r="AP105" s="28"/>
    </row>
    <row r="106" spans="2:42" ht="16.5" customHeight="1">
      <c r="B106" s="1401"/>
      <c r="C106" s="1402"/>
      <c r="D106" s="1402"/>
      <c r="E106" s="1402"/>
      <c r="F106" s="1402"/>
      <c r="G106" s="1402"/>
      <c r="H106" s="1290" t="s">
        <v>1056</v>
      </c>
      <c r="I106" s="1291"/>
      <c r="J106" s="1291"/>
      <c r="K106" s="1291"/>
      <c r="L106" s="1291"/>
      <c r="M106" s="1291"/>
      <c r="N106" s="1291"/>
      <c r="O106" s="1291"/>
      <c r="P106" s="1292"/>
      <c r="Q106" s="126" t="s">
        <v>1113</v>
      </c>
      <c r="R106" s="126"/>
      <c r="S106" s="126"/>
      <c r="T106" s="126"/>
      <c r="U106" s="126"/>
      <c r="V106" s="126"/>
      <c r="W106" s="126"/>
      <c r="X106" s="126"/>
      <c r="Y106" s="126"/>
      <c r="Z106" s="126"/>
      <c r="AA106" s="126"/>
      <c r="AB106" s="126"/>
      <c r="AC106" s="126"/>
      <c r="AD106" s="126"/>
      <c r="AE106" s="126"/>
      <c r="AF106" s="126"/>
      <c r="AG106" s="126"/>
      <c r="AH106" s="126"/>
      <c r="AI106" s="126"/>
      <c r="AJ106" s="126"/>
      <c r="AK106" s="126"/>
      <c r="AL106" s="126"/>
      <c r="AM106" s="126"/>
      <c r="AN106" s="126"/>
      <c r="AO106" s="127"/>
      <c r="AP106" s="28"/>
    </row>
    <row r="107" spans="2:42" ht="16.5" customHeight="1">
      <c r="B107" s="1401"/>
      <c r="C107" s="1402"/>
      <c r="D107" s="1402"/>
      <c r="E107" s="1402"/>
      <c r="F107" s="1402"/>
      <c r="G107" s="1402"/>
      <c r="H107" s="1401" t="s">
        <v>1057</v>
      </c>
      <c r="I107" s="1402"/>
      <c r="J107" s="1402"/>
      <c r="K107" s="1402"/>
      <c r="L107" s="1402"/>
      <c r="M107" s="1402"/>
      <c r="N107" s="1402"/>
      <c r="O107" s="1402"/>
      <c r="P107" s="1403"/>
      <c r="Q107" s="1382"/>
      <c r="R107" s="1421"/>
      <c r="S107" s="1421"/>
      <c r="T107" s="1421"/>
      <c r="U107" s="1421"/>
      <c r="V107" s="1421"/>
      <c r="W107" s="1421"/>
      <c r="X107" s="1421"/>
      <c r="Y107" s="1421"/>
      <c r="Z107" s="1421"/>
      <c r="AA107" s="1421"/>
      <c r="AB107" s="1421"/>
      <c r="AC107" s="1421"/>
      <c r="AD107" s="1421"/>
      <c r="AE107" s="1421"/>
      <c r="AF107" s="1421"/>
      <c r="AG107" s="1421"/>
      <c r="AH107" s="1421"/>
      <c r="AI107" s="1421"/>
      <c r="AJ107" s="1421"/>
      <c r="AK107" s="1421"/>
      <c r="AL107" s="1421"/>
      <c r="AM107" s="1421"/>
      <c r="AN107" s="1421"/>
      <c r="AO107" s="1384"/>
      <c r="AP107" s="28"/>
    </row>
    <row r="108" spans="2:42" ht="16.5" customHeight="1">
      <c r="B108" s="1293"/>
      <c r="C108" s="1294"/>
      <c r="D108" s="1294"/>
      <c r="E108" s="1294"/>
      <c r="F108" s="1294"/>
      <c r="G108" s="1294"/>
      <c r="H108" s="1293"/>
      <c r="I108" s="1294"/>
      <c r="J108" s="1294"/>
      <c r="K108" s="1294"/>
      <c r="L108" s="1294"/>
      <c r="M108" s="1294"/>
      <c r="N108" s="1294"/>
      <c r="O108" s="1294"/>
      <c r="P108" s="1295"/>
      <c r="Q108" s="1385"/>
      <c r="R108" s="1386"/>
      <c r="S108" s="1386"/>
      <c r="T108" s="1386"/>
      <c r="U108" s="1386"/>
      <c r="V108" s="1386"/>
      <c r="W108" s="1386"/>
      <c r="X108" s="1386"/>
      <c r="Y108" s="1386"/>
      <c r="Z108" s="1386"/>
      <c r="AA108" s="1386"/>
      <c r="AB108" s="1386"/>
      <c r="AC108" s="1386"/>
      <c r="AD108" s="1386"/>
      <c r="AE108" s="1386"/>
      <c r="AF108" s="1386"/>
      <c r="AG108" s="1386"/>
      <c r="AH108" s="1386"/>
      <c r="AI108" s="1386"/>
      <c r="AJ108" s="1386"/>
      <c r="AK108" s="1386"/>
      <c r="AL108" s="1386"/>
      <c r="AM108" s="1386"/>
      <c r="AN108" s="1386"/>
      <c r="AO108" s="1387"/>
      <c r="AP108" s="28"/>
    </row>
    <row r="109" spans="2:42" s="40" customFormat="1" ht="16.5" customHeight="1">
      <c r="B109" s="1410" t="s">
        <v>1282</v>
      </c>
      <c r="C109" s="1410"/>
      <c r="D109" s="1410"/>
      <c r="E109" s="1410"/>
      <c r="F109" s="1410"/>
      <c r="G109" s="1410"/>
      <c r="H109" s="1410"/>
      <c r="I109" s="1410"/>
      <c r="J109" s="1410"/>
      <c r="K109" s="1410"/>
      <c r="L109" s="1410"/>
      <c r="M109" s="1410"/>
      <c r="N109" s="1410"/>
      <c r="O109" s="1410"/>
      <c r="P109" s="1410"/>
      <c r="Q109" s="1410"/>
      <c r="R109" s="1410"/>
      <c r="S109" s="1410"/>
      <c r="T109" s="1410"/>
      <c r="U109" s="1410"/>
      <c r="V109" s="1410"/>
      <c r="W109" s="1410"/>
      <c r="X109" s="1410"/>
      <c r="Y109" s="1410"/>
      <c r="Z109" s="1410"/>
      <c r="AA109" s="1410"/>
      <c r="AB109" s="1410"/>
      <c r="AC109" s="1410"/>
      <c r="AD109" s="1410"/>
      <c r="AE109" s="1410"/>
      <c r="AF109" s="1410"/>
      <c r="AG109" s="1410"/>
      <c r="AH109" s="1410"/>
      <c r="AI109" s="1410"/>
      <c r="AJ109" s="1410"/>
      <c r="AK109" s="1410"/>
      <c r="AL109" s="1410"/>
      <c r="AM109" s="1410"/>
      <c r="AN109" s="1410"/>
      <c r="AO109" s="1410"/>
    </row>
    <row r="110" spans="2:42" ht="25.5" customHeight="1">
      <c r="B110" s="1256" t="s">
        <v>1058</v>
      </c>
      <c r="C110" s="1257"/>
      <c r="D110" s="1257"/>
      <c r="E110" s="1257"/>
      <c r="F110" s="1257"/>
      <c r="G110" s="1258"/>
      <c r="H110" s="1390"/>
      <c r="I110" s="1391"/>
      <c r="J110" s="1391"/>
      <c r="K110" s="1391"/>
      <c r="L110" s="1391"/>
      <c r="M110" s="1391"/>
      <c r="N110" s="1391"/>
      <c r="O110" s="1391"/>
      <c r="P110" s="1391"/>
      <c r="Q110" s="1391"/>
      <c r="R110" s="1391"/>
      <c r="S110" s="1391"/>
      <c r="T110" s="1391"/>
      <c r="U110" s="1391"/>
      <c r="V110" s="1391"/>
      <c r="W110" s="1391"/>
      <c r="X110" s="1391"/>
      <c r="Y110" s="1392"/>
      <c r="Z110" s="19"/>
    </row>
    <row r="111" spans="2:42" ht="3.75" customHeight="1">
      <c r="B111" s="20"/>
      <c r="C111" s="20"/>
      <c r="D111" s="20"/>
      <c r="E111" s="20"/>
      <c r="F111" s="20"/>
      <c r="G111" s="20"/>
      <c r="H111" s="20"/>
      <c r="I111" s="20"/>
      <c r="J111" s="20"/>
      <c r="K111" s="20"/>
      <c r="L111" s="20"/>
      <c r="M111" s="20"/>
      <c r="N111" s="20"/>
      <c r="O111" s="20"/>
      <c r="P111" s="20"/>
      <c r="Q111" s="20"/>
      <c r="R111" s="20"/>
      <c r="S111" s="20"/>
      <c r="T111" s="20"/>
      <c r="U111" s="20"/>
      <c r="V111" s="20"/>
      <c r="W111" s="20"/>
      <c r="X111" s="20"/>
      <c r="Y111" s="20"/>
    </row>
    <row r="112" spans="2:42" ht="3.75" customHeight="1"/>
    <row r="113" ht="3.75" customHeight="1"/>
    <row r="114" ht="3.75" customHeight="1"/>
  </sheetData>
  <sheetProtection password="CC6F" sheet="1" objects="1" scenarios="1"/>
  <mergeCells count="261">
    <mergeCell ref="B85:G86"/>
    <mergeCell ref="B78:G78"/>
    <mergeCell ref="AA83:AD84"/>
    <mergeCell ref="H81:Z82"/>
    <mergeCell ref="B83:G84"/>
    <mergeCell ref="AE85:AE86"/>
    <mergeCell ref="B92:D92"/>
    <mergeCell ref="B87:G88"/>
    <mergeCell ref="H85:Z86"/>
    <mergeCell ref="AA85:AD86"/>
    <mergeCell ref="B91:G91"/>
    <mergeCell ref="B75:G75"/>
    <mergeCell ref="H78:Z78"/>
    <mergeCell ref="AA78:AE78"/>
    <mergeCell ref="AE79:AE80"/>
    <mergeCell ref="H75:Z75"/>
    <mergeCell ref="H79:Z80"/>
    <mergeCell ref="AA79:AD80"/>
    <mergeCell ref="B81:G82"/>
    <mergeCell ref="B76:AO77"/>
    <mergeCell ref="B79:G80"/>
    <mergeCell ref="AF81:AO82"/>
    <mergeCell ref="AF78:AO78"/>
    <mergeCell ref="AF79:AO80"/>
    <mergeCell ref="AF75:AN75"/>
    <mergeCell ref="AA75:AE75"/>
    <mergeCell ref="AF83:AO84"/>
    <mergeCell ref="AF85:AO86"/>
    <mergeCell ref="AA81:AD82"/>
    <mergeCell ref="AE83:AE84"/>
    <mergeCell ref="AE81:AE82"/>
    <mergeCell ref="H83:Z84"/>
    <mergeCell ref="H93:Z94"/>
    <mergeCell ref="AF87:AO88"/>
    <mergeCell ref="H87:Z88"/>
    <mergeCell ref="AA87:AD88"/>
    <mergeCell ref="AE87:AE88"/>
    <mergeCell ref="Z53:AE53"/>
    <mergeCell ref="B53:G53"/>
    <mergeCell ref="H53:Y53"/>
    <mergeCell ref="Z57:AE58"/>
    <mergeCell ref="Z54:AE55"/>
    <mergeCell ref="B50:AO52"/>
    <mergeCell ref="H56:Y56"/>
    <mergeCell ref="AF53:AO53"/>
    <mergeCell ref="B57:G58"/>
    <mergeCell ref="H57:Y58"/>
    <mergeCell ref="AF54:AO55"/>
    <mergeCell ref="Z56:AE56"/>
    <mergeCell ref="AF56:AO56"/>
    <mergeCell ref="B54:G55"/>
    <mergeCell ref="H54:Y55"/>
    <mergeCell ref="AF57:AO58"/>
    <mergeCell ref="B65:G65"/>
    <mergeCell ref="B68:G68"/>
    <mergeCell ref="B66:AO66"/>
    <mergeCell ref="B64:F64"/>
    <mergeCell ref="B56:G56"/>
    <mergeCell ref="B69:G69"/>
    <mergeCell ref="B60:G61"/>
    <mergeCell ref="H60:Y61"/>
    <mergeCell ref="B59:G59"/>
    <mergeCell ref="H59:Y59"/>
    <mergeCell ref="Z59:AE59"/>
    <mergeCell ref="AF59:AO59"/>
    <mergeCell ref="Z60:AE61"/>
    <mergeCell ref="AF60:AO61"/>
    <mergeCell ref="H69:Z69"/>
    <mergeCell ref="H68:V68"/>
    <mergeCell ref="AA69:AE69"/>
    <mergeCell ref="AF69:AO69"/>
    <mergeCell ref="B70:G70"/>
    <mergeCell ref="B71:G73"/>
    <mergeCell ref="AF71:AO71"/>
    <mergeCell ref="Z71:AE71"/>
    <mergeCell ref="B74:G74"/>
    <mergeCell ref="AF72:AO72"/>
    <mergeCell ref="H74:AO74"/>
    <mergeCell ref="H71:Y71"/>
    <mergeCell ref="AF73:AO73"/>
    <mergeCell ref="H72:AE73"/>
    <mergeCell ref="H70:AE70"/>
    <mergeCell ref="AF70:AO70"/>
    <mergeCell ref="B47:B49"/>
    <mergeCell ref="C47:G49"/>
    <mergeCell ref="H47:W49"/>
    <mergeCell ref="X47:Y49"/>
    <mergeCell ref="B41:B43"/>
    <mergeCell ref="AL47:AO49"/>
    <mergeCell ref="AA47:AH47"/>
    <mergeCell ref="AA48:AH49"/>
    <mergeCell ref="AJ47:AK49"/>
    <mergeCell ref="Z44:Z46"/>
    <mergeCell ref="Z47:Z49"/>
    <mergeCell ref="AL44:AO46"/>
    <mergeCell ref="AJ44:AK46"/>
    <mergeCell ref="AA44:AH44"/>
    <mergeCell ref="AI45:AI46"/>
    <mergeCell ref="AA45:AH46"/>
    <mergeCell ref="AI48:AI49"/>
    <mergeCell ref="AA42:AH43"/>
    <mergeCell ref="Z41:Z43"/>
    <mergeCell ref="X41:Y43"/>
    <mergeCell ref="C41:G43"/>
    <mergeCell ref="H41:W43"/>
    <mergeCell ref="AI42:AI43"/>
    <mergeCell ref="B44:B46"/>
    <mergeCell ref="C44:G46"/>
    <mergeCell ref="H44:W46"/>
    <mergeCell ref="X44:Y46"/>
    <mergeCell ref="AA41:AH41"/>
    <mergeCell ref="Z35:Z37"/>
    <mergeCell ref="AI39:AI40"/>
    <mergeCell ref="AI36:AI37"/>
    <mergeCell ref="AA39:AH40"/>
    <mergeCell ref="AA38:AH38"/>
    <mergeCell ref="AI33:AI34"/>
    <mergeCell ref="H32:W34"/>
    <mergeCell ref="Z38:Z40"/>
    <mergeCell ref="H38:W40"/>
    <mergeCell ref="X38:Y40"/>
    <mergeCell ref="AI30:AI31"/>
    <mergeCell ref="Z29:Z31"/>
    <mergeCell ref="B29:B31"/>
    <mergeCell ref="C29:G31"/>
    <mergeCell ref="X29:Y31"/>
    <mergeCell ref="H29:W31"/>
    <mergeCell ref="Z32:Z34"/>
    <mergeCell ref="AA30:AH31"/>
    <mergeCell ref="X35:Y37"/>
    <mergeCell ref="H35:W37"/>
    <mergeCell ref="B35:B37"/>
    <mergeCell ref="C35:G37"/>
    <mergeCell ref="B38:B40"/>
    <mergeCell ref="C38:G40"/>
    <mergeCell ref="B32:B34"/>
    <mergeCell ref="C32:G34"/>
    <mergeCell ref="X32:Y34"/>
    <mergeCell ref="AA33:AH34"/>
    <mergeCell ref="B20:B22"/>
    <mergeCell ref="C23:G25"/>
    <mergeCell ref="C20:G22"/>
    <mergeCell ref="AA32:AH32"/>
    <mergeCell ref="AA36:AH37"/>
    <mergeCell ref="AA35:AH35"/>
    <mergeCell ref="AA29:AH29"/>
    <mergeCell ref="AI27:AI28"/>
    <mergeCell ref="Z23:Z25"/>
    <mergeCell ref="AA23:AH23"/>
    <mergeCell ref="AA26:AH26"/>
    <mergeCell ref="Z26:Z28"/>
    <mergeCell ref="AI24:AI25"/>
    <mergeCell ref="AA27:AH28"/>
    <mergeCell ref="Z20:Z22"/>
    <mergeCell ref="AA24:AH25"/>
    <mergeCell ref="B12:G13"/>
    <mergeCell ref="H12:P12"/>
    <mergeCell ref="H13:P16"/>
    <mergeCell ref="B15:G16"/>
    <mergeCell ref="Q12:AO12"/>
    <mergeCell ref="AA18:AI18"/>
    <mergeCell ref="AL18:AO19"/>
    <mergeCell ref="AA19:AI19"/>
    <mergeCell ref="AL23:AO25"/>
    <mergeCell ref="AJ23:AK25"/>
    <mergeCell ref="AJ18:AK19"/>
    <mergeCell ref="AJ20:AK22"/>
    <mergeCell ref="AI21:AI22"/>
    <mergeCell ref="Z10:AE10"/>
    <mergeCell ref="AF10:AN10"/>
    <mergeCell ref="B10:G10"/>
    <mergeCell ref="X10:Y10"/>
    <mergeCell ref="AA20:AH20"/>
    <mergeCell ref="C18:G19"/>
    <mergeCell ref="AF5:AO5"/>
    <mergeCell ref="Z6:AE6"/>
    <mergeCell ref="C26:G28"/>
    <mergeCell ref="B26:B28"/>
    <mergeCell ref="B23:B25"/>
    <mergeCell ref="H26:W28"/>
    <mergeCell ref="H23:W25"/>
    <mergeCell ref="H10:W10"/>
    <mergeCell ref="X26:Y28"/>
    <mergeCell ref="X18:Y19"/>
    <mergeCell ref="Q13:AO16"/>
    <mergeCell ref="AL20:AO22"/>
    <mergeCell ref="H20:W22"/>
    <mergeCell ref="Z18:Z19"/>
    <mergeCell ref="AA21:AH22"/>
    <mergeCell ref="H18:W19"/>
    <mergeCell ref="X20:Y22"/>
    <mergeCell ref="X23:Y25"/>
    <mergeCell ref="B5:G5"/>
    <mergeCell ref="H5:AE5"/>
    <mergeCell ref="AF8:AO8"/>
    <mergeCell ref="H7:AE8"/>
    <mergeCell ref="B6:G8"/>
    <mergeCell ref="AF7:AO7"/>
    <mergeCell ref="AF6:AO6"/>
    <mergeCell ref="H6:Y6"/>
    <mergeCell ref="B9:G9"/>
    <mergeCell ref="H9:AO9"/>
    <mergeCell ref="C1:G1"/>
    <mergeCell ref="B3:G3"/>
    <mergeCell ref="B4:G4"/>
    <mergeCell ref="AA4:AE4"/>
    <mergeCell ref="AI1:AL1"/>
    <mergeCell ref="H3:V3"/>
    <mergeCell ref="AF4:AO4"/>
    <mergeCell ref="H4:Z4"/>
    <mergeCell ref="B2:AN2"/>
    <mergeCell ref="AI100:AO100"/>
    <mergeCell ref="AG99:AH99"/>
    <mergeCell ref="B89:AO89"/>
    <mergeCell ref="AG100:AH100"/>
    <mergeCell ref="B96:U96"/>
    <mergeCell ref="AF93:AO94"/>
    <mergeCell ref="AI99:AO99"/>
    <mergeCell ref="H99:Z99"/>
    <mergeCell ref="B98:G100"/>
    <mergeCell ref="AA100:AF100"/>
    <mergeCell ref="AA99:AF99"/>
    <mergeCell ref="H90:Z91"/>
    <mergeCell ref="AA90:AE91"/>
    <mergeCell ref="AF90:AO91"/>
    <mergeCell ref="B90:G90"/>
    <mergeCell ref="AA93:AE94"/>
    <mergeCell ref="H100:Z100"/>
    <mergeCell ref="AI98:AO98"/>
    <mergeCell ref="V96:AO96"/>
    <mergeCell ref="B93:G94"/>
    <mergeCell ref="H98:Z98"/>
    <mergeCell ref="AA98:AH98"/>
    <mergeCell ref="AL32:AO34"/>
    <mergeCell ref="AL26:AO28"/>
    <mergeCell ref="AJ32:AK34"/>
    <mergeCell ref="AJ26:AK28"/>
    <mergeCell ref="AL29:AO31"/>
    <mergeCell ref="AL41:AO43"/>
    <mergeCell ref="AJ41:AK43"/>
    <mergeCell ref="AJ38:AK40"/>
    <mergeCell ref="AL38:AO40"/>
    <mergeCell ref="AL35:AO37"/>
    <mergeCell ref="AJ35:AK37"/>
    <mergeCell ref="AJ29:AK31"/>
    <mergeCell ref="B110:G110"/>
    <mergeCell ref="H110:Y110"/>
    <mergeCell ref="B102:G108"/>
    <mergeCell ref="H102:P103"/>
    <mergeCell ref="Q102:AO103"/>
    <mergeCell ref="H104:P105"/>
    <mergeCell ref="AO104:AO105"/>
    <mergeCell ref="AM104:AN105"/>
    <mergeCell ref="Q107:AO108"/>
    <mergeCell ref="AI104:AL105"/>
    <mergeCell ref="B109:AO109"/>
    <mergeCell ref="H107:P108"/>
    <mergeCell ref="H106:P106"/>
    <mergeCell ref="Q104:Y105"/>
    <mergeCell ref="Z104:AC105"/>
    <mergeCell ref="AD104:AH105"/>
  </mergeCells>
  <phoneticPr fontId="4"/>
  <dataValidations count="6">
    <dataValidation imeMode="off" allowBlank="1" showInputMessage="1" showErrorMessage="1" sqref="AA85 AA83 AA81 AA87 AA79"/>
    <dataValidation imeMode="hiragana" allowBlank="1" showInputMessage="1" showErrorMessage="1" sqref="Q13"/>
    <dataValidation type="list" imeMode="hiragana" allowBlank="1" showInputMessage="1" showErrorMessage="1" errorTitle="入力規則" error="○か×を入力して下さい" sqref="Z20:Z49">
      <formula1>"◎,※,◎・※"</formula1>
    </dataValidation>
    <dataValidation type="list" allowBlank="1" showInputMessage="1" showErrorMessage="1" sqref="H90:Z91 H93:Z94">
      <formula1>"使用,不使用"</formula1>
    </dataValidation>
    <dataValidation type="list" allowBlank="1" showInputMessage="1" showErrorMessage="1" sqref="AF90:AO91">
      <formula1>"左・中央・右,左・中央,中央・右,左・右,左のみ,中央のみ,右のみ"</formula1>
    </dataValidation>
    <dataValidation type="list" allowBlank="1" showInputMessage="1" showErrorMessage="1" sqref="V96:AO96">
      <formula1>"A．発表者の第一声,B．映写,Ｃ．演示（標本・模型など）"</formula1>
    </dataValidation>
  </dataValidations>
  <printOptions horizontalCentered="1"/>
  <pageMargins left="0.78740157480314965" right="0.39370078740157483" top="0.98425196850393704" bottom="0.39370078740157483" header="0.51181102362204722" footer="0.51181102362204722"/>
  <pageSetup paperSize="9" scale="92" fitToHeight="2" orientation="portrait" r:id="rId1"/>
  <headerFooter alignWithMargins="0"/>
  <rowBreaks count="2" manualBreakCount="2">
    <brk id="52" min="1" max="40" man="1"/>
    <brk id="63" min="1" max="40" man="1"/>
  </rowBreaks>
  <colBreaks count="1" manualBreakCount="1">
    <brk id="1" max="120" man="1"/>
  </colBreaks>
  <drawing r:id="rId2"/>
  <legacyDrawing r:id="rId3"/>
</worksheet>
</file>

<file path=xl/worksheets/sheet7.xml><?xml version="1.0" encoding="utf-8"?>
<worksheet xmlns="http://schemas.openxmlformats.org/spreadsheetml/2006/main" xmlns:r="http://schemas.openxmlformats.org/officeDocument/2006/relationships">
  <sheetPr codeName="Sheet5"/>
  <dimension ref="A1:AP114"/>
  <sheetViews>
    <sheetView showGridLines="0" showZeros="0" zoomScaleNormal="100" workbookViewId="0">
      <selection activeCell="AF4" sqref="AF4:AO4"/>
    </sheetView>
  </sheetViews>
  <sheetFormatPr defaultRowHeight="16.5" customHeight="1"/>
  <cols>
    <col min="1" max="1" width="1.5" style="21" customWidth="1"/>
    <col min="2" max="7" width="3" style="21" customWidth="1"/>
    <col min="8" max="23" width="1.25" style="21" customWidth="1"/>
    <col min="24" max="24" width="3.25" style="21" customWidth="1"/>
    <col min="25" max="25" width="2.25" style="21" customWidth="1"/>
    <col min="26" max="26" width="5.625" style="21" customWidth="1"/>
    <col min="27" max="30" width="3" style="21" customWidth="1"/>
    <col min="31" max="31" width="6.375" style="21" customWidth="1"/>
    <col min="32" max="33" width="1.625" style="21" customWidth="1"/>
    <col min="34" max="36" width="3" style="21" customWidth="1"/>
    <col min="37" max="37" width="1.5" style="21" customWidth="1"/>
    <col min="38" max="39" width="3" style="21" customWidth="1"/>
    <col min="40" max="40" width="4.625" style="21" customWidth="1"/>
    <col min="41" max="41" width="7.25" style="21" customWidth="1"/>
    <col min="42" max="42" width="2.125" style="21" customWidth="1"/>
    <col min="43" max="46" width="3" style="21" customWidth="1"/>
    <col min="47" max="16384" width="9" style="21"/>
  </cols>
  <sheetData>
    <row r="1" spans="1:42" s="66" customFormat="1" ht="16.5" customHeight="1">
      <c r="A1" s="66">
        <v>0</v>
      </c>
      <c r="B1" s="128"/>
      <c r="C1" s="1439" t="s">
        <v>2579</v>
      </c>
      <c r="D1" s="1440"/>
      <c r="E1" s="1440"/>
      <c r="F1" s="1440"/>
      <c r="G1" s="1440"/>
      <c r="H1" s="1441"/>
      <c r="AI1" s="1491" t="s">
        <v>800</v>
      </c>
      <c r="AJ1" s="1491"/>
      <c r="AK1" s="1491"/>
      <c r="AL1" s="1491"/>
      <c r="AM1" s="1491"/>
      <c r="AN1" s="1491"/>
      <c r="AO1" s="1491"/>
    </row>
    <row r="2" spans="1:42" ht="26.25" customHeight="1">
      <c r="B2" s="1446" t="s">
        <v>2580</v>
      </c>
      <c r="C2" s="1446"/>
      <c r="D2" s="1446"/>
      <c r="E2" s="1446"/>
      <c r="F2" s="1446"/>
      <c r="G2" s="1446"/>
      <c r="H2" s="1446"/>
      <c r="I2" s="1446"/>
      <c r="J2" s="1446"/>
      <c r="K2" s="1446"/>
      <c r="L2" s="1446"/>
      <c r="M2" s="1446"/>
      <c r="N2" s="1446"/>
      <c r="O2" s="1446"/>
      <c r="P2" s="1446"/>
      <c r="Q2" s="1446"/>
      <c r="R2" s="1446"/>
      <c r="S2" s="1446"/>
      <c r="T2" s="1446"/>
      <c r="U2" s="1446"/>
      <c r="V2" s="1446"/>
      <c r="W2" s="1446"/>
      <c r="X2" s="1446"/>
      <c r="Y2" s="1446"/>
      <c r="Z2" s="1446"/>
      <c r="AA2" s="1446"/>
      <c r="AB2" s="1446"/>
      <c r="AC2" s="1446"/>
      <c r="AD2" s="1446"/>
      <c r="AE2" s="1446"/>
      <c r="AF2" s="1446"/>
      <c r="AG2" s="1446"/>
      <c r="AH2" s="1446"/>
      <c r="AI2" s="1446"/>
      <c r="AJ2" s="1446"/>
      <c r="AK2" s="1446"/>
      <c r="AL2" s="1446"/>
      <c r="AM2" s="1446"/>
      <c r="AN2" s="1446"/>
      <c r="AO2" s="458" t="s">
        <v>2507</v>
      </c>
      <c r="AP2" s="121"/>
    </row>
    <row r="3" spans="1:42" s="66" customFormat="1" ht="20.25" customHeight="1">
      <c r="B3" s="1476" t="s">
        <v>882</v>
      </c>
      <c r="C3" s="1476"/>
      <c r="D3" s="1476"/>
      <c r="E3" s="1476"/>
      <c r="F3" s="1476"/>
      <c r="G3" s="1476"/>
      <c r="H3" s="1282">
        <f>'申込シート①-1・２'!B3</f>
        <v>0</v>
      </c>
      <c r="I3" s="1283"/>
      <c r="J3" s="1283"/>
      <c r="K3" s="1283"/>
      <c r="L3" s="1283"/>
      <c r="M3" s="1283"/>
      <c r="N3" s="1283"/>
      <c r="O3" s="1283"/>
      <c r="P3" s="1283"/>
      <c r="Q3" s="1283"/>
      <c r="R3" s="1283"/>
      <c r="S3" s="1283"/>
      <c r="T3" s="1283"/>
      <c r="U3" s="1283"/>
      <c r="V3" s="1317"/>
      <c r="W3" s="698"/>
      <c r="X3" s="667"/>
      <c r="Y3" s="667"/>
      <c r="Z3" s="667"/>
      <c r="AA3" s="667"/>
      <c r="AB3" s="667"/>
      <c r="AC3" s="667"/>
      <c r="AD3" s="667"/>
      <c r="AE3" s="667"/>
      <c r="AF3" s="667"/>
      <c r="AG3" s="667"/>
      <c r="AH3" s="667"/>
      <c r="AI3" s="667"/>
      <c r="AJ3" s="667"/>
      <c r="AK3" s="667"/>
      <c r="AL3" s="667"/>
      <c r="AM3" s="667"/>
      <c r="AN3" s="667"/>
      <c r="AO3" s="667"/>
    </row>
    <row r="4" spans="1:42" s="66" customFormat="1" ht="20.25" customHeight="1">
      <c r="B4" s="1476" t="s">
        <v>883</v>
      </c>
      <c r="C4" s="1476"/>
      <c r="D4" s="1476"/>
      <c r="E4" s="1476"/>
      <c r="F4" s="1476"/>
      <c r="G4" s="1476"/>
      <c r="H4" s="1282" t="str">
        <f>'申込シート①-1・２'!C3</f>
        <v/>
      </c>
      <c r="I4" s="1283"/>
      <c r="J4" s="1283"/>
      <c r="K4" s="1283"/>
      <c r="L4" s="1283"/>
      <c r="M4" s="1283"/>
      <c r="N4" s="1283"/>
      <c r="O4" s="1283"/>
      <c r="P4" s="1283"/>
      <c r="Q4" s="1283"/>
      <c r="R4" s="1283"/>
      <c r="S4" s="1283"/>
      <c r="T4" s="1283"/>
      <c r="U4" s="1283"/>
      <c r="V4" s="1283"/>
      <c r="W4" s="1283"/>
      <c r="X4" s="1283"/>
      <c r="Y4" s="1283"/>
      <c r="Z4" s="1317"/>
      <c r="AA4" s="1492" t="s">
        <v>884</v>
      </c>
      <c r="AB4" s="1492"/>
      <c r="AC4" s="1492"/>
      <c r="AD4" s="1492"/>
      <c r="AE4" s="1492"/>
      <c r="AF4" s="1282" t="str">
        <f>'申込シート①-1・２'!E3</f>
        <v/>
      </c>
      <c r="AG4" s="1283"/>
      <c r="AH4" s="1283"/>
      <c r="AI4" s="1283"/>
      <c r="AJ4" s="1283"/>
      <c r="AK4" s="1283"/>
      <c r="AL4" s="1283"/>
      <c r="AM4" s="1283"/>
      <c r="AN4" s="1283"/>
      <c r="AO4" s="1317"/>
    </row>
    <row r="5" spans="1:42" s="66" customFormat="1" ht="20.25" customHeight="1">
      <c r="B5" s="1486" t="s">
        <v>140</v>
      </c>
      <c r="C5" s="1487"/>
      <c r="D5" s="1487"/>
      <c r="E5" s="1487"/>
      <c r="F5" s="1487"/>
      <c r="G5" s="1488"/>
      <c r="H5" s="1282">
        <f>'申込シート①-1・２'!F5</f>
        <v>0</v>
      </c>
      <c r="I5" s="1283"/>
      <c r="J5" s="1283"/>
      <c r="K5" s="1283"/>
      <c r="L5" s="1283"/>
      <c r="M5" s="1283"/>
      <c r="N5" s="1283"/>
      <c r="O5" s="1283"/>
      <c r="P5" s="1283"/>
      <c r="Q5" s="1283"/>
      <c r="R5" s="1283"/>
      <c r="S5" s="1283"/>
      <c r="T5" s="1283"/>
      <c r="U5" s="1283"/>
      <c r="V5" s="1283"/>
      <c r="W5" s="1283"/>
      <c r="X5" s="1283"/>
      <c r="Y5" s="1283"/>
      <c r="Z5" s="1283"/>
      <c r="AA5" s="1283"/>
      <c r="AB5" s="1283"/>
      <c r="AC5" s="1283"/>
      <c r="AD5" s="1283"/>
      <c r="AE5" s="1317"/>
      <c r="AF5" s="1447" t="s">
        <v>886</v>
      </c>
      <c r="AG5" s="1448"/>
      <c r="AH5" s="1489"/>
      <c r="AI5" s="1489"/>
      <c r="AJ5" s="1489"/>
      <c r="AK5" s="1489"/>
      <c r="AL5" s="1489"/>
      <c r="AM5" s="1489"/>
      <c r="AN5" s="1489"/>
      <c r="AO5" s="1490"/>
    </row>
    <row r="6" spans="1:42" s="66" customFormat="1" ht="20.25" customHeight="1">
      <c r="B6" s="1311" t="s">
        <v>887</v>
      </c>
      <c r="C6" s="1312"/>
      <c r="D6" s="1312"/>
      <c r="E6" s="1312"/>
      <c r="F6" s="1312"/>
      <c r="G6" s="1313"/>
      <c r="H6" s="1270" t="str">
        <f>'申込シート①-1・２'!E5 &amp; "課程"</f>
        <v>全日制課程</v>
      </c>
      <c r="I6" s="1271"/>
      <c r="J6" s="1271"/>
      <c r="K6" s="1271"/>
      <c r="L6" s="1271"/>
      <c r="M6" s="1271"/>
      <c r="N6" s="1271"/>
      <c r="O6" s="1271"/>
      <c r="P6" s="1271"/>
      <c r="Q6" s="1271"/>
      <c r="R6" s="1271"/>
      <c r="S6" s="1271"/>
      <c r="T6" s="1271"/>
      <c r="U6" s="1271"/>
      <c r="V6" s="1271"/>
      <c r="W6" s="1271"/>
      <c r="X6" s="1271"/>
      <c r="Y6" s="1271"/>
      <c r="Z6" s="1262"/>
      <c r="AA6" s="1262"/>
      <c r="AB6" s="1262"/>
      <c r="AC6" s="1262"/>
      <c r="AD6" s="1262"/>
      <c r="AE6" s="1263"/>
      <c r="AF6" s="1274" t="str">
        <f>'申込シート①-1・２'!L3</f>
        <v/>
      </c>
      <c r="AG6" s="1275"/>
      <c r="AH6" s="1275"/>
      <c r="AI6" s="1275"/>
      <c r="AJ6" s="1275"/>
      <c r="AK6" s="1275"/>
      <c r="AL6" s="1275"/>
      <c r="AM6" s="1275"/>
      <c r="AN6" s="1275"/>
      <c r="AO6" s="1276"/>
    </row>
    <row r="7" spans="1:42" s="66" customFormat="1" ht="20.25" customHeight="1">
      <c r="B7" s="1311"/>
      <c r="C7" s="1312"/>
      <c r="D7" s="1312"/>
      <c r="E7" s="1312"/>
      <c r="F7" s="1312"/>
      <c r="G7" s="1313"/>
      <c r="H7" s="1264" t="str">
        <f>'申込シート①-1・２'!F3</f>
        <v/>
      </c>
      <c r="I7" s="1265"/>
      <c r="J7" s="1265"/>
      <c r="K7" s="1265"/>
      <c r="L7" s="1265"/>
      <c r="M7" s="1265"/>
      <c r="N7" s="1265"/>
      <c r="O7" s="1265"/>
      <c r="P7" s="1265"/>
      <c r="Q7" s="1265"/>
      <c r="R7" s="1265"/>
      <c r="S7" s="1265"/>
      <c r="T7" s="1265"/>
      <c r="U7" s="1265"/>
      <c r="V7" s="1265"/>
      <c r="W7" s="1265"/>
      <c r="X7" s="1265"/>
      <c r="Y7" s="1265"/>
      <c r="Z7" s="1265"/>
      <c r="AA7" s="1265"/>
      <c r="AB7" s="1265"/>
      <c r="AC7" s="1265"/>
      <c r="AD7" s="1265"/>
      <c r="AE7" s="1266"/>
      <c r="AF7" s="1447" t="s">
        <v>888</v>
      </c>
      <c r="AG7" s="1448"/>
      <c r="AH7" s="1489"/>
      <c r="AI7" s="1489"/>
      <c r="AJ7" s="1489"/>
      <c r="AK7" s="1489"/>
      <c r="AL7" s="1489"/>
      <c r="AM7" s="1489"/>
      <c r="AN7" s="1489"/>
      <c r="AO7" s="1490"/>
    </row>
    <row r="8" spans="1:42" s="66" customFormat="1" ht="20.25" customHeight="1">
      <c r="B8" s="1314"/>
      <c r="C8" s="1315"/>
      <c r="D8" s="1315"/>
      <c r="E8" s="1315"/>
      <c r="F8" s="1315"/>
      <c r="G8" s="1316"/>
      <c r="H8" s="1267"/>
      <c r="I8" s="1268"/>
      <c r="J8" s="1268"/>
      <c r="K8" s="1268"/>
      <c r="L8" s="1268"/>
      <c r="M8" s="1268"/>
      <c r="N8" s="1268"/>
      <c r="O8" s="1268"/>
      <c r="P8" s="1268"/>
      <c r="Q8" s="1268"/>
      <c r="R8" s="1268"/>
      <c r="S8" s="1268"/>
      <c r="T8" s="1268"/>
      <c r="U8" s="1268"/>
      <c r="V8" s="1268"/>
      <c r="W8" s="1268"/>
      <c r="X8" s="1268"/>
      <c r="Y8" s="1268"/>
      <c r="Z8" s="1268"/>
      <c r="AA8" s="1268"/>
      <c r="AB8" s="1268"/>
      <c r="AC8" s="1268"/>
      <c r="AD8" s="1268"/>
      <c r="AE8" s="1269"/>
      <c r="AF8" s="1274" t="str">
        <f>'申込シート①-1・２'!L5</f>
        <v/>
      </c>
      <c r="AG8" s="1275"/>
      <c r="AH8" s="1275"/>
      <c r="AI8" s="1275"/>
      <c r="AJ8" s="1275"/>
      <c r="AK8" s="1275"/>
      <c r="AL8" s="1275"/>
      <c r="AM8" s="1275"/>
      <c r="AN8" s="1275"/>
      <c r="AO8" s="1276"/>
    </row>
    <row r="9" spans="1:42" s="66" customFormat="1" ht="20.25" customHeight="1">
      <c r="B9" s="1284" t="s">
        <v>889</v>
      </c>
      <c r="C9" s="1440"/>
      <c r="D9" s="1440"/>
      <c r="E9" s="1440"/>
      <c r="F9" s="1440"/>
      <c r="G9" s="1441"/>
      <c r="H9" s="1259" t="str">
        <f>'申込シート①-1・２'!N3</f>
        <v/>
      </c>
      <c r="I9" s="1260"/>
      <c r="J9" s="1260"/>
      <c r="K9" s="1260"/>
      <c r="L9" s="1260"/>
      <c r="M9" s="1260"/>
      <c r="N9" s="1260"/>
      <c r="O9" s="1260"/>
      <c r="P9" s="1260"/>
      <c r="Q9" s="1260"/>
      <c r="R9" s="1260"/>
      <c r="S9" s="1260"/>
      <c r="T9" s="1260"/>
      <c r="U9" s="1260"/>
      <c r="V9" s="1260"/>
      <c r="W9" s="1260"/>
      <c r="X9" s="1260"/>
      <c r="Y9" s="1260"/>
      <c r="Z9" s="1260"/>
      <c r="AA9" s="1260"/>
      <c r="AB9" s="1260"/>
      <c r="AC9" s="1260"/>
      <c r="AD9" s="1260"/>
      <c r="AE9" s="1260"/>
      <c r="AF9" s="1260"/>
      <c r="AG9" s="1260"/>
      <c r="AH9" s="1260"/>
      <c r="AI9" s="1260"/>
      <c r="AJ9" s="1260"/>
      <c r="AK9" s="1260"/>
      <c r="AL9" s="1260"/>
      <c r="AM9" s="1260"/>
      <c r="AN9" s="1260"/>
      <c r="AO9" s="1261"/>
    </row>
    <row r="10" spans="1:42" s="66" customFormat="1" ht="49.5" customHeight="1">
      <c r="B10" s="1284" t="s">
        <v>890</v>
      </c>
      <c r="C10" s="1285"/>
      <c r="D10" s="1285"/>
      <c r="E10" s="1285"/>
      <c r="F10" s="1285"/>
      <c r="G10" s="1286"/>
      <c r="H10" s="1282" t="str">
        <f>'申込シート①-1・２'!J3&amp;"  "&amp;'申込シート①-1・２'!K3</f>
        <v xml:space="preserve">  </v>
      </c>
      <c r="I10" s="1283"/>
      <c r="J10" s="1283"/>
      <c r="K10" s="1283"/>
      <c r="L10" s="1283"/>
      <c r="M10" s="1283"/>
      <c r="N10" s="1283"/>
      <c r="O10" s="1283"/>
      <c r="P10" s="1283"/>
      <c r="Q10" s="1283"/>
      <c r="R10" s="1283"/>
      <c r="S10" s="1283"/>
      <c r="T10" s="1283"/>
      <c r="U10" s="1283"/>
      <c r="V10" s="1283"/>
      <c r="W10" s="1283"/>
      <c r="X10" s="1283"/>
      <c r="Y10" s="1317"/>
      <c r="Z10" s="1442" t="s">
        <v>891</v>
      </c>
      <c r="AA10" s="1443"/>
      <c r="AB10" s="1443"/>
      <c r="AC10" s="1443"/>
      <c r="AD10" s="1443"/>
      <c r="AE10" s="1444"/>
      <c r="AF10" s="1282" t="str">
        <f>'申込シート①-1・２'!J5&amp;"  "&amp;'申込シート①-1・２'!K5</f>
        <v xml:space="preserve">  </v>
      </c>
      <c r="AG10" s="1283"/>
      <c r="AH10" s="1283"/>
      <c r="AI10" s="1283"/>
      <c r="AJ10" s="1283"/>
      <c r="AK10" s="1283"/>
      <c r="AL10" s="1283"/>
      <c r="AM10" s="1283"/>
      <c r="AN10" s="1283"/>
      <c r="AO10" s="685" t="s">
        <v>892</v>
      </c>
    </row>
    <row r="11" spans="1:42" s="66" customFormat="1" ht="7.5" customHeight="1"/>
    <row r="12" spans="1:42" s="66" customFormat="1" ht="16.5" customHeight="1">
      <c r="B12" s="1374" t="s">
        <v>2590</v>
      </c>
      <c r="C12" s="1338"/>
      <c r="D12" s="1338"/>
      <c r="E12" s="1338"/>
      <c r="F12" s="1338"/>
      <c r="G12" s="1339"/>
      <c r="H12" s="1284" t="s">
        <v>1007</v>
      </c>
      <c r="I12" s="1285"/>
      <c r="J12" s="1285"/>
      <c r="K12" s="1285"/>
      <c r="L12" s="1285"/>
      <c r="M12" s="1285"/>
      <c r="N12" s="1285"/>
      <c r="O12" s="1285"/>
      <c r="P12" s="1285"/>
      <c r="Q12" s="1471"/>
      <c r="R12" s="1472"/>
      <c r="S12" s="1472"/>
      <c r="T12" s="1472"/>
      <c r="U12" s="1472"/>
      <c r="V12" s="1472"/>
      <c r="W12" s="1472"/>
      <c r="X12" s="1472"/>
      <c r="Y12" s="1472"/>
      <c r="Z12" s="1472"/>
      <c r="AA12" s="1472"/>
      <c r="AB12" s="1472"/>
      <c r="AC12" s="1472"/>
      <c r="AD12" s="1472"/>
      <c r="AE12" s="1472"/>
      <c r="AF12" s="1472"/>
      <c r="AG12" s="1472"/>
      <c r="AH12" s="1472"/>
      <c r="AI12" s="1472"/>
      <c r="AJ12" s="1472"/>
      <c r="AK12" s="1472"/>
      <c r="AL12" s="1472"/>
      <c r="AM12" s="1472"/>
      <c r="AN12" s="1472"/>
      <c r="AO12" s="1473"/>
    </row>
    <row r="13" spans="1:42" s="66" customFormat="1" ht="14.25" customHeight="1">
      <c r="B13" s="1314"/>
      <c r="C13" s="1315"/>
      <c r="D13" s="1315"/>
      <c r="E13" s="1315"/>
      <c r="F13" s="1315"/>
      <c r="G13" s="1316"/>
      <c r="H13" s="1462" t="s">
        <v>1059</v>
      </c>
      <c r="I13" s="1463"/>
      <c r="J13" s="1463"/>
      <c r="K13" s="1463"/>
      <c r="L13" s="1463"/>
      <c r="M13" s="1463"/>
      <c r="N13" s="1463"/>
      <c r="O13" s="1463"/>
      <c r="P13" s="1464"/>
      <c r="Q13" s="1485"/>
      <c r="R13" s="1451"/>
      <c r="S13" s="1451"/>
      <c r="T13" s="1451"/>
      <c r="U13" s="1451"/>
      <c r="V13" s="1451"/>
      <c r="W13" s="1451"/>
      <c r="X13" s="1451"/>
      <c r="Y13" s="1451"/>
      <c r="Z13" s="1451"/>
      <c r="AA13" s="1451"/>
      <c r="AB13" s="1451"/>
      <c r="AC13" s="1451"/>
      <c r="AD13" s="1451"/>
      <c r="AE13" s="1451"/>
      <c r="AF13" s="1451"/>
      <c r="AG13" s="1451"/>
      <c r="AH13" s="1451"/>
      <c r="AI13" s="1451"/>
      <c r="AJ13" s="1451"/>
      <c r="AK13" s="1451"/>
      <c r="AL13" s="1451"/>
      <c r="AM13" s="1451"/>
      <c r="AN13" s="1451"/>
      <c r="AO13" s="1452"/>
    </row>
    <row r="14" spans="1:42" s="66" customFormat="1" ht="7.5" hidden="1" customHeight="1">
      <c r="B14" s="694"/>
      <c r="C14" s="699"/>
      <c r="D14" s="699"/>
      <c r="E14" s="699"/>
      <c r="F14" s="699"/>
      <c r="G14" s="700"/>
      <c r="H14" s="1465"/>
      <c r="I14" s="1466"/>
      <c r="J14" s="1466"/>
      <c r="K14" s="1466"/>
      <c r="L14" s="1466"/>
      <c r="M14" s="1466"/>
      <c r="N14" s="1466"/>
      <c r="O14" s="1466"/>
      <c r="P14" s="1467"/>
      <c r="Q14" s="1453"/>
      <c r="R14" s="1454"/>
      <c r="S14" s="1454"/>
      <c r="T14" s="1454"/>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5"/>
    </row>
    <row r="15" spans="1:42" s="66" customFormat="1" ht="12" customHeight="1">
      <c r="B15" s="1417" t="s">
        <v>2535</v>
      </c>
      <c r="C15" s="1312"/>
      <c r="D15" s="1312"/>
      <c r="E15" s="1312"/>
      <c r="F15" s="1312"/>
      <c r="G15" s="1313"/>
      <c r="H15" s="1479"/>
      <c r="I15" s="1480"/>
      <c r="J15" s="1480"/>
      <c r="K15" s="1480"/>
      <c r="L15" s="1480"/>
      <c r="M15" s="1480"/>
      <c r="N15" s="1480"/>
      <c r="O15" s="1480"/>
      <c r="P15" s="1481"/>
      <c r="Q15" s="1453"/>
      <c r="R15" s="1454"/>
      <c r="S15" s="1454"/>
      <c r="T15" s="1454"/>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5"/>
    </row>
    <row r="16" spans="1:42" s="66" customFormat="1" ht="14.25" customHeight="1">
      <c r="B16" s="1314"/>
      <c r="C16" s="1315"/>
      <c r="D16" s="1315"/>
      <c r="E16" s="1315"/>
      <c r="F16" s="1315"/>
      <c r="G16" s="1316"/>
      <c r="H16" s="1482"/>
      <c r="I16" s="1483"/>
      <c r="J16" s="1483"/>
      <c r="K16" s="1483"/>
      <c r="L16" s="1483"/>
      <c r="M16" s="1483"/>
      <c r="N16" s="1483"/>
      <c r="O16" s="1483"/>
      <c r="P16" s="1484"/>
      <c r="Q16" s="1456"/>
      <c r="R16" s="1457"/>
      <c r="S16" s="1457"/>
      <c r="T16" s="1457"/>
      <c r="U16" s="1457"/>
      <c r="V16" s="1457"/>
      <c r="W16" s="1457"/>
      <c r="X16" s="1457"/>
      <c r="Y16" s="1457"/>
      <c r="Z16" s="1457"/>
      <c r="AA16" s="1457"/>
      <c r="AB16" s="1457"/>
      <c r="AC16" s="1457"/>
      <c r="AD16" s="1457"/>
      <c r="AE16" s="1457"/>
      <c r="AF16" s="1457"/>
      <c r="AG16" s="1457"/>
      <c r="AH16" s="1457"/>
      <c r="AI16" s="1457"/>
      <c r="AJ16" s="1457"/>
      <c r="AK16" s="1457"/>
      <c r="AL16" s="1457"/>
      <c r="AM16" s="1457"/>
      <c r="AN16" s="1457"/>
      <c r="AO16" s="1458"/>
    </row>
    <row r="17" spans="2:42" s="66" customFormat="1" ht="9" customHeight="1"/>
    <row r="18" spans="2:42" s="66" customFormat="1" ht="16.5" customHeight="1">
      <c r="B18" s="694"/>
      <c r="C18" s="1337" t="s">
        <v>792</v>
      </c>
      <c r="D18" s="1338"/>
      <c r="E18" s="1338"/>
      <c r="F18" s="1338"/>
      <c r="G18" s="1339"/>
      <c r="H18" s="1337" t="s">
        <v>793</v>
      </c>
      <c r="I18" s="1338"/>
      <c r="J18" s="1338"/>
      <c r="K18" s="1338"/>
      <c r="L18" s="1338"/>
      <c r="M18" s="1338"/>
      <c r="N18" s="1338"/>
      <c r="O18" s="1338"/>
      <c r="P18" s="1338"/>
      <c r="Q18" s="1338"/>
      <c r="R18" s="1338"/>
      <c r="S18" s="1338"/>
      <c r="T18" s="1338"/>
      <c r="U18" s="1338"/>
      <c r="V18" s="1338"/>
      <c r="W18" s="1339"/>
      <c r="X18" s="1337" t="s">
        <v>1156</v>
      </c>
      <c r="Y18" s="1339"/>
      <c r="Z18" s="1369" t="s">
        <v>130</v>
      </c>
      <c r="AA18" s="1337" t="s">
        <v>136</v>
      </c>
      <c r="AB18" s="1338"/>
      <c r="AC18" s="1338"/>
      <c r="AD18" s="1338"/>
      <c r="AE18" s="1338"/>
      <c r="AF18" s="1338"/>
      <c r="AG18" s="1338"/>
      <c r="AH18" s="1338"/>
      <c r="AI18" s="1339"/>
      <c r="AJ18" s="1337" t="s">
        <v>738</v>
      </c>
      <c r="AK18" s="1339"/>
      <c r="AL18" s="1337" t="s">
        <v>846</v>
      </c>
      <c r="AM18" s="1338"/>
      <c r="AN18" s="1338"/>
      <c r="AO18" s="1339"/>
      <c r="AP18" s="135"/>
    </row>
    <row r="19" spans="2:42" s="66" customFormat="1" ht="18" customHeight="1">
      <c r="B19" s="695"/>
      <c r="C19" s="1314"/>
      <c r="D19" s="1315"/>
      <c r="E19" s="1315"/>
      <c r="F19" s="1315"/>
      <c r="G19" s="1316"/>
      <c r="H19" s="1314"/>
      <c r="I19" s="1315"/>
      <c r="J19" s="1315"/>
      <c r="K19" s="1315"/>
      <c r="L19" s="1315"/>
      <c r="M19" s="1315"/>
      <c r="N19" s="1315"/>
      <c r="O19" s="1315"/>
      <c r="P19" s="1315"/>
      <c r="Q19" s="1315"/>
      <c r="R19" s="1315"/>
      <c r="S19" s="1315"/>
      <c r="T19" s="1315"/>
      <c r="U19" s="1315"/>
      <c r="V19" s="1315"/>
      <c r="W19" s="1316"/>
      <c r="X19" s="1314"/>
      <c r="Y19" s="1316"/>
      <c r="Z19" s="1370"/>
      <c r="AA19" s="1314" t="s">
        <v>794</v>
      </c>
      <c r="AB19" s="1315"/>
      <c r="AC19" s="1315"/>
      <c r="AD19" s="1315"/>
      <c r="AE19" s="1315"/>
      <c r="AF19" s="1315"/>
      <c r="AG19" s="1315"/>
      <c r="AH19" s="1315"/>
      <c r="AI19" s="1316"/>
      <c r="AJ19" s="1314"/>
      <c r="AK19" s="1316"/>
      <c r="AL19" s="1314"/>
      <c r="AM19" s="1315"/>
      <c r="AN19" s="1315"/>
      <c r="AO19" s="1316"/>
      <c r="AP19" s="135"/>
    </row>
    <row r="20" spans="2:42" s="66" customFormat="1" ht="14.25" customHeight="1">
      <c r="B20" s="1343">
        <v>1</v>
      </c>
      <c r="C20" s="1270">
        <f>'申込シート①-1・２'!D36</f>
        <v>0</v>
      </c>
      <c r="D20" s="1271"/>
      <c r="E20" s="1271"/>
      <c r="F20" s="1271"/>
      <c r="G20" s="1329"/>
      <c r="H20" s="1270" t="str">
        <f>'申込シート①-1・２'!G36</f>
        <v>科</v>
      </c>
      <c r="I20" s="1271"/>
      <c r="J20" s="1271"/>
      <c r="K20" s="1271"/>
      <c r="L20" s="1271"/>
      <c r="M20" s="1271"/>
      <c r="N20" s="1271"/>
      <c r="O20" s="1271"/>
      <c r="P20" s="1271"/>
      <c r="Q20" s="1271"/>
      <c r="R20" s="1271"/>
      <c r="S20" s="1271"/>
      <c r="T20" s="1271"/>
      <c r="U20" s="1271"/>
      <c r="V20" s="1271"/>
      <c r="W20" s="1329"/>
      <c r="X20" s="1270">
        <f>'申込シート①-1・２'!H36</f>
        <v>0</v>
      </c>
      <c r="Y20" s="1329"/>
      <c r="Z20" s="1341"/>
      <c r="AA20" s="1282" t="str">
        <f>'申込シート①-1・２'!L36&amp;"  "&amp;'申込シート①-1・２'!M36</f>
        <v xml:space="preserve">  </v>
      </c>
      <c r="AB20" s="1283"/>
      <c r="AC20" s="1283"/>
      <c r="AD20" s="1283"/>
      <c r="AE20" s="1283"/>
      <c r="AF20" s="1283"/>
      <c r="AG20" s="1283"/>
      <c r="AH20" s="1283"/>
      <c r="AI20" s="696"/>
      <c r="AJ20" s="1270">
        <f>'申込シート①-1・２'!N36</f>
        <v>0</v>
      </c>
      <c r="AK20" s="1329"/>
      <c r="AL20" s="1318"/>
      <c r="AM20" s="1319"/>
      <c r="AN20" s="1319"/>
      <c r="AO20" s="1320"/>
      <c r="AP20" s="135"/>
    </row>
    <row r="21" spans="2:42" s="66" customFormat="1" ht="10.5" customHeight="1">
      <c r="B21" s="1344"/>
      <c r="C21" s="1330"/>
      <c r="D21" s="1336"/>
      <c r="E21" s="1336"/>
      <c r="F21" s="1336"/>
      <c r="G21" s="1331"/>
      <c r="H21" s="1330"/>
      <c r="I21" s="1336"/>
      <c r="J21" s="1336"/>
      <c r="K21" s="1336"/>
      <c r="L21" s="1336"/>
      <c r="M21" s="1336"/>
      <c r="N21" s="1336"/>
      <c r="O21" s="1336"/>
      <c r="P21" s="1336"/>
      <c r="Q21" s="1336"/>
      <c r="R21" s="1336"/>
      <c r="S21" s="1336"/>
      <c r="T21" s="1336"/>
      <c r="U21" s="1336"/>
      <c r="V21" s="1336"/>
      <c r="W21" s="1331"/>
      <c r="X21" s="1330"/>
      <c r="Y21" s="1331"/>
      <c r="Z21" s="1342"/>
      <c r="AA21" s="1270" t="str">
        <f>'申込シート①-1・２'!J36&amp;"  "&amp;'申込シート①-1・２'!K36</f>
        <v xml:space="preserve">  </v>
      </c>
      <c r="AB21" s="1271"/>
      <c r="AC21" s="1271"/>
      <c r="AD21" s="1271"/>
      <c r="AE21" s="1271"/>
      <c r="AF21" s="1271"/>
      <c r="AG21" s="1271"/>
      <c r="AH21" s="1271"/>
      <c r="AI21" s="1327" t="s">
        <v>1406</v>
      </c>
      <c r="AJ21" s="1330"/>
      <c r="AK21" s="1331"/>
      <c r="AL21" s="1321"/>
      <c r="AM21" s="1322"/>
      <c r="AN21" s="1322"/>
      <c r="AO21" s="1323"/>
    </row>
    <row r="22" spans="2:42" s="66" customFormat="1" ht="10.5" customHeight="1">
      <c r="B22" s="1345"/>
      <c r="C22" s="1274"/>
      <c r="D22" s="1275"/>
      <c r="E22" s="1275"/>
      <c r="F22" s="1275"/>
      <c r="G22" s="1276"/>
      <c r="H22" s="1274"/>
      <c r="I22" s="1275"/>
      <c r="J22" s="1275"/>
      <c r="K22" s="1275"/>
      <c r="L22" s="1275"/>
      <c r="M22" s="1275"/>
      <c r="N22" s="1275"/>
      <c r="O22" s="1275"/>
      <c r="P22" s="1275"/>
      <c r="Q22" s="1275"/>
      <c r="R22" s="1275"/>
      <c r="S22" s="1275"/>
      <c r="T22" s="1275"/>
      <c r="U22" s="1275"/>
      <c r="V22" s="1275"/>
      <c r="W22" s="1276"/>
      <c r="X22" s="1274"/>
      <c r="Y22" s="1276"/>
      <c r="Z22" s="1342"/>
      <c r="AA22" s="1274"/>
      <c r="AB22" s="1275"/>
      <c r="AC22" s="1275"/>
      <c r="AD22" s="1275"/>
      <c r="AE22" s="1275"/>
      <c r="AF22" s="1275"/>
      <c r="AG22" s="1275"/>
      <c r="AH22" s="1275"/>
      <c r="AI22" s="1328"/>
      <c r="AJ22" s="1274"/>
      <c r="AK22" s="1276"/>
      <c r="AL22" s="1324"/>
      <c r="AM22" s="1325"/>
      <c r="AN22" s="1325"/>
      <c r="AO22" s="1326"/>
    </row>
    <row r="23" spans="2:42" s="66" customFormat="1" ht="14.25" customHeight="1">
      <c r="B23" s="1343">
        <v>2</v>
      </c>
      <c r="C23" s="1270">
        <f>'申込シート①-1・２'!D37</f>
        <v>0</v>
      </c>
      <c r="D23" s="1271"/>
      <c r="E23" s="1271"/>
      <c r="F23" s="1271"/>
      <c r="G23" s="1329"/>
      <c r="H23" s="1270" t="str">
        <f>'申込シート①-1・２'!G37</f>
        <v>科</v>
      </c>
      <c r="I23" s="1271"/>
      <c r="J23" s="1271"/>
      <c r="K23" s="1271"/>
      <c r="L23" s="1271"/>
      <c r="M23" s="1271"/>
      <c r="N23" s="1271"/>
      <c r="O23" s="1271"/>
      <c r="P23" s="1271"/>
      <c r="Q23" s="1271"/>
      <c r="R23" s="1271"/>
      <c r="S23" s="1271"/>
      <c r="T23" s="1271"/>
      <c r="U23" s="1271"/>
      <c r="V23" s="1271"/>
      <c r="W23" s="1329"/>
      <c r="X23" s="1270">
        <f>'申込シート①-1・２'!H37</f>
        <v>0</v>
      </c>
      <c r="Y23" s="1329"/>
      <c r="Z23" s="1341"/>
      <c r="AA23" s="1282" t="str">
        <f>'申込シート①-1・２'!L37&amp;"  "&amp;'申込シート①-1・２'!M37</f>
        <v xml:space="preserve">  </v>
      </c>
      <c r="AB23" s="1283"/>
      <c r="AC23" s="1283"/>
      <c r="AD23" s="1283"/>
      <c r="AE23" s="1283"/>
      <c r="AF23" s="1283"/>
      <c r="AG23" s="1283"/>
      <c r="AH23" s="1283"/>
      <c r="AI23" s="696"/>
      <c r="AJ23" s="1270">
        <f>'申込シート①-1・２'!N37</f>
        <v>0</v>
      </c>
      <c r="AK23" s="1329"/>
      <c r="AL23" s="1318"/>
      <c r="AM23" s="1319"/>
      <c r="AN23" s="1319"/>
      <c r="AO23" s="1320"/>
    </row>
    <row r="24" spans="2:42" s="66" customFormat="1" ht="10.5" customHeight="1">
      <c r="B24" s="1344"/>
      <c r="C24" s="1330"/>
      <c r="D24" s="1336"/>
      <c r="E24" s="1336"/>
      <c r="F24" s="1336"/>
      <c r="G24" s="1331"/>
      <c r="H24" s="1330"/>
      <c r="I24" s="1336"/>
      <c r="J24" s="1336"/>
      <c r="K24" s="1336"/>
      <c r="L24" s="1336"/>
      <c r="M24" s="1336"/>
      <c r="N24" s="1336"/>
      <c r="O24" s="1336"/>
      <c r="P24" s="1336"/>
      <c r="Q24" s="1336"/>
      <c r="R24" s="1336"/>
      <c r="S24" s="1336"/>
      <c r="T24" s="1336"/>
      <c r="U24" s="1336"/>
      <c r="V24" s="1336"/>
      <c r="W24" s="1331"/>
      <c r="X24" s="1330"/>
      <c r="Y24" s="1331"/>
      <c r="Z24" s="1342"/>
      <c r="AA24" s="1270" t="str">
        <f>'申込シート①-1・２'!J37&amp;"  "&amp;'申込シート①-1・２'!K37</f>
        <v xml:space="preserve">  </v>
      </c>
      <c r="AB24" s="1271"/>
      <c r="AC24" s="1271"/>
      <c r="AD24" s="1271"/>
      <c r="AE24" s="1271"/>
      <c r="AF24" s="1271"/>
      <c r="AG24" s="1271"/>
      <c r="AH24" s="1271"/>
      <c r="AI24" s="1327" t="s">
        <v>1406</v>
      </c>
      <c r="AJ24" s="1330"/>
      <c r="AK24" s="1331"/>
      <c r="AL24" s="1321"/>
      <c r="AM24" s="1322"/>
      <c r="AN24" s="1322"/>
      <c r="AO24" s="1323"/>
    </row>
    <row r="25" spans="2:42" s="66" customFormat="1" ht="10.5" customHeight="1">
      <c r="B25" s="1345"/>
      <c r="C25" s="1274"/>
      <c r="D25" s="1275"/>
      <c r="E25" s="1275"/>
      <c r="F25" s="1275"/>
      <c r="G25" s="1276"/>
      <c r="H25" s="1274"/>
      <c r="I25" s="1275"/>
      <c r="J25" s="1275"/>
      <c r="K25" s="1275"/>
      <c r="L25" s="1275"/>
      <c r="M25" s="1275"/>
      <c r="N25" s="1275"/>
      <c r="O25" s="1275"/>
      <c r="P25" s="1275"/>
      <c r="Q25" s="1275"/>
      <c r="R25" s="1275"/>
      <c r="S25" s="1275"/>
      <c r="T25" s="1275"/>
      <c r="U25" s="1275"/>
      <c r="V25" s="1275"/>
      <c r="W25" s="1276"/>
      <c r="X25" s="1274"/>
      <c r="Y25" s="1276"/>
      <c r="Z25" s="1342"/>
      <c r="AA25" s="1274"/>
      <c r="AB25" s="1275"/>
      <c r="AC25" s="1275"/>
      <c r="AD25" s="1275"/>
      <c r="AE25" s="1275"/>
      <c r="AF25" s="1275"/>
      <c r="AG25" s="1275"/>
      <c r="AH25" s="1275"/>
      <c r="AI25" s="1328"/>
      <c r="AJ25" s="1274"/>
      <c r="AK25" s="1276"/>
      <c r="AL25" s="1324"/>
      <c r="AM25" s="1325"/>
      <c r="AN25" s="1325"/>
      <c r="AO25" s="1326"/>
    </row>
    <row r="26" spans="2:42" s="66" customFormat="1" ht="14.25" customHeight="1">
      <c r="B26" s="1343">
        <v>3</v>
      </c>
      <c r="C26" s="1270">
        <f>'申込シート①-1・２'!D38</f>
        <v>0</v>
      </c>
      <c r="D26" s="1271"/>
      <c r="E26" s="1271"/>
      <c r="F26" s="1271"/>
      <c r="G26" s="1329"/>
      <c r="H26" s="1270" t="str">
        <f>'申込シート①-1・２'!G38</f>
        <v>科</v>
      </c>
      <c r="I26" s="1271"/>
      <c r="J26" s="1271"/>
      <c r="K26" s="1271"/>
      <c r="L26" s="1271"/>
      <c r="M26" s="1271"/>
      <c r="N26" s="1271"/>
      <c r="O26" s="1271"/>
      <c r="P26" s="1271"/>
      <c r="Q26" s="1271"/>
      <c r="R26" s="1271"/>
      <c r="S26" s="1271"/>
      <c r="T26" s="1271"/>
      <c r="U26" s="1271"/>
      <c r="V26" s="1271"/>
      <c r="W26" s="1329"/>
      <c r="X26" s="1270">
        <f>'申込シート①-1・２'!H38</f>
        <v>0</v>
      </c>
      <c r="Y26" s="1329"/>
      <c r="Z26" s="1341"/>
      <c r="AA26" s="1282" t="str">
        <f>'申込シート①-1・２'!L38&amp;"  "&amp;'申込シート①-1・２'!M38</f>
        <v xml:space="preserve">  </v>
      </c>
      <c r="AB26" s="1283"/>
      <c r="AC26" s="1283"/>
      <c r="AD26" s="1283"/>
      <c r="AE26" s="1283"/>
      <c r="AF26" s="1283"/>
      <c r="AG26" s="1283"/>
      <c r="AH26" s="1283"/>
      <c r="AI26" s="696"/>
      <c r="AJ26" s="1270">
        <f>'申込シート①-1・２'!N38</f>
        <v>0</v>
      </c>
      <c r="AK26" s="1329"/>
      <c r="AL26" s="1318"/>
      <c r="AM26" s="1319"/>
      <c r="AN26" s="1319"/>
      <c r="AO26" s="1320"/>
    </row>
    <row r="27" spans="2:42" s="66" customFormat="1" ht="10.5" customHeight="1">
      <c r="B27" s="1344"/>
      <c r="C27" s="1330"/>
      <c r="D27" s="1336"/>
      <c r="E27" s="1336"/>
      <c r="F27" s="1336"/>
      <c r="G27" s="1331"/>
      <c r="H27" s="1330"/>
      <c r="I27" s="1336"/>
      <c r="J27" s="1336"/>
      <c r="K27" s="1336"/>
      <c r="L27" s="1336"/>
      <c r="M27" s="1336"/>
      <c r="N27" s="1336"/>
      <c r="O27" s="1336"/>
      <c r="P27" s="1336"/>
      <c r="Q27" s="1336"/>
      <c r="R27" s="1336"/>
      <c r="S27" s="1336"/>
      <c r="T27" s="1336"/>
      <c r="U27" s="1336"/>
      <c r="V27" s="1336"/>
      <c r="W27" s="1331"/>
      <c r="X27" s="1330"/>
      <c r="Y27" s="1331"/>
      <c r="Z27" s="1342"/>
      <c r="AA27" s="1270" t="str">
        <f>'申込シート①-1・２'!J38&amp;"  "&amp;'申込シート①-1・２'!K38</f>
        <v xml:space="preserve">  </v>
      </c>
      <c r="AB27" s="1271"/>
      <c r="AC27" s="1271"/>
      <c r="AD27" s="1271"/>
      <c r="AE27" s="1271"/>
      <c r="AF27" s="1271"/>
      <c r="AG27" s="1271"/>
      <c r="AH27" s="1271"/>
      <c r="AI27" s="1327" t="s">
        <v>1406</v>
      </c>
      <c r="AJ27" s="1330"/>
      <c r="AK27" s="1331"/>
      <c r="AL27" s="1321"/>
      <c r="AM27" s="1322"/>
      <c r="AN27" s="1322"/>
      <c r="AO27" s="1323"/>
    </row>
    <row r="28" spans="2:42" s="66" customFormat="1" ht="10.5" customHeight="1">
      <c r="B28" s="1345"/>
      <c r="C28" s="1274"/>
      <c r="D28" s="1275"/>
      <c r="E28" s="1275"/>
      <c r="F28" s="1275"/>
      <c r="G28" s="1276"/>
      <c r="H28" s="1274"/>
      <c r="I28" s="1275"/>
      <c r="J28" s="1275"/>
      <c r="K28" s="1275"/>
      <c r="L28" s="1275"/>
      <c r="M28" s="1275"/>
      <c r="N28" s="1275"/>
      <c r="O28" s="1275"/>
      <c r="P28" s="1275"/>
      <c r="Q28" s="1275"/>
      <c r="R28" s="1275"/>
      <c r="S28" s="1275"/>
      <c r="T28" s="1275"/>
      <c r="U28" s="1275"/>
      <c r="V28" s="1275"/>
      <c r="W28" s="1276"/>
      <c r="X28" s="1274"/>
      <c r="Y28" s="1276"/>
      <c r="Z28" s="1342"/>
      <c r="AA28" s="1274"/>
      <c r="AB28" s="1275"/>
      <c r="AC28" s="1275"/>
      <c r="AD28" s="1275"/>
      <c r="AE28" s="1275"/>
      <c r="AF28" s="1275"/>
      <c r="AG28" s="1275"/>
      <c r="AH28" s="1275"/>
      <c r="AI28" s="1328"/>
      <c r="AJ28" s="1274"/>
      <c r="AK28" s="1276"/>
      <c r="AL28" s="1324"/>
      <c r="AM28" s="1325"/>
      <c r="AN28" s="1325"/>
      <c r="AO28" s="1326"/>
    </row>
    <row r="29" spans="2:42" s="66" customFormat="1" ht="14.25" customHeight="1">
      <c r="B29" s="1343">
        <v>4</v>
      </c>
      <c r="C29" s="1270">
        <f>'申込シート①-1・２'!D39</f>
        <v>0</v>
      </c>
      <c r="D29" s="1271"/>
      <c r="E29" s="1271"/>
      <c r="F29" s="1271"/>
      <c r="G29" s="1329"/>
      <c r="H29" s="1270" t="str">
        <f>'申込シート①-1・２'!G39</f>
        <v>科</v>
      </c>
      <c r="I29" s="1271"/>
      <c r="J29" s="1271"/>
      <c r="K29" s="1271"/>
      <c r="L29" s="1271"/>
      <c r="M29" s="1271"/>
      <c r="N29" s="1271"/>
      <c r="O29" s="1271"/>
      <c r="P29" s="1271"/>
      <c r="Q29" s="1271"/>
      <c r="R29" s="1271"/>
      <c r="S29" s="1271"/>
      <c r="T29" s="1271"/>
      <c r="U29" s="1271"/>
      <c r="V29" s="1271"/>
      <c r="W29" s="1329"/>
      <c r="X29" s="1270">
        <f>'申込シート①-1・２'!H39</f>
        <v>0</v>
      </c>
      <c r="Y29" s="1329"/>
      <c r="Z29" s="1341"/>
      <c r="AA29" s="1282" t="str">
        <f>'申込シート①-1・２'!L39&amp;"  "&amp;'申込シート①-1・２'!M39</f>
        <v xml:space="preserve">  </v>
      </c>
      <c r="AB29" s="1283"/>
      <c r="AC29" s="1283"/>
      <c r="AD29" s="1283"/>
      <c r="AE29" s="1283"/>
      <c r="AF29" s="1283"/>
      <c r="AG29" s="1283"/>
      <c r="AH29" s="1283"/>
      <c r="AI29" s="696"/>
      <c r="AJ29" s="1270">
        <f>'申込シート①-1・２'!N39</f>
        <v>0</v>
      </c>
      <c r="AK29" s="1329"/>
      <c r="AL29" s="1318"/>
      <c r="AM29" s="1319"/>
      <c r="AN29" s="1319"/>
      <c r="AO29" s="1320"/>
    </row>
    <row r="30" spans="2:42" s="66" customFormat="1" ht="10.5" customHeight="1">
      <c r="B30" s="1344"/>
      <c r="C30" s="1330"/>
      <c r="D30" s="1336"/>
      <c r="E30" s="1336"/>
      <c r="F30" s="1336"/>
      <c r="G30" s="1331"/>
      <c r="H30" s="1330"/>
      <c r="I30" s="1336"/>
      <c r="J30" s="1336"/>
      <c r="K30" s="1336"/>
      <c r="L30" s="1336"/>
      <c r="M30" s="1336"/>
      <c r="N30" s="1336"/>
      <c r="O30" s="1336"/>
      <c r="P30" s="1336"/>
      <c r="Q30" s="1336"/>
      <c r="R30" s="1336"/>
      <c r="S30" s="1336"/>
      <c r="T30" s="1336"/>
      <c r="U30" s="1336"/>
      <c r="V30" s="1336"/>
      <c r="W30" s="1331"/>
      <c r="X30" s="1330"/>
      <c r="Y30" s="1331"/>
      <c r="Z30" s="1342"/>
      <c r="AA30" s="1270" t="str">
        <f>'申込シート①-1・２'!J39&amp;"  "&amp;'申込シート①-1・２'!K39</f>
        <v xml:space="preserve">  </v>
      </c>
      <c r="AB30" s="1271"/>
      <c r="AC30" s="1271"/>
      <c r="AD30" s="1271"/>
      <c r="AE30" s="1271"/>
      <c r="AF30" s="1271"/>
      <c r="AG30" s="1271"/>
      <c r="AH30" s="1271"/>
      <c r="AI30" s="1327" t="s">
        <v>1406</v>
      </c>
      <c r="AJ30" s="1330"/>
      <c r="AK30" s="1331"/>
      <c r="AL30" s="1321"/>
      <c r="AM30" s="1322"/>
      <c r="AN30" s="1322"/>
      <c r="AO30" s="1323"/>
    </row>
    <row r="31" spans="2:42" s="66" customFormat="1" ht="10.5" customHeight="1">
      <c r="B31" s="1345"/>
      <c r="C31" s="1274"/>
      <c r="D31" s="1275"/>
      <c r="E31" s="1275"/>
      <c r="F31" s="1275"/>
      <c r="G31" s="1276"/>
      <c r="H31" s="1274"/>
      <c r="I31" s="1275"/>
      <c r="J31" s="1275"/>
      <c r="K31" s="1275"/>
      <c r="L31" s="1275"/>
      <c r="M31" s="1275"/>
      <c r="N31" s="1275"/>
      <c r="O31" s="1275"/>
      <c r="P31" s="1275"/>
      <c r="Q31" s="1275"/>
      <c r="R31" s="1275"/>
      <c r="S31" s="1275"/>
      <c r="T31" s="1275"/>
      <c r="U31" s="1275"/>
      <c r="V31" s="1275"/>
      <c r="W31" s="1276"/>
      <c r="X31" s="1274"/>
      <c r="Y31" s="1276"/>
      <c r="Z31" s="1342"/>
      <c r="AA31" s="1274"/>
      <c r="AB31" s="1275"/>
      <c r="AC31" s="1275"/>
      <c r="AD31" s="1275"/>
      <c r="AE31" s="1275"/>
      <c r="AF31" s="1275"/>
      <c r="AG31" s="1275"/>
      <c r="AH31" s="1275"/>
      <c r="AI31" s="1328"/>
      <c r="AJ31" s="1274"/>
      <c r="AK31" s="1276"/>
      <c r="AL31" s="1324"/>
      <c r="AM31" s="1325"/>
      <c r="AN31" s="1325"/>
      <c r="AO31" s="1326"/>
    </row>
    <row r="32" spans="2:42" s="66" customFormat="1" ht="14.25" customHeight="1">
      <c r="B32" s="1343">
        <v>5</v>
      </c>
      <c r="C32" s="1270">
        <f>'申込シート①-1・２'!D40</f>
        <v>0</v>
      </c>
      <c r="D32" s="1271"/>
      <c r="E32" s="1271"/>
      <c r="F32" s="1271"/>
      <c r="G32" s="1329"/>
      <c r="H32" s="1270" t="str">
        <f>'申込シート①-1・２'!G40</f>
        <v>科</v>
      </c>
      <c r="I32" s="1271"/>
      <c r="J32" s="1271"/>
      <c r="K32" s="1271"/>
      <c r="L32" s="1271"/>
      <c r="M32" s="1271"/>
      <c r="N32" s="1271"/>
      <c r="O32" s="1271"/>
      <c r="P32" s="1271"/>
      <c r="Q32" s="1271"/>
      <c r="R32" s="1271"/>
      <c r="S32" s="1271"/>
      <c r="T32" s="1271"/>
      <c r="U32" s="1271"/>
      <c r="V32" s="1271"/>
      <c r="W32" s="1329"/>
      <c r="X32" s="1270">
        <f>'申込シート①-1・２'!H40</f>
        <v>0</v>
      </c>
      <c r="Y32" s="1329"/>
      <c r="Z32" s="1341"/>
      <c r="AA32" s="1282" t="str">
        <f>'申込シート①-1・２'!L40&amp;"  "&amp;'申込シート①-1・２'!M40</f>
        <v xml:space="preserve">  </v>
      </c>
      <c r="AB32" s="1283"/>
      <c r="AC32" s="1283"/>
      <c r="AD32" s="1283"/>
      <c r="AE32" s="1283"/>
      <c r="AF32" s="1283"/>
      <c r="AG32" s="1283"/>
      <c r="AH32" s="1283"/>
      <c r="AI32" s="696"/>
      <c r="AJ32" s="1270">
        <f>'申込シート①-1・２'!N40</f>
        <v>0</v>
      </c>
      <c r="AK32" s="1329"/>
      <c r="AL32" s="1318"/>
      <c r="AM32" s="1319"/>
      <c r="AN32" s="1319"/>
      <c r="AO32" s="1320"/>
    </row>
    <row r="33" spans="2:41" s="66" customFormat="1" ht="10.5" customHeight="1">
      <c r="B33" s="1344"/>
      <c r="C33" s="1330"/>
      <c r="D33" s="1336"/>
      <c r="E33" s="1336"/>
      <c r="F33" s="1336"/>
      <c r="G33" s="1331"/>
      <c r="H33" s="1330"/>
      <c r="I33" s="1336"/>
      <c r="J33" s="1336"/>
      <c r="K33" s="1336"/>
      <c r="L33" s="1336"/>
      <c r="M33" s="1336"/>
      <c r="N33" s="1336"/>
      <c r="O33" s="1336"/>
      <c r="P33" s="1336"/>
      <c r="Q33" s="1336"/>
      <c r="R33" s="1336"/>
      <c r="S33" s="1336"/>
      <c r="T33" s="1336"/>
      <c r="U33" s="1336"/>
      <c r="V33" s="1336"/>
      <c r="W33" s="1331"/>
      <c r="X33" s="1330"/>
      <c r="Y33" s="1331"/>
      <c r="Z33" s="1342"/>
      <c r="AA33" s="1270" t="str">
        <f>'申込シート①-1・２'!J40&amp;"  "&amp;'申込シート①-1・２'!K40</f>
        <v xml:space="preserve">  </v>
      </c>
      <c r="AB33" s="1271"/>
      <c r="AC33" s="1271"/>
      <c r="AD33" s="1271"/>
      <c r="AE33" s="1271"/>
      <c r="AF33" s="1271"/>
      <c r="AG33" s="1271"/>
      <c r="AH33" s="1271"/>
      <c r="AI33" s="1327" t="s">
        <v>1406</v>
      </c>
      <c r="AJ33" s="1330"/>
      <c r="AK33" s="1331"/>
      <c r="AL33" s="1321"/>
      <c r="AM33" s="1322"/>
      <c r="AN33" s="1322"/>
      <c r="AO33" s="1323"/>
    </row>
    <row r="34" spans="2:41" s="66" customFormat="1" ht="10.5" customHeight="1">
      <c r="B34" s="1345"/>
      <c r="C34" s="1274"/>
      <c r="D34" s="1275"/>
      <c r="E34" s="1275"/>
      <c r="F34" s="1275"/>
      <c r="G34" s="1276"/>
      <c r="H34" s="1274"/>
      <c r="I34" s="1275"/>
      <c r="J34" s="1275"/>
      <c r="K34" s="1275"/>
      <c r="L34" s="1275"/>
      <c r="M34" s="1275"/>
      <c r="N34" s="1275"/>
      <c r="O34" s="1275"/>
      <c r="P34" s="1275"/>
      <c r="Q34" s="1275"/>
      <c r="R34" s="1275"/>
      <c r="S34" s="1275"/>
      <c r="T34" s="1275"/>
      <c r="U34" s="1275"/>
      <c r="V34" s="1275"/>
      <c r="W34" s="1276"/>
      <c r="X34" s="1274"/>
      <c r="Y34" s="1276"/>
      <c r="Z34" s="1342"/>
      <c r="AA34" s="1274"/>
      <c r="AB34" s="1275"/>
      <c r="AC34" s="1275"/>
      <c r="AD34" s="1275"/>
      <c r="AE34" s="1275"/>
      <c r="AF34" s="1275"/>
      <c r="AG34" s="1275"/>
      <c r="AH34" s="1275"/>
      <c r="AI34" s="1328"/>
      <c r="AJ34" s="1274"/>
      <c r="AK34" s="1276"/>
      <c r="AL34" s="1324"/>
      <c r="AM34" s="1325"/>
      <c r="AN34" s="1325"/>
      <c r="AO34" s="1326"/>
    </row>
    <row r="35" spans="2:41" s="66" customFormat="1" ht="14.25" customHeight="1">
      <c r="B35" s="1343">
        <v>6</v>
      </c>
      <c r="C35" s="1270">
        <f>'申込シート①-1・２'!D41</f>
        <v>0</v>
      </c>
      <c r="D35" s="1271"/>
      <c r="E35" s="1271"/>
      <c r="F35" s="1271"/>
      <c r="G35" s="1329"/>
      <c r="H35" s="1270" t="str">
        <f>'申込シート①-1・２'!G41</f>
        <v>科</v>
      </c>
      <c r="I35" s="1271"/>
      <c r="J35" s="1271"/>
      <c r="K35" s="1271"/>
      <c r="L35" s="1271"/>
      <c r="M35" s="1271"/>
      <c r="N35" s="1271"/>
      <c r="O35" s="1271"/>
      <c r="P35" s="1271"/>
      <c r="Q35" s="1271"/>
      <c r="R35" s="1271"/>
      <c r="S35" s="1271"/>
      <c r="T35" s="1271"/>
      <c r="U35" s="1271"/>
      <c r="V35" s="1271"/>
      <c r="W35" s="1329"/>
      <c r="X35" s="1270">
        <f>'申込シート①-1・２'!H41</f>
        <v>0</v>
      </c>
      <c r="Y35" s="1329"/>
      <c r="Z35" s="1341"/>
      <c r="AA35" s="1282" t="str">
        <f>'申込シート①-1・２'!L41&amp;"  "&amp;'申込シート①-1・２'!M41</f>
        <v xml:space="preserve">  </v>
      </c>
      <c r="AB35" s="1283"/>
      <c r="AC35" s="1283"/>
      <c r="AD35" s="1283"/>
      <c r="AE35" s="1283"/>
      <c r="AF35" s="1283"/>
      <c r="AG35" s="1283"/>
      <c r="AH35" s="1283"/>
      <c r="AI35" s="696"/>
      <c r="AJ35" s="1270">
        <f>'申込シート①-1・２'!N41</f>
        <v>0</v>
      </c>
      <c r="AK35" s="1329"/>
      <c r="AL35" s="1318"/>
      <c r="AM35" s="1319"/>
      <c r="AN35" s="1319"/>
      <c r="AO35" s="1320"/>
    </row>
    <row r="36" spans="2:41" s="66" customFormat="1" ht="10.5" customHeight="1">
      <c r="B36" s="1344"/>
      <c r="C36" s="1330"/>
      <c r="D36" s="1336"/>
      <c r="E36" s="1336"/>
      <c r="F36" s="1336"/>
      <c r="G36" s="1331"/>
      <c r="H36" s="1330"/>
      <c r="I36" s="1336"/>
      <c r="J36" s="1336"/>
      <c r="K36" s="1336"/>
      <c r="L36" s="1336"/>
      <c r="M36" s="1336"/>
      <c r="N36" s="1336"/>
      <c r="O36" s="1336"/>
      <c r="P36" s="1336"/>
      <c r="Q36" s="1336"/>
      <c r="R36" s="1336"/>
      <c r="S36" s="1336"/>
      <c r="T36" s="1336"/>
      <c r="U36" s="1336"/>
      <c r="V36" s="1336"/>
      <c r="W36" s="1331"/>
      <c r="X36" s="1330"/>
      <c r="Y36" s="1331"/>
      <c r="Z36" s="1342"/>
      <c r="AA36" s="1270" t="str">
        <f>'申込シート①-1・２'!J41&amp;"  "&amp;'申込シート①-1・２'!K41</f>
        <v xml:space="preserve">  </v>
      </c>
      <c r="AB36" s="1271"/>
      <c r="AC36" s="1271"/>
      <c r="AD36" s="1271"/>
      <c r="AE36" s="1271"/>
      <c r="AF36" s="1271"/>
      <c r="AG36" s="1271"/>
      <c r="AH36" s="1271"/>
      <c r="AI36" s="1327" t="s">
        <v>1406</v>
      </c>
      <c r="AJ36" s="1330"/>
      <c r="AK36" s="1331"/>
      <c r="AL36" s="1321"/>
      <c r="AM36" s="1322"/>
      <c r="AN36" s="1322"/>
      <c r="AO36" s="1323"/>
    </row>
    <row r="37" spans="2:41" s="66" customFormat="1" ht="10.5" customHeight="1">
      <c r="B37" s="1345"/>
      <c r="C37" s="1274"/>
      <c r="D37" s="1275"/>
      <c r="E37" s="1275"/>
      <c r="F37" s="1275"/>
      <c r="G37" s="1276"/>
      <c r="H37" s="1274"/>
      <c r="I37" s="1275"/>
      <c r="J37" s="1275"/>
      <c r="K37" s="1275"/>
      <c r="L37" s="1275"/>
      <c r="M37" s="1275"/>
      <c r="N37" s="1275"/>
      <c r="O37" s="1275"/>
      <c r="P37" s="1275"/>
      <c r="Q37" s="1275"/>
      <c r="R37" s="1275"/>
      <c r="S37" s="1275"/>
      <c r="T37" s="1275"/>
      <c r="U37" s="1275"/>
      <c r="V37" s="1275"/>
      <c r="W37" s="1276"/>
      <c r="X37" s="1274"/>
      <c r="Y37" s="1276"/>
      <c r="Z37" s="1342"/>
      <c r="AA37" s="1274"/>
      <c r="AB37" s="1275"/>
      <c r="AC37" s="1275"/>
      <c r="AD37" s="1275"/>
      <c r="AE37" s="1275"/>
      <c r="AF37" s="1275"/>
      <c r="AG37" s="1275"/>
      <c r="AH37" s="1275"/>
      <c r="AI37" s="1328"/>
      <c r="AJ37" s="1274"/>
      <c r="AK37" s="1276"/>
      <c r="AL37" s="1324"/>
      <c r="AM37" s="1325"/>
      <c r="AN37" s="1325"/>
      <c r="AO37" s="1326"/>
    </row>
    <row r="38" spans="2:41" s="66" customFormat="1" ht="14.25" customHeight="1">
      <c r="B38" s="1343">
        <v>7</v>
      </c>
      <c r="C38" s="1270">
        <f>'申込シート①-1・２'!D42</f>
        <v>0</v>
      </c>
      <c r="D38" s="1271"/>
      <c r="E38" s="1271"/>
      <c r="F38" s="1271"/>
      <c r="G38" s="1329"/>
      <c r="H38" s="1270" t="str">
        <f>'申込シート①-1・２'!G42</f>
        <v>科</v>
      </c>
      <c r="I38" s="1271"/>
      <c r="J38" s="1271"/>
      <c r="K38" s="1271"/>
      <c r="L38" s="1271"/>
      <c r="M38" s="1271"/>
      <c r="N38" s="1271"/>
      <c r="O38" s="1271"/>
      <c r="P38" s="1271"/>
      <c r="Q38" s="1271"/>
      <c r="R38" s="1271"/>
      <c r="S38" s="1271"/>
      <c r="T38" s="1271"/>
      <c r="U38" s="1271"/>
      <c r="V38" s="1271"/>
      <c r="W38" s="1329"/>
      <c r="X38" s="1270">
        <f>'申込シート①-1・２'!H42</f>
        <v>0</v>
      </c>
      <c r="Y38" s="1329"/>
      <c r="Z38" s="1341"/>
      <c r="AA38" s="1282" t="str">
        <f>'申込シート①-1・２'!L42&amp;"  "&amp;'申込シート①-1・２'!M42</f>
        <v xml:space="preserve">  </v>
      </c>
      <c r="AB38" s="1283"/>
      <c r="AC38" s="1283"/>
      <c r="AD38" s="1283"/>
      <c r="AE38" s="1283"/>
      <c r="AF38" s="1283"/>
      <c r="AG38" s="1283"/>
      <c r="AH38" s="1283"/>
      <c r="AI38" s="696"/>
      <c r="AJ38" s="1270">
        <f>'申込シート①-1・２'!N42</f>
        <v>0</v>
      </c>
      <c r="AK38" s="1329"/>
      <c r="AL38" s="1318"/>
      <c r="AM38" s="1319"/>
      <c r="AN38" s="1319"/>
      <c r="AO38" s="1320"/>
    </row>
    <row r="39" spans="2:41" s="66" customFormat="1" ht="10.5" customHeight="1">
      <c r="B39" s="1344"/>
      <c r="C39" s="1330"/>
      <c r="D39" s="1336"/>
      <c r="E39" s="1336"/>
      <c r="F39" s="1336"/>
      <c r="G39" s="1331"/>
      <c r="H39" s="1330"/>
      <c r="I39" s="1336"/>
      <c r="J39" s="1336"/>
      <c r="K39" s="1336"/>
      <c r="L39" s="1336"/>
      <c r="M39" s="1336"/>
      <c r="N39" s="1336"/>
      <c r="O39" s="1336"/>
      <c r="P39" s="1336"/>
      <c r="Q39" s="1336"/>
      <c r="R39" s="1336"/>
      <c r="S39" s="1336"/>
      <c r="T39" s="1336"/>
      <c r="U39" s="1336"/>
      <c r="V39" s="1336"/>
      <c r="W39" s="1331"/>
      <c r="X39" s="1330"/>
      <c r="Y39" s="1331"/>
      <c r="Z39" s="1342"/>
      <c r="AA39" s="1270" t="str">
        <f>'申込シート①-1・２'!J42&amp;"  "&amp;'申込シート①-1・２'!K42</f>
        <v xml:space="preserve">  </v>
      </c>
      <c r="AB39" s="1271"/>
      <c r="AC39" s="1271"/>
      <c r="AD39" s="1271"/>
      <c r="AE39" s="1271"/>
      <c r="AF39" s="1271"/>
      <c r="AG39" s="1271"/>
      <c r="AH39" s="1271"/>
      <c r="AI39" s="1327" t="s">
        <v>1406</v>
      </c>
      <c r="AJ39" s="1330"/>
      <c r="AK39" s="1331"/>
      <c r="AL39" s="1321"/>
      <c r="AM39" s="1322"/>
      <c r="AN39" s="1322"/>
      <c r="AO39" s="1323"/>
    </row>
    <row r="40" spans="2:41" s="66" customFormat="1" ht="10.5" customHeight="1">
      <c r="B40" s="1345"/>
      <c r="C40" s="1274"/>
      <c r="D40" s="1275"/>
      <c r="E40" s="1275"/>
      <c r="F40" s="1275"/>
      <c r="G40" s="1276"/>
      <c r="H40" s="1274"/>
      <c r="I40" s="1275"/>
      <c r="J40" s="1275"/>
      <c r="K40" s="1275"/>
      <c r="L40" s="1275"/>
      <c r="M40" s="1275"/>
      <c r="N40" s="1275"/>
      <c r="O40" s="1275"/>
      <c r="P40" s="1275"/>
      <c r="Q40" s="1275"/>
      <c r="R40" s="1275"/>
      <c r="S40" s="1275"/>
      <c r="T40" s="1275"/>
      <c r="U40" s="1275"/>
      <c r="V40" s="1275"/>
      <c r="W40" s="1276"/>
      <c r="X40" s="1274"/>
      <c r="Y40" s="1276"/>
      <c r="Z40" s="1342"/>
      <c r="AA40" s="1274"/>
      <c r="AB40" s="1275"/>
      <c r="AC40" s="1275"/>
      <c r="AD40" s="1275"/>
      <c r="AE40" s="1275"/>
      <c r="AF40" s="1275"/>
      <c r="AG40" s="1275"/>
      <c r="AH40" s="1275"/>
      <c r="AI40" s="1328"/>
      <c r="AJ40" s="1274"/>
      <c r="AK40" s="1276"/>
      <c r="AL40" s="1324"/>
      <c r="AM40" s="1325"/>
      <c r="AN40" s="1325"/>
      <c r="AO40" s="1326"/>
    </row>
    <row r="41" spans="2:41" s="66" customFormat="1" ht="14.25" customHeight="1">
      <c r="B41" s="1343">
        <v>8</v>
      </c>
      <c r="C41" s="1270">
        <f>'申込シート①-1・２'!D43</f>
        <v>0</v>
      </c>
      <c r="D41" s="1271"/>
      <c r="E41" s="1271"/>
      <c r="F41" s="1271"/>
      <c r="G41" s="1329"/>
      <c r="H41" s="1270" t="str">
        <f>'申込シート①-1・２'!G43</f>
        <v>科</v>
      </c>
      <c r="I41" s="1271"/>
      <c r="J41" s="1271"/>
      <c r="K41" s="1271"/>
      <c r="L41" s="1271"/>
      <c r="M41" s="1271"/>
      <c r="N41" s="1271"/>
      <c r="O41" s="1271"/>
      <c r="P41" s="1271"/>
      <c r="Q41" s="1271"/>
      <c r="R41" s="1271"/>
      <c r="S41" s="1271"/>
      <c r="T41" s="1271"/>
      <c r="U41" s="1271"/>
      <c r="V41" s="1271"/>
      <c r="W41" s="1329"/>
      <c r="X41" s="1270">
        <f>'申込シート①-1・２'!H43</f>
        <v>0</v>
      </c>
      <c r="Y41" s="1329"/>
      <c r="Z41" s="1341"/>
      <c r="AA41" s="1282" t="str">
        <f>'申込シート①-1・２'!L43&amp;"  "&amp;'申込シート①-1・２'!M43</f>
        <v xml:space="preserve">  </v>
      </c>
      <c r="AB41" s="1283"/>
      <c r="AC41" s="1283"/>
      <c r="AD41" s="1283"/>
      <c r="AE41" s="1283"/>
      <c r="AF41" s="1283"/>
      <c r="AG41" s="1283"/>
      <c r="AH41" s="1283"/>
      <c r="AI41" s="696"/>
      <c r="AJ41" s="1270">
        <f>'申込シート①-1・２'!N43</f>
        <v>0</v>
      </c>
      <c r="AK41" s="1329"/>
      <c r="AL41" s="1318"/>
      <c r="AM41" s="1319"/>
      <c r="AN41" s="1319"/>
      <c r="AO41" s="1320"/>
    </row>
    <row r="42" spans="2:41" s="66" customFormat="1" ht="10.5" customHeight="1">
      <c r="B42" s="1344"/>
      <c r="C42" s="1330"/>
      <c r="D42" s="1336"/>
      <c r="E42" s="1336"/>
      <c r="F42" s="1336"/>
      <c r="G42" s="1331"/>
      <c r="H42" s="1330"/>
      <c r="I42" s="1336"/>
      <c r="J42" s="1336"/>
      <c r="K42" s="1336"/>
      <c r="L42" s="1336"/>
      <c r="M42" s="1336"/>
      <c r="N42" s="1336"/>
      <c r="O42" s="1336"/>
      <c r="P42" s="1336"/>
      <c r="Q42" s="1336"/>
      <c r="R42" s="1336"/>
      <c r="S42" s="1336"/>
      <c r="T42" s="1336"/>
      <c r="U42" s="1336"/>
      <c r="V42" s="1336"/>
      <c r="W42" s="1331"/>
      <c r="X42" s="1330"/>
      <c r="Y42" s="1331"/>
      <c r="Z42" s="1342"/>
      <c r="AA42" s="1270" t="str">
        <f>'申込シート①-1・２'!J43&amp;"  "&amp;'申込シート①-1・２'!K43</f>
        <v xml:space="preserve">  </v>
      </c>
      <c r="AB42" s="1271"/>
      <c r="AC42" s="1271"/>
      <c r="AD42" s="1271"/>
      <c r="AE42" s="1271"/>
      <c r="AF42" s="1271"/>
      <c r="AG42" s="1271"/>
      <c r="AH42" s="1271"/>
      <c r="AI42" s="1327" t="s">
        <v>1406</v>
      </c>
      <c r="AJ42" s="1330"/>
      <c r="AK42" s="1331"/>
      <c r="AL42" s="1321"/>
      <c r="AM42" s="1322"/>
      <c r="AN42" s="1322"/>
      <c r="AO42" s="1323"/>
    </row>
    <row r="43" spans="2:41" s="66" customFormat="1" ht="10.5" customHeight="1">
      <c r="B43" s="1345"/>
      <c r="C43" s="1274"/>
      <c r="D43" s="1275"/>
      <c r="E43" s="1275"/>
      <c r="F43" s="1275"/>
      <c r="G43" s="1276"/>
      <c r="H43" s="1274"/>
      <c r="I43" s="1275"/>
      <c r="J43" s="1275"/>
      <c r="K43" s="1275"/>
      <c r="L43" s="1275"/>
      <c r="M43" s="1275"/>
      <c r="N43" s="1275"/>
      <c r="O43" s="1275"/>
      <c r="P43" s="1275"/>
      <c r="Q43" s="1275"/>
      <c r="R43" s="1275"/>
      <c r="S43" s="1275"/>
      <c r="T43" s="1275"/>
      <c r="U43" s="1275"/>
      <c r="V43" s="1275"/>
      <c r="W43" s="1276"/>
      <c r="X43" s="1274"/>
      <c r="Y43" s="1276"/>
      <c r="Z43" s="1342"/>
      <c r="AA43" s="1274"/>
      <c r="AB43" s="1275"/>
      <c r="AC43" s="1275"/>
      <c r="AD43" s="1275"/>
      <c r="AE43" s="1275"/>
      <c r="AF43" s="1275"/>
      <c r="AG43" s="1275"/>
      <c r="AH43" s="1275"/>
      <c r="AI43" s="1328"/>
      <c r="AJ43" s="1274"/>
      <c r="AK43" s="1276"/>
      <c r="AL43" s="1324"/>
      <c r="AM43" s="1325"/>
      <c r="AN43" s="1325"/>
      <c r="AO43" s="1326"/>
    </row>
    <row r="44" spans="2:41" s="66" customFormat="1" ht="14.25" customHeight="1">
      <c r="B44" s="1343">
        <v>9</v>
      </c>
      <c r="C44" s="1270">
        <f>'申込シート①-1・２'!D44</f>
        <v>0</v>
      </c>
      <c r="D44" s="1271"/>
      <c r="E44" s="1271"/>
      <c r="F44" s="1271"/>
      <c r="G44" s="1329"/>
      <c r="H44" s="1270" t="str">
        <f>'申込シート①-1・２'!G44</f>
        <v>科</v>
      </c>
      <c r="I44" s="1271"/>
      <c r="J44" s="1271"/>
      <c r="K44" s="1271"/>
      <c r="L44" s="1271"/>
      <c r="M44" s="1271"/>
      <c r="N44" s="1271"/>
      <c r="O44" s="1271"/>
      <c r="P44" s="1271"/>
      <c r="Q44" s="1271"/>
      <c r="R44" s="1271"/>
      <c r="S44" s="1271"/>
      <c r="T44" s="1271"/>
      <c r="U44" s="1271"/>
      <c r="V44" s="1271"/>
      <c r="W44" s="1329"/>
      <c r="X44" s="1270">
        <f>'申込シート①-1・２'!H44</f>
        <v>0</v>
      </c>
      <c r="Y44" s="1329"/>
      <c r="Z44" s="1341"/>
      <c r="AA44" s="1282" t="str">
        <f>'申込シート①-1・２'!L44&amp;"  "&amp;'申込シート①-1・２'!M44</f>
        <v xml:space="preserve">  </v>
      </c>
      <c r="AB44" s="1283"/>
      <c r="AC44" s="1283"/>
      <c r="AD44" s="1283"/>
      <c r="AE44" s="1283"/>
      <c r="AF44" s="1283"/>
      <c r="AG44" s="1283"/>
      <c r="AH44" s="1283"/>
      <c r="AI44" s="696"/>
      <c r="AJ44" s="1270">
        <f>'申込シート①-1・２'!N44</f>
        <v>0</v>
      </c>
      <c r="AK44" s="1329"/>
      <c r="AL44" s="1318"/>
      <c r="AM44" s="1319"/>
      <c r="AN44" s="1319"/>
      <c r="AO44" s="1320"/>
    </row>
    <row r="45" spans="2:41" s="66" customFormat="1" ht="10.5" customHeight="1">
      <c r="B45" s="1344"/>
      <c r="C45" s="1330"/>
      <c r="D45" s="1336"/>
      <c r="E45" s="1336"/>
      <c r="F45" s="1336"/>
      <c r="G45" s="1331"/>
      <c r="H45" s="1330"/>
      <c r="I45" s="1336"/>
      <c r="J45" s="1336"/>
      <c r="K45" s="1336"/>
      <c r="L45" s="1336"/>
      <c r="M45" s="1336"/>
      <c r="N45" s="1336"/>
      <c r="O45" s="1336"/>
      <c r="P45" s="1336"/>
      <c r="Q45" s="1336"/>
      <c r="R45" s="1336"/>
      <c r="S45" s="1336"/>
      <c r="T45" s="1336"/>
      <c r="U45" s="1336"/>
      <c r="V45" s="1336"/>
      <c r="W45" s="1331"/>
      <c r="X45" s="1330"/>
      <c r="Y45" s="1331"/>
      <c r="Z45" s="1342"/>
      <c r="AA45" s="1270" t="str">
        <f>'申込シート①-1・２'!J44&amp;"  "&amp;'申込シート①-1・２'!K44</f>
        <v xml:space="preserve">  </v>
      </c>
      <c r="AB45" s="1271"/>
      <c r="AC45" s="1271"/>
      <c r="AD45" s="1271"/>
      <c r="AE45" s="1271"/>
      <c r="AF45" s="1271"/>
      <c r="AG45" s="1271"/>
      <c r="AH45" s="1271"/>
      <c r="AI45" s="1327" t="s">
        <v>1406</v>
      </c>
      <c r="AJ45" s="1330"/>
      <c r="AK45" s="1331"/>
      <c r="AL45" s="1321"/>
      <c r="AM45" s="1322"/>
      <c r="AN45" s="1322"/>
      <c r="AO45" s="1323"/>
    </row>
    <row r="46" spans="2:41" s="66" customFormat="1" ht="10.5" customHeight="1">
      <c r="B46" s="1345"/>
      <c r="C46" s="1274"/>
      <c r="D46" s="1275"/>
      <c r="E46" s="1275"/>
      <c r="F46" s="1275"/>
      <c r="G46" s="1276"/>
      <c r="H46" s="1274"/>
      <c r="I46" s="1275"/>
      <c r="J46" s="1275"/>
      <c r="K46" s="1275"/>
      <c r="L46" s="1275"/>
      <c r="M46" s="1275"/>
      <c r="N46" s="1275"/>
      <c r="O46" s="1275"/>
      <c r="P46" s="1275"/>
      <c r="Q46" s="1275"/>
      <c r="R46" s="1275"/>
      <c r="S46" s="1275"/>
      <c r="T46" s="1275"/>
      <c r="U46" s="1275"/>
      <c r="V46" s="1275"/>
      <c r="W46" s="1276"/>
      <c r="X46" s="1274"/>
      <c r="Y46" s="1276"/>
      <c r="Z46" s="1342"/>
      <c r="AA46" s="1274"/>
      <c r="AB46" s="1275"/>
      <c r="AC46" s="1275"/>
      <c r="AD46" s="1275"/>
      <c r="AE46" s="1275"/>
      <c r="AF46" s="1275"/>
      <c r="AG46" s="1275"/>
      <c r="AH46" s="1275"/>
      <c r="AI46" s="1328"/>
      <c r="AJ46" s="1274"/>
      <c r="AK46" s="1276"/>
      <c r="AL46" s="1324"/>
      <c r="AM46" s="1325"/>
      <c r="AN46" s="1325"/>
      <c r="AO46" s="1326"/>
    </row>
    <row r="47" spans="2:41" s="66" customFormat="1" ht="14.25" customHeight="1">
      <c r="B47" s="1343">
        <v>10</v>
      </c>
      <c r="C47" s="1270">
        <f>'申込シート①-1・２'!D45</f>
        <v>0</v>
      </c>
      <c r="D47" s="1271"/>
      <c r="E47" s="1271"/>
      <c r="F47" s="1271"/>
      <c r="G47" s="1329"/>
      <c r="H47" s="1270" t="str">
        <f>'申込シート①-1・２'!G45</f>
        <v>科</v>
      </c>
      <c r="I47" s="1271"/>
      <c r="J47" s="1271"/>
      <c r="K47" s="1271"/>
      <c r="L47" s="1271"/>
      <c r="M47" s="1271"/>
      <c r="N47" s="1271"/>
      <c r="O47" s="1271"/>
      <c r="P47" s="1271"/>
      <c r="Q47" s="1271"/>
      <c r="R47" s="1271"/>
      <c r="S47" s="1271"/>
      <c r="T47" s="1271"/>
      <c r="U47" s="1271"/>
      <c r="V47" s="1271"/>
      <c r="W47" s="1329"/>
      <c r="X47" s="1270">
        <f>'申込シート①-1・２'!H45</f>
        <v>0</v>
      </c>
      <c r="Y47" s="1329"/>
      <c r="Z47" s="1341"/>
      <c r="AA47" s="1282" t="str">
        <f>'申込シート①-1・２'!L45&amp;"  "&amp;'申込シート①-1・２'!M45</f>
        <v xml:space="preserve">  </v>
      </c>
      <c r="AB47" s="1283"/>
      <c r="AC47" s="1283"/>
      <c r="AD47" s="1283"/>
      <c r="AE47" s="1283"/>
      <c r="AF47" s="1283"/>
      <c r="AG47" s="1283"/>
      <c r="AH47" s="1283"/>
      <c r="AI47" s="696"/>
      <c r="AJ47" s="1270">
        <f>'申込シート①-1・２'!N45</f>
        <v>0</v>
      </c>
      <c r="AK47" s="1329"/>
      <c r="AL47" s="1318"/>
      <c r="AM47" s="1319"/>
      <c r="AN47" s="1319"/>
      <c r="AO47" s="1320"/>
    </row>
    <row r="48" spans="2:41" s="66" customFormat="1" ht="10.5" customHeight="1">
      <c r="B48" s="1344"/>
      <c r="C48" s="1330"/>
      <c r="D48" s="1336"/>
      <c r="E48" s="1336"/>
      <c r="F48" s="1336"/>
      <c r="G48" s="1331"/>
      <c r="H48" s="1330"/>
      <c r="I48" s="1336"/>
      <c r="J48" s="1336"/>
      <c r="K48" s="1336"/>
      <c r="L48" s="1336"/>
      <c r="M48" s="1336"/>
      <c r="N48" s="1336"/>
      <c r="O48" s="1336"/>
      <c r="P48" s="1336"/>
      <c r="Q48" s="1336"/>
      <c r="R48" s="1336"/>
      <c r="S48" s="1336"/>
      <c r="T48" s="1336"/>
      <c r="U48" s="1336"/>
      <c r="V48" s="1336"/>
      <c r="W48" s="1331"/>
      <c r="X48" s="1330"/>
      <c r="Y48" s="1331"/>
      <c r="Z48" s="1342"/>
      <c r="AA48" s="1270" t="str">
        <f>'申込シート①-1・２'!J45&amp;"  "&amp;'申込シート①-1・２'!K45</f>
        <v xml:space="preserve">  </v>
      </c>
      <c r="AB48" s="1271"/>
      <c r="AC48" s="1271"/>
      <c r="AD48" s="1271"/>
      <c r="AE48" s="1271"/>
      <c r="AF48" s="1271"/>
      <c r="AG48" s="1271"/>
      <c r="AH48" s="1271"/>
      <c r="AI48" s="1327" t="s">
        <v>1406</v>
      </c>
      <c r="AJ48" s="1330"/>
      <c r="AK48" s="1331"/>
      <c r="AL48" s="1321"/>
      <c r="AM48" s="1322"/>
      <c r="AN48" s="1322"/>
      <c r="AO48" s="1323"/>
    </row>
    <row r="49" spans="2:42" s="66" customFormat="1" ht="10.5" customHeight="1">
      <c r="B49" s="1345"/>
      <c r="C49" s="1274"/>
      <c r="D49" s="1275"/>
      <c r="E49" s="1275"/>
      <c r="F49" s="1275"/>
      <c r="G49" s="1276"/>
      <c r="H49" s="1274"/>
      <c r="I49" s="1275"/>
      <c r="J49" s="1275"/>
      <c r="K49" s="1275"/>
      <c r="L49" s="1275"/>
      <c r="M49" s="1275"/>
      <c r="N49" s="1275"/>
      <c r="O49" s="1275"/>
      <c r="P49" s="1275"/>
      <c r="Q49" s="1275"/>
      <c r="R49" s="1275"/>
      <c r="S49" s="1275"/>
      <c r="T49" s="1275"/>
      <c r="U49" s="1275"/>
      <c r="V49" s="1275"/>
      <c r="W49" s="1276"/>
      <c r="X49" s="1274"/>
      <c r="Y49" s="1276"/>
      <c r="Z49" s="1342"/>
      <c r="AA49" s="1274"/>
      <c r="AB49" s="1275"/>
      <c r="AC49" s="1275"/>
      <c r="AD49" s="1275"/>
      <c r="AE49" s="1275"/>
      <c r="AF49" s="1275"/>
      <c r="AG49" s="1275"/>
      <c r="AH49" s="1275"/>
      <c r="AI49" s="1328"/>
      <c r="AJ49" s="1274"/>
      <c r="AK49" s="1276"/>
      <c r="AL49" s="1324"/>
      <c r="AM49" s="1325"/>
      <c r="AN49" s="1325"/>
      <c r="AO49" s="1326"/>
    </row>
    <row r="50" spans="2:42" s="66" customFormat="1" ht="5.25" customHeight="1">
      <c r="B50" s="1332" t="s">
        <v>2070</v>
      </c>
      <c r="C50" s="1333"/>
      <c r="D50" s="1333"/>
      <c r="E50" s="1333"/>
      <c r="F50" s="1333"/>
      <c r="G50" s="1333"/>
      <c r="H50" s="1333"/>
      <c r="I50" s="1333"/>
      <c r="J50" s="1333"/>
      <c r="K50" s="1333"/>
      <c r="L50" s="1333"/>
      <c r="M50" s="1333"/>
      <c r="N50" s="1333"/>
      <c r="O50" s="1333"/>
      <c r="P50" s="1333"/>
      <c r="Q50" s="1333"/>
      <c r="R50" s="1333"/>
      <c r="S50" s="1333"/>
      <c r="T50" s="1333"/>
      <c r="U50" s="1333"/>
      <c r="V50" s="1333"/>
      <c r="W50" s="1333"/>
      <c r="X50" s="1333"/>
      <c r="Y50" s="1333"/>
      <c r="Z50" s="1333"/>
      <c r="AA50" s="1333"/>
      <c r="AB50" s="1333"/>
      <c r="AC50" s="1333"/>
      <c r="AD50" s="1333"/>
      <c r="AE50" s="1333"/>
      <c r="AF50" s="1333"/>
      <c r="AG50" s="1333"/>
      <c r="AH50" s="1333"/>
      <c r="AI50" s="1333"/>
      <c r="AJ50" s="1333"/>
      <c r="AK50" s="1333"/>
      <c r="AL50" s="1333"/>
      <c r="AM50" s="1333"/>
      <c r="AN50" s="1333"/>
      <c r="AO50" s="1333"/>
      <c r="AP50" s="65"/>
    </row>
    <row r="51" spans="2:42" s="66" customFormat="1" ht="6" customHeight="1">
      <c r="B51" s="1334"/>
      <c r="C51" s="1334"/>
      <c r="D51" s="1334"/>
      <c r="E51" s="1334"/>
      <c r="F51" s="1334"/>
      <c r="G51" s="1334"/>
      <c r="H51" s="1334"/>
      <c r="I51" s="1334"/>
      <c r="J51" s="1334"/>
      <c r="K51" s="1334"/>
      <c r="L51" s="1334"/>
      <c r="M51" s="1334"/>
      <c r="N51" s="1334"/>
      <c r="O51" s="1334"/>
      <c r="P51" s="1334"/>
      <c r="Q51" s="1334"/>
      <c r="R51" s="1334"/>
      <c r="S51" s="1334"/>
      <c r="T51" s="1334"/>
      <c r="U51" s="1334"/>
      <c r="V51" s="1334"/>
      <c r="W51" s="1334"/>
      <c r="X51" s="1334"/>
      <c r="Y51" s="1334"/>
      <c r="Z51" s="1334"/>
      <c r="AA51" s="1334"/>
      <c r="AB51" s="1334"/>
      <c r="AC51" s="1334"/>
      <c r="AD51" s="1334"/>
      <c r="AE51" s="1334"/>
      <c r="AF51" s="1334"/>
      <c r="AG51" s="1334"/>
      <c r="AH51" s="1334"/>
      <c r="AI51" s="1334"/>
      <c r="AJ51" s="1334"/>
      <c r="AK51" s="1334"/>
      <c r="AL51" s="1334"/>
      <c r="AM51" s="1334"/>
      <c r="AN51" s="1334"/>
      <c r="AO51" s="1334"/>
      <c r="AP51" s="65"/>
    </row>
    <row r="52" spans="2:42" s="66" customFormat="1" ht="6" customHeight="1">
      <c r="B52" s="1335"/>
      <c r="C52" s="1335"/>
      <c r="D52" s="1335"/>
      <c r="E52" s="1335"/>
      <c r="F52" s="1335"/>
      <c r="G52" s="1335"/>
      <c r="H52" s="1335"/>
      <c r="I52" s="1335"/>
      <c r="J52" s="1335"/>
      <c r="K52" s="1335"/>
      <c r="L52" s="1335"/>
      <c r="M52" s="1335"/>
      <c r="N52" s="1335"/>
      <c r="O52" s="1335"/>
      <c r="P52" s="1335"/>
      <c r="Q52" s="1335"/>
      <c r="R52" s="1335"/>
      <c r="S52" s="1335"/>
      <c r="T52" s="1335"/>
      <c r="U52" s="1335"/>
      <c r="V52" s="1335"/>
      <c r="W52" s="1335"/>
      <c r="X52" s="1335"/>
      <c r="Y52" s="1335"/>
      <c r="Z52" s="1335"/>
      <c r="AA52" s="1335"/>
      <c r="AB52" s="1335"/>
      <c r="AC52" s="1335"/>
      <c r="AD52" s="1335"/>
      <c r="AE52" s="1335"/>
      <c r="AF52" s="1334"/>
      <c r="AG52" s="1334"/>
      <c r="AH52" s="1334"/>
      <c r="AI52" s="1334"/>
      <c r="AJ52" s="1334"/>
      <c r="AK52" s="1334"/>
      <c r="AL52" s="1334"/>
      <c r="AM52" s="1334"/>
      <c r="AN52" s="1334"/>
      <c r="AO52" s="1334"/>
      <c r="AP52" s="65"/>
    </row>
    <row r="53" spans="2:42" s="66" customFormat="1" ht="14.25" customHeight="1">
      <c r="B53" s="1337" t="s">
        <v>133</v>
      </c>
      <c r="C53" s="1338"/>
      <c r="D53" s="1338"/>
      <c r="E53" s="1338"/>
      <c r="F53" s="1338"/>
      <c r="G53" s="1339"/>
      <c r="H53" s="1282" t="str">
        <f>'申込シート①-1・２'!L46&amp;"  "&amp;'申込シート①-1・２'!M46</f>
        <v xml:space="preserve">  </v>
      </c>
      <c r="I53" s="1283"/>
      <c r="J53" s="1283"/>
      <c r="K53" s="1283"/>
      <c r="L53" s="1283"/>
      <c r="M53" s="1283"/>
      <c r="N53" s="1283"/>
      <c r="O53" s="1283"/>
      <c r="P53" s="1283"/>
      <c r="Q53" s="1283"/>
      <c r="R53" s="1283"/>
      <c r="S53" s="1283"/>
      <c r="T53" s="1283"/>
      <c r="U53" s="1283"/>
      <c r="V53" s="1283"/>
      <c r="W53" s="1283"/>
      <c r="X53" s="1283"/>
      <c r="Y53" s="1317"/>
      <c r="Z53" s="1340" t="s">
        <v>137</v>
      </c>
      <c r="AA53" s="1340"/>
      <c r="AB53" s="1340"/>
      <c r="AC53" s="1340"/>
      <c r="AD53" s="1340"/>
      <c r="AE53" s="1340"/>
      <c r="AF53" s="1357"/>
      <c r="AG53" s="1358"/>
      <c r="AH53" s="1358"/>
      <c r="AI53" s="1358"/>
      <c r="AJ53" s="1358"/>
      <c r="AK53" s="1358"/>
      <c r="AL53" s="1358"/>
      <c r="AM53" s="1358"/>
      <c r="AN53" s="1358"/>
      <c r="AO53" s="1359"/>
    </row>
    <row r="54" spans="2:42" s="66" customFormat="1" ht="10.5" customHeight="1">
      <c r="B54" s="1311" t="s">
        <v>795</v>
      </c>
      <c r="C54" s="1312"/>
      <c r="D54" s="1312"/>
      <c r="E54" s="1312"/>
      <c r="F54" s="1312"/>
      <c r="G54" s="1313"/>
      <c r="H54" s="1270" t="str">
        <f>'申込シート①-1・２'!J46&amp;"  "&amp;'申込シート①-1・２'!K46</f>
        <v xml:space="preserve">  </v>
      </c>
      <c r="I54" s="1271"/>
      <c r="J54" s="1271"/>
      <c r="K54" s="1271"/>
      <c r="L54" s="1271"/>
      <c r="M54" s="1271"/>
      <c r="N54" s="1271"/>
      <c r="O54" s="1271"/>
      <c r="P54" s="1271"/>
      <c r="Q54" s="1271"/>
      <c r="R54" s="1271"/>
      <c r="S54" s="1271"/>
      <c r="T54" s="1271"/>
      <c r="U54" s="1271"/>
      <c r="V54" s="1271"/>
      <c r="W54" s="1271"/>
      <c r="X54" s="1271"/>
      <c r="Y54" s="1329"/>
      <c r="Z54" s="1346"/>
      <c r="AA54" s="1346"/>
      <c r="AB54" s="1346"/>
      <c r="AC54" s="1346"/>
      <c r="AD54" s="1346"/>
      <c r="AE54" s="1346"/>
      <c r="AF54" s="1353"/>
      <c r="AG54" s="1353"/>
      <c r="AH54" s="1353"/>
      <c r="AI54" s="1353"/>
      <c r="AJ54" s="1353"/>
      <c r="AK54" s="1353"/>
      <c r="AL54" s="1353"/>
      <c r="AM54" s="1353"/>
      <c r="AN54" s="1353"/>
      <c r="AO54" s="1354"/>
    </row>
    <row r="55" spans="2:42" s="66" customFormat="1" ht="10.5" customHeight="1">
      <c r="B55" s="1314"/>
      <c r="C55" s="1315"/>
      <c r="D55" s="1315"/>
      <c r="E55" s="1315"/>
      <c r="F55" s="1315"/>
      <c r="G55" s="1316"/>
      <c r="H55" s="1274"/>
      <c r="I55" s="1275"/>
      <c r="J55" s="1275"/>
      <c r="K55" s="1275"/>
      <c r="L55" s="1275"/>
      <c r="M55" s="1275"/>
      <c r="N55" s="1275"/>
      <c r="O55" s="1275"/>
      <c r="P55" s="1275"/>
      <c r="Q55" s="1275"/>
      <c r="R55" s="1275"/>
      <c r="S55" s="1275"/>
      <c r="T55" s="1275"/>
      <c r="U55" s="1275"/>
      <c r="V55" s="1275"/>
      <c r="W55" s="1275"/>
      <c r="X55" s="1275"/>
      <c r="Y55" s="1276"/>
      <c r="Z55" s="1346"/>
      <c r="AA55" s="1346"/>
      <c r="AB55" s="1346"/>
      <c r="AC55" s="1346"/>
      <c r="AD55" s="1346"/>
      <c r="AE55" s="1346"/>
      <c r="AF55" s="1353"/>
      <c r="AG55" s="1353"/>
      <c r="AH55" s="1353"/>
      <c r="AI55" s="1353"/>
      <c r="AJ55" s="1353"/>
      <c r="AK55" s="1353"/>
      <c r="AL55" s="1353"/>
      <c r="AM55" s="1353"/>
      <c r="AN55" s="1353"/>
      <c r="AO55" s="1354"/>
    </row>
    <row r="56" spans="2:42" s="66" customFormat="1" ht="14.25" customHeight="1">
      <c r="B56" s="1337" t="s">
        <v>133</v>
      </c>
      <c r="C56" s="1338"/>
      <c r="D56" s="1338"/>
      <c r="E56" s="1338"/>
      <c r="F56" s="1338"/>
      <c r="G56" s="1339"/>
      <c r="H56" s="1282" t="str">
        <f>'申込シート①-1・２'!L47&amp;"  "&amp;'申込シート①-1・２'!M47</f>
        <v xml:space="preserve">  </v>
      </c>
      <c r="I56" s="1283"/>
      <c r="J56" s="1283"/>
      <c r="K56" s="1283"/>
      <c r="L56" s="1283"/>
      <c r="M56" s="1283"/>
      <c r="N56" s="1283"/>
      <c r="O56" s="1283"/>
      <c r="P56" s="1283"/>
      <c r="Q56" s="1283"/>
      <c r="R56" s="1283"/>
      <c r="S56" s="1283"/>
      <c r="T56" s="1283"/>
      <c r="U56" s="1283"/>
      <c r="V56" s="1283"/>
      <c r="W56" s="1283"/>
      <c r="X56" s="1283"/>
      <c r="Y56" s="1317"/>
      <c r="Z56" s="1340" t="s">
        <v>137</v>
      </c>
      <c r="AA56" s="1340"/>
      <c r="AB56" s="1340"/>
      <c r="AC56" s="1340"/>
      <c r="AD56" s="1340"/>
      <c r="AE56" s="1340"/>
      <c r="AF56" s="1357"/>
      <c r="AG56" s="1358"/>
      <c r="AH56" s="1358"/>
      <c r="AI56" s="1358"/>
      <c r="AJ56" s="1358"/>
      <c r="AK56" s="1358"/>
      <c r="AL56" s="1358"/>
      <c r="AM56" s="1358"/>
      <c r="AN56" s="1358"/>
      <c r="AO56" s="1359"/>
    </row>
    <row r="57" spans="2:42" s="66" customFormat="1" ht="10.5" customHeight="1">
      <c r="B57" s="1311" t="s">
        <v>795</v>
      </c>
      <c r="C57" s="1312"/>
      <c r="D57" s="1312"/>
      <c r="E57" s="1312"/>
      <c r="F57" s="1312"/>
      <c r="G57" s="1313"/>
      <c r="H57" s="1270" t="str">
        <f>'申込シート①-1・２'!J47&amp;"  "&amp;'申込シート①-1・２'!K47</f>
        <v xml:space="preserve">  </v>
      </c>
      <c r="I57" s="1271"/>
      <c r="J57" s="1271"/>
      <c r="K57" s="1271"/>
      <c r="L57" s="1271"/>
      <c r="M57" s="1271"/>
      <c r="N57" s="1271"/>
      <c r="O57" s="1271"/>
      <c r="P57" s="1271"/>
      <c r="Q57" s="1271"/>
      <c r="R57" s="1271"/>
      <c r="S57" s="1271"/>
      <c r="T57" s="1271"/>
      <c r="U57" s="1271"/>
      <c r="V57" s="1271"/>
      <c r="W57" s="1271"/>
      <c r="X57" s="1271"/>
      <c r="Y57" s="1329"/>
      <c r="Z57" s="1346"/>
      <c r="AA57" s="1346"/>
      <c r="AB57" s="1346"/>
      <c r="AC57" s="1346"/>
      <c r="AD57" s="1346"/>
      <c r="AE57" s="1346"/>
      <c r="AF57" s="1353"/>
      <c r="AG57" s="1353"/>
      <c r="AH57" s="1353"/>
      <c r="AI57" s="1353"/>
      <c r="AJ57" s="1353"/>
      <c r="AK57" s="1353"/>
      <c r="AL57" s="1353"/>
      <c r="AM57" s="1353"/>
      <c r="AN57" s="1353"/>
      <c r="AO57" s="1354"/>
    </row>
    <row r="58" spans="2:42" s="66" customFormat="1" ht="10.5" customHeight="1">
      <c r="B58" s="1314"/>
      <c r="C58" s="1315"/>
      <c r="D58" s="1315"/>
      <c r="E58" s="1315"/>
      <c r="F58" s="1315"/>
      <c r="G58" s="1316"/>
      <c r="H58" s="1274"/>
      <c r="I58" s="1275"/>
      <c r="J58" s="1275"/>
      <c r="K58" s="1275"/>
      <c r="L58" s="1275"/>
      <c r="M58" s="1275"/>
      <c r="N58" s="1275"/>
      <c r="O58" s="1275"/>
      <c r="P58" s="1275"/>
      <c r="Q58" s="1275"/>
      <c r="R58" s="1275"/>
      <c r="S58" s="1275"/>
      <c r="T58" s="1275"/>
      <c r="U58" s="1275"/>
      <c r="V58" s="1275"/>
      <c r="W58" s="1275"/>
      <c r="X58" s="1275"/>
      <c r="Y58" s="1276"/>
      <c r="Z58" s="1346"/>
      <c r="AA58" s="1346"/>
      <c r="AB58" s="1346"/>
      <c r="AC58" s="1346"/>
      <c r="AD58" s="1346"/>
      <c r="AE58" s="1346"/>
      <c r="AF58" s="1353"/>
      <c r="AG58" s="1353"/>
      <c r="AH58" s="1353"/>
      <c r="AI58" s="1353"/>
      <c r="AJ58" s="1353"/>
      <c r="AK58" s="1353"/>
      <c r="AL58" s="1353"/>
      <c r="AM58" s="1353"/>
      <c r="AN58" s="1353"/>
      <c r="AO58" s="1354"/>
    </row>
    <row r="59" spans="2:42" s="66" customFormat="1" ht="14.25" customHeight="1">
      <c r="B59" s="1337" t="s">
        <v>133</v>
      </c>
      <c r="C59" s="1338"/>
      <c r="D59" s="1338"/>
      <c r="E59" s="1338"/>
      <c r="F59" s="1338"/>
      <c r="G59" s="1339"/>
      <c r="H59" s="1282" t="str">
        <f>'申込シート①-1・２'!L48&amp;"  "&amp;'申込シート①-1・２'!M48</f>
        <v xml:space="preserve">  </v>
      </c>
      <c r="I59" s="1283"/>
      <c r="J59" s="1283"/>
      <c r="K59" s="1283"/>
      <c r="L59" s="1283"/>
      <c r="M59" s="1283"/>
      <c r="N59" s="1283"/>
      <c r="O59" s="1283"/>
      <c r="P59" s="1283"/>
      <c r="Q59" s="1283"/>
      <c r="R59" s="1283"/>
      <c r="S59" s="1283"/>
      <c r="T59" s="1283"/>
      <c r="U59" s="1283"/>
      <c r="V59" s="1283"/>
      <c r="W59" s="1283"/>
      <c r="X59" s="1283"/>
      <c r="Y59" s="1317"/>
      <c r="Z59" s="1340" t="s">
        <v>137</v>
      </c>
      <c r="AA59" s="1340"/>
      <c r="AB59" s="1340"/>
      <c r="AC59" s="1340"/>
      <c r="AD59" s="1340"/>
      <c r="AE59" s="1340"/>
      <c r="AF59" s="1357"/>
      <c r="AG59" s="1358"/>
      <c r="AH59" s="1358"/>
      <c r="AI59" s="1358"/>
      <c r="AJ59" s="1358"/>
      <c r="AK59" s="1358"/>
      <c r="AL59" s="1358"/>
      <c r="AM59" s="1358"/>
      <c r="AN59" s="1358"/>
      <c r="AO59" s="1359"/>
    </row>
    <row r="60" spans="2:42" s="66" customFormat="1" ht="10.5" customHeight="1">
      <c r="B60" s="1311" t="s">
        <v>795</v>
      </c>
      <c r="C60" s="1312"/>
      <c r="D60" s="1312"/>
      <c r="E60" s="1312"/>
      <c r="F60" s="1312"/>
      <c r="G60" s="1313"/>
      <c r="H60" s="1270" t="str">
        <f>'申込シート①-1・２'!J48&amp;"  "&amp;'申込シート①-1・２'!K48</f>
        <v xml:space="preserve">  </v>
      </c>
      <c r="I60" s="1271"/>
      <c r="J60" s="1271"/>
      <c r="K60" s="1271"/>
      <c r="L60" s="1271"/>
      <c r="M60" s="1271"/>
      <c r="N60" s="1271"/>
      <c r="O60" s="1271"/>
      <c r="P60" s="1271"/>
      <c r="Q60" s="1271"/>
      <c r="R60" s="1271"/>
      <c r="S60" s="1271"/>
      <c r="T60" s="1271"/>
      <c r="U60" s="1271"/>
      <c r="V60" s="1271"/>
      <c r="W60" s="1271"/>
      <c r="X60" s="1271"/>
      <c r="Y60" s="1329"/>
      <c r="Z60" s="1346"/>
      <c r="AA60" s="1346"/>
      <c r="AB60" s="1346"/>
      <c r="AC60" s="1346"/>
      <c r="AD60" s="1346"/>
      <c r="AE60" s="1346"/>
      <c r="AF60" s="1353"/>
      <c r="AG60" s="1353"/>
      <c r="AH60" s="1353"/>
      <c r="AI60" s="1353"/>
      <c r="AJ60" s="1353"/>
      <c r="AK60" s="1353"/>
      <c r="AL60" s="1353"/>
      <c r="AM60" s="1353"/>
      <c r="AN60" s="1353"/>
      <c r="AO60" s="1354"/>
    </row>
    <row r="61" spans="2:42" s="66" customFormat="1" ht="10.5" customHeight="1">
      <c r="B61" s="1314"/>
      <c r="C61" s="1315"/>
      <c r="D61" s="1315"/>
      <c r="E61" s="1315"/>
      <c r="F61" s="1315"/>
      <c r="G61" s="1316"/>
      <c r="H61" s="1274"/>
      <c r="I61" s="1275"/>
      <c r="J61" s="1275"/>
      <c r="K61" s="1275"/>
      <c r="L61" s="1275"/>
      <c r="M61" s="1275"/>
      <c r="N61" s="1275"/>
      <c r="O61" s="1275"/>
      <c r="P61" s="1275"/>
      <c r="Q61" s="1275"/>
      <c r="R61" s="1275"/>
      <c r="S61" s="1275"/>
      <c r="T61" s="1275"/>
      <c r="U61" s="1275"/>
      <c r="V61" s="1275"/>
      <c r="W61" s="1275"/>
      <c r="X61" s="1275"/>
      <c r="Y61" s="1276"/>
      <c r="Z61" s="1346"/>
      <c r="AA61" s="1346"/>
      <c r="AB61" s="1346"/>
      <c r="AC61" s="1346"/>
      <c r="AD61" s="1346"/>
      <c r="AE61" s="1346"/>
      <c r="AF61" s="1353"/>
      <c r="AG61" s="1353"/>
      <c r="AH61" s="1353"/>
      <c r="AI61" s="1353"/>
      <c r="AJ61" s="1353"/>
      <c r="AK61" s="1353"/>
      <c r="AL61" s="1353"/>
      <c r="AM61" s="1353"/>
      <c r="AN61" s="1353"/>
      <c r="AO61" s="1354"/>
    </row>
    <row r="62" spans="2:42" s="66" customFormat="1" ht="10.5" customHeight="1">
      <c r="B62" s="584"/>
      <c r="C62" s="584"/>
      <c r="D62" s="584"/>
      <c r="E62" s="584"/>
      <c r="F62" s="584"/>
      <c r="G62" s="584"/>
      <c r="H62" s="584"/>
      <c r="I62" s="584"/>
      <c r="J62" s="584"/>
      <c r="K62" s="584"/>
      <c r="L62" s="584"/>
      <c r="M62" s="584"/>
      <c r="N62" s="584"/>
      <c r="O62" s="584"/>
      <c r="P62" s="584"/>
      <c r="Q62" s="584"/>
      <c r="R62" s="584"/>
      <c r="S62" s="584"/>
      <c r="T62" s="584"/>
      <c r="U62" s="584"/>
      <c r="V62" s="584"/>
      <c r="W62" s="584"/>
      <c r="X62" s="584"/>
      <c r="Y62" s="584"/>
      <c r="Z62" s="584"/>
      <c r="AA62" s="584"/>
      <c r="AB62" s="584"/>
      <c r="AC62" s="584"/>
      <c r="AD62" s="584"/>
      <c r="AE62" s="584"/>
      <c r="AF62" s="584"/>
      <c r="AG62" s="584"/>
      <c r="AH62" s="584"/>
      <c r="AI62" s="584"/>
      <c r="AJ62" s="584"/>
      <c r="AK62" s="584"/>
      <c r="AL62" s="584"/>
      <c r="AM62" s="584"/>
      <c r="AN62" s="584"/>
      <c r="AO62" s="584"/>
    </row>
    <row r="63" spans="2:42" s="66" customFormat="1" ht="10.5" customHeight="1">
      <c r="B63" s="584"/>
      <c r="C63" s="584"/>
      <c r="D63" s="584"/>
      <c r="E63" s="584"/>
      <c r="F63" s="584"/>
      <c r="G63" s="584"/>
      <c r="H63" s="584"/>
      <c r="I63" s="584"/>
      <c r="J63" s="584"/>
      <c r="K63" s="584"/>
      <c r="L63" s="584"/>
      <c r="M63" s="584"/>
      <c r="N63" s="584"/>
      <c r="O63" s="584"/>
      <c r="P63" s="584"/>
      <c r="Q63" s="584"/>
      <c r="R63" s="584"/>
      <c r="S63" s="584"/>
      <c r="T63" s="584"/>
      <c r="U63" s="584"/>
      <c r="V63" s="584"/>
      <c r="W63" s="584"/>
      <c r="X63" s="584"/>
      <c r="Y63" s="584"/>
      <c r="Z63" s="584"/>
      <c r="AA63" s="584"/>
      <c r="AB63" s="584"/>
      <c r="AC63" s="584"/>
      <c r="AD63" s="584"/>
      <c r="AE63" s="584"/>
      <c r="AF63" s="584"/>
      <c r="AG63" s="584"/>
      <c r="AH63" s="584"/>
      <c r="AI63" s="584"/>
      <c r="AJ63" s="584"/>
      <c r="AK63" s="584"/>
      <c r="AL63" s="584"/>
      <c r="AM63" s="584"/>
      <c r="AN63" s="584"/>
      <c r="AO63" s="584"/>
    </row>
    <row r="64" spans="2:42" s="66" customFormat="1" ht="14.25" customHeight="1">
      <c r="B64" s="1439" t="s">
        <v>2579</v>
      </c>
      <c r="C64" s="1477"/>
      <c r="D64" s="1477"/>
      <c r="E64" s="1477"/>
      <c r="F64" s="1477"/>
      <c r="G64" s="1478"/>
      <c r="Z64" s="65"/>
      <c r="AA64" s="65"/>
      <c r="AB64" s="65"/>
      <c r="AC64" s="65"/>
      <c r="AD64" s="65"/>
      <c r="AE64" s="65"/>
      <c r="AF64" s="65"/>
      <c r="AG64" s="67" t="s">
        <v>800</v>
      </c>
      <c r="AH64" s="65"/>
      <c r="AI64" s="65"/>
      <c r="AJ64" s="70"/>
      <c r="AK64" s="70"/>
      <c r="AL64" s="65"/>
      <c r="AM64" s="65"/>
      <c r="AN64" s="65"/>
      <c r="AO64" s="65"/>
    </row>
    <row r="65" spans="2:42" s="66" customFormat="1" ht="16.5" customHeight="1">
      <c r="B65" s="1356"/>
      <c r="C65" s="1356"/>
      <c r="D65" s="1356"/>
      <c r="E65" s="1356"/>
      <c r="F65" s="1356"/>
      <c r="G65" s="1356"/>
      <c r="H65" s="65"/>
      <c r="I65" s="65"/>
      <c r="J65" s="65"/>
      <c r="K65" s="65"/>
      <c r="L65" s="65"/>
      <c r="M65" s="65"/>
      <c r="N65" s="65"/>
      <c r="O65" s="65"/>
      <c r="P65" s="65"/>
      <c r="Q65" s="65"/>
      <c r="R65" s="65"/>
      <c r="S65" s="65"/>
      <c r="T65" s="65"/>
      <c r="U65" s="65"/>
      <c r="V65" s="65"/>
      <c r="W65" s="65"/>
      <c r="X65" s="65"/>
      <c r="Y65" s="65"/>
      <c r="Z65" s="65"/>
      <c r="AA65" s="65"/>
      <c r="AB65" s="65"/>
      <c r="AC65" s="65"/>
      <c r="AD65" s="65"/>
      <c r="AE65" s="65"/>
      <c r="AH65" s="136"/>
      <c r="AI65" s="136"/>
      <c r="AJ65" s="136"/>
      <c r="AK65" s="136"/>
      <c r="AL65" s="136"/>
      <c r="AM65" s="136"/>
      <c r="AN65" s="136"/>
      <c r="AO65" s="136"/>
    </row>
    <row r="66" spans="2:42" s="66" customFormat="1" ht="21.75" customHeight="1">
      <c r="B66" s="1355" t="s">
        <v>2581</v>
      </c>
      <c r="C66" s="1355"/>
      <c r="D66" s="1355"/>
      <c r="E66" s="1355"/>
      <c r="F66" s="1355"/>
      <c r="G66" s="1355"/>
      <c r="H66" s="1355"/>
      <c r="I66" s="1355"/>
      <c r="J66" s="1355"/>
      <c r="K66" s="1355"/>
      <c r="L66" s="1355"/>
      <c r="M66" s="1355"/>
      <c r="N66" s="1355"/>
      <c r="O66" s="1355"/>
      <c r="P66" s="1355"/>
      <c r="Q66" s="1355"/>
      <c r="R66" s="1355"/>
      <c r="S66" s="1355"/>
      <c r="T66" s="1355"/>
      <c r="U66" s="1355"/>
      <c r="V66" s="1355"/>
      <c r="W66" s="1355"/>
      <c r="X66" s="1355"/>
      <c r="Y66" s="1355"/>
      <c r="Z66" s="1355"/>
      <c r="AA66" s="1355"/>
      <c r="AB66" s="1355"/>
      <c r="AC66" s="1355"/>
      <c r="AD66" s="1355"/>
      <c r="AE66" s="1355"/>
      <c r="AF66" s="1355"/>
      <c r="AG66" s="1355"/>
      <c r="AH66" s="1355"/>
      <c r="AI66" s="1355"/>
      <c r="AJ66" s="1355"/>
      <c r="AK66" s="1355"/>
      <c r="AL66" s="1355"/>
      <c r="AM66" s="1355"/>
      <c r="AN66" s="1355"/>
      <c r="AO66" s="1355"/>
    </row>
    <row r="67" spans="2:42" s="66" customFormat="1" ht="6.75" customHeight="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row>
    <row r="68" spans="2:42" s="66" customFormat="1" ht="16.5" customHeight="1">
      <c r="B68" s="1284" t="s">
        <v>787</v>
      </c>
      <c r="C68" s="1285"/>
      <c r="D68" s="1285"/>
      <c r="E68" s="1285"/>
      <c r="F68" s="1285"/>
      <c r="G68" s="1286"/>
      <c r="H68" s="1282">
        <f>'申込シート①-1・２'!B3</f>
        <v>0</v>
      </c>
      <c r="I68" s="1283"/>
      <c r="J68" s="1283"/>
      <c r="K68" s="1283"/>
      <c r="L68" s="1283"/>
      <c r="M68" s="1283"/>
      <c r="N68" s="1283"/>
      <c r="O68" s="1283"/>
      <c r="P68" s="1283"/>
      <c r="Q68" s="1283"/>
      <c r="R68" s="1283"/>
      <c r="S68" s="1283"/>
      <c r="T68" s="1283"/>
      <c r="U68" s="1283"/>
      <c r="V68" s="1317"/>
      <c r="W68" s="65"/>
      <c r="X68" s="65"/>
      <c r="Y68" s="65"/>
      <c r="Z68" s="65"/>
      <c r="AA68" s="65"/>
      <c r="AB68" s="65"/>
      <c r="AC68" s="65"/>
      <c r="AD68" s="65"/>
      <c r="AE68" s="65"/>
    </row>
    <row r="69" spans="2:42" s="66" customFormat="1" ht="20.25" customHeight="1">
      <c r="B69" s="1476" t="s">
        <v>813</v>
      </c>
      <c r="C69" s="1476"/>
      <c r="D69" s="1476"/>
      <c r="E69" s="1476"/>
      <c r="F69" s="1476"/>
      <c r="G69" s="1476"/>
      <c r="H69" s="1282" t="str">
        <f>'申込シート①-1・２'!C3</f>
        <v/>
      </c>
      <c r="I69" s="1283"/>
      <c r="J69" s="1283"/>
      <c r="K69" s="1283"/>
      <c r="L69" s="1283"/>
      <c r="M69" s="1283"/>
      <c r="N69" s="1283"/>
      <c r="O69" s="1283"/>
      <c r="P69" s="1283"/>
      <c r="Q69" s="1283"/>
      <c r="R69" s="1283"/>
      <c r="S69" s="1283"/>
      <c r="T69" s="1283"/>
      <c r="U69" s="1283"/>
      <c r="V69" s="1283"/>
      <c r="W69" s="1283"/>
      <c r="X69" s="1283"/>
      <c r="Y69" s="1283"/>
      <c r="Z69" s="1317"/>
      <c r="AA69" s="1476" t="s">
        <v>788</v>
      </c>
      <c r="AB69" s="1476"/>
      <c r="AC69" s="1476"/>
      <c r="AD69" s="1476"/>
      <c r="AE69" s="1476"/>
      <c r="AF69" s="1282" t="str">
        <f>'申込シート①-1・２'!E3</f>
        <v/>
      </c>
      <c r="AG69" s="1283"/>
      <c r="AH69" s="1283"/>
      <c r="AI69" s="1283"/>
      <c r="AJ69" s="1283"/>
      <c r="AK69" s="1283"/>
      <c r="AL69" s="1283"/>
      <c r="AM69" s="1283"/>
      <c r="AN69" s="1283"/>
      <c r="AO69" s="1317"/>
    </row>
    <row r="70" spans="2:42" s="66" customFormat="1" ht="20.25" customHeight="1">
      <c r="B70" s="1337" t="s">
        <v>133</v>
      </c>
      <c r="C70" s="1338"/>
      <c r="D70" s="1338"/>
      <c r="E70" s="1338"/>
      <c r="F70" s="1338"/>
      <c r="G70" s="1339"/>
      <c r="H70" s="1282">
        <f>'申込シート①-1・２'!F5</f>
        <v>0</v>
      </c>
      <c r="I70" s="1283"/>
      <c r="J70" s="1283"/>
      <c r="K70" s="1283"/>
      <c r="L70" s="1283"/>
      <c r="M70" s="1283"/>
      <c r="N70" s="1283"/>
      <c r="O70" s="1283"/>
      <c r="P70" s="1283"/>
      <c r="Q70" s="1283"/>
      <c r="R70" s="1283"/>
      <c r="S70" s="1283"/>
      <c r="T70" s="1283"/>
      <c r="U70" s="1283"/>
      <c r="V70" s="1283"/>
      <c r="W70" s="1283"/>
      <c r="X70" s="1283"/>
      <c r="Y70" s="1283"/>
      <c r="Z70" s="1283"/>
      <c r="AA70" s="1283"/>
      <c r="AB70" s="1283"/>
      <c r="AC70" s="1283"/>
      <c r="AD70" s="1283"/>
      <c r="AE70" s="1317"/>
      <c r="AF70" s="1277" t="s">
        <v>134</v>
      </c>
      <c r="AG70" s="1278"/>
      <c r="AH70" s="1278"/>
      <c r="AI70" s="1278"/>
      <c r="AJ70" s="1278"/>
      <c r="AK70" s="1278"/>
      <c r="AL70" s="1278"/>
      <c r="AM70" s="1278"/>
      <c r="AN70" s="1278"/>
      <c r="AO70" s="1279"/>
    </row>
    <row r="71" spans="2:42" s="66" customFormat="1" ht="20.25" customHeight="1">
      <c r="B71" s="1311" t="s">
        <v>789</v>
      </c>
      <c r="C71" s="1312"/>
      <c r="D71" s="1312"/>
      <c r="E71" s="1312"/>
      <c r="F71" s="1312"/>
      <c r="G71" s="1313"/>
      <c r="H71" s="1270" t="str">
        <f>'申込シート①-1・２'!E5 &amp; "課程"</f>
        <v>全日制課程</v>
      </c>
      <c r="I71" s="1271"/>
      <c r="J71" s="1271"/>
      <c r="K71" s="1271"/>
      <c r="L71" s="1271"/>
      <c r="M71" s="1271"/>
      <c r="N71" s="1271"/>
      <c r="O71" s="1271"/>
      <c r="P71" s="1271"/>
      <c r="Q71" s="1271"/>
      <c r="R71" s="1271"/>
      <c r="S71" s="1271"/>
      <c r="T71" s="1271"/>
      <c r="U71" s="1271"/>
      <c r="V71" s="1271"/>
      <c r="W71" s="1271"/>
      <c r="X71" s="1271"/>
      <c r="Y71" s="1271"/>
      <c r="Z71" s="1262"/>
      <c r="AA71" s="1262"/>
      <c r="AB71" s="1262"/>
      <c r="AC71" s="1262"/>
      <c r="AD71" s="1262"/>
      <c r="AE71" s="1263"/>
      <c r="AF71" s="1274" t="str">
        <f>'申込シート①-1・２'!L3</f>
        <v/>
      </c>
      <c r="AG71" s="1275"/>
      <c r="AH71" s="1275"/>
      <c r="AI71" s="1275"/>
      <c r="AJ71" s="1275"/>
      <c r="AK71" s="1275"/>
      <c r="AL71" s="1275"/>
      <c r="AM71" s="1275"/>
      <c r="AN71" s="1275"/>
      <c r="AO71" s="1276"/>
    </row>
    <row r="72" spans="2:42" s="66" customFormat="1" ht="18" customHeight="1">
      <c r="B72" s="1311"/>
      <c r="C72" s="1312"/>
      <c r="D72" s="1312"/>
      <c r="E72" s="1312"/>
      <c r="F72" s="1312"/>
      <c r="G72" s="1313"/>
      <c r="H72" s="1264" t="str">
        <f>'申込シート①-1・２'!F3</f>
        <v/>
      </c>
      <c r="I72" s="1265"/>
      <c r="J72" s="1265"/>
      <c r="K72" s="1265"/>
      <c r="L72" s="1265"/>
      <c r="M72" s="1265"/>
      <c r="N72" s="1265"/>
      <c r="O72" s="1265"/>
      <c r="P72" s="1265"/>
      <c r="Q72" s="1265"/>
      <c r="R72" s="1265"/>
      <c r="S72" s="1265"/>
      <c r="T72" s="1265"/>
      <c r="U72" s="1265"/>
      <c r="V72" s="1265"/>
      <c r="W72" s="1265"/>
      <c r="X72" s="1265"/>
      <c r="Y72" s="1265"/>
      <c r="Z72" s="1265"/>
      <c r="AA72" s="1265"/>
      <c r="AB72" s="1265"/>
      <c r="AC72" s="1265"/>
      <c r="AD72" s="1265"/>
      <c r="AE72" s="1266"/>
      <c r="AF72" s="1277" t="s">
        <v>135</v>
      </c>
      <c r="AG72" s="1278"/>
      <c r="AH72" s="1278"/>
      <c r="AI72" s="1278"/>
      <c r="AJ72" s="1278"/>
      <c r="AK72" s="1278"/>
      <c r="AL72" s="1278"/>
      <c r="AM72" s="1278"/>
      <c r="AN72" s="1278"/>
      <c r="AO72" s="1279"/>
    </row>
    <row r="73" spans="2:42" s="66" customFormat="1" ht="19.5" customHeight="1">
      <c r="B73" s="1314"/>
      <c r="C73" s="1315"/>
      <c r="D73" s="1315"/>
      <c r="E73" s="1315"/>
      <c r="F73" s="1315"/>
      <c r="G73" s="1316"/>
      <c r="H73" s="1267"/>
      <c r="I73" s="1268"/>
      <c r="J73" s="1268"/>
      <c r="K73" s="1268"/>
      <c r="L73" s="1268"/>
      <c r="M73" s="1268"/>
      <c r="N73" s="1268"/>
      <c r="O73" s="1268"/>
      <c r="P73" s="1268"/>
      <c r="Q73" s="1268"/>
      <c r="R73" s="1268"/>
      <c r="S73" s="1268"/>
      <c r="T73" s="1268"/>
      <c r="U73" s="1268"/>
      <c r="V73" s="1268"/>
      <c r="W73" s="1268"/>
      <c r="X73" s="1268"/>
      <c r="Y73" s="1268"/>
      <c r="Z73" s="1268"/>
      <c r="AA73" s="1268"/>
      <c r="AB73" s="1268"/>
      <c r="AC73" s="1268"/>
      <c r="AD73" s="1268"/>
      <c r="AE73" s="1269"/>
      <c r="AF73" s="1274" t="str">
        <f>'申込シート①-1・２'!L5</f>
        <v/>
      </c>
      <c r="AG73" s="1275"/>
      <c r="AH73" s="1275"/>
      <c r="AI73" s="1275"/>
      <c r="AJ73" s="1275"/>
      <c r="AK73" s="1275"/>
      <c r="AL73" s="1275"/>
      <c r="AM73" s="1275"/>
      <c r="AN73" s="1275"/>
      <c r="AO73" s="1276"/>
    </row>
    <row r="74" spans="2:42" s="66" customFormat="1" ht="24" customHeight="1">
      <c r="B74" s="1284" t="s">
        <v>815</v>
      </c>
      <c r="C74" s="1285"/>
      <c r="D74" s="1285"/>
      <c r="E74" s="1285"/>
      <c r="F74" s="1285"/>
      <c r="G74" s="1286"/>
      <c r="H74" s="1259" t="str">
        <f>'申込シート①-1・２'!N3</f>
        <v/>
      </c>
      <c r="I74" s="1474"/>
      <c r="J74" s="1474"/>
      <c r="K74" s="1474"/>
      <c r="L74" s="1474"/>
      <c r="M74" s="1474"/>
      <c r="N74" s="1474"/>
      <c r="O74" s="1474"/>
      <c r="P74" s="1474"/>
      <c r="Q74" s="1474"/>
      <c r="R74" s="1474"/>
      <c r="S74" s="1474"/>
      <c r="T74" s="1474"/>
      <c r="U74" s="1474"/>
      <c r="V74" s="1474"/>
      <c r="W74" s="1474"/>
      <c r="X74" s="1474"/>
      <c r="Y74" s="1474"/>
      <c r="Z74" s="1474"/>
      <c r="AA74" s="1474"/>
      <c r="AB74" s="1474"/>
      <c r="AC74" s="1474"/>
      <c r="AD74" s="1474"/>
      <c r="AE74" s="1474"/>
      <c r="AF74" s="1474"/>
      <c r="AG74" s="1474"/>
      <c r="AH74" s="1474"/>
      <c r="AI74" s="1474"/>
      <c r="AJ74" s="1474"/>
      <c r="AK74" s="1474"/>
      <c r="AL74" s="1474"/>
      <c r="AM74" s="1474"/>
      <c r="AN74" s="1474"/>
      <c r="AO74" s="1475"/>
      <c r="AP74" s="584"/>
    </row>
    <row r="75" spans="2:42" s="66" customFormat="1" ht="24" customHeight="1">
      <c r="B75" s="1395" t="s">
        <v>2591</v>
      </c>
      <c r="C75" s="1285"/>
      <c r="D75" s="1285"/>
      <c r="E75" s="1285"/>
      <c r="F75" s="1285"/>
      <c r="G75" s="1285"/>
      <c r="H75" s="1287" t="s">
        <v>2582</v>
      </c>
      <c r="I75" s="1288"/>
      <c r="J75" s="1288"/>
      <c r="K75" s="1288"/>
      <c r="L75" s="1288"/>
      <c r="M75" s="1288"/>
      <c r="N75" s="1288"/>
      <c r="O75" s="1288"/>
      <c r="P75" s="1288"/>
      <c r="Q75" s="1288"/>
      <c r="R75" s="1288"/>
      <c r="S75" s="1288"/>
      <c r="T75" s="1288"/>
      <c r="U75" s="1288"/>
      <c r="V75" s="1288"/>
      <c r="W75" s="1288"/>
      <c r="X75" s="1288"/>
      <c r="Y75" s="1288"/>
      <c r="Z75" s="1289"/>
      <c r="AA75" s="1476" t="s">
        <v>817</v>
      </c>
      <c r="AB75" s="1476"/>
      <c r="AC75" s="1476"/>
      <c r="AD75" s="1476"/>
      <c r="AE75" s="1476"/>
      <c r="AF75" s="1282" t="str">
        <f>'申込シート①-1・２'!J5&amp;"  "&amp;'申込シート①-1・２'!K5</f>
        <v xml:space="preserve">  </v>
      </c>
      <c r="AG75" s="1283"/>
      <c r="AH75" s="1283"/>
      <c r="AI75" s="1283"/>
      <c r="AJ75" s="1283"/>
      <c r="AK75" s="1283"/>
      <c r="AL75" s="1283"/>
      <c r="AM75" s="1283"/>
      <c r="AN75" s="1283"/>
      <c r="AO75" s="693" t="s">
        <v>101</v>
      </c>
    </row>
    <row r="76" spans="2:42" ht="12" customHeight="1">
      <c r="B76" s="1367" t="s">
        <v>67</v>
      </c>
      <c r="C76" s="1367"/>
      <c r="D76" s="1367"/>
      <c r="E76" s="1367"/>
      <c r="F76" s="1367"/>
      <c r="G76" s="1367"/>
      <c r="H76" s="1367"/>
      <c r="I76" s="1367"/>
      <c r="J76" s="1367"/>
      <c r="K76" s="1367"/>
      <c r="L76" s="1367"/>
      <c r="M76" s="1367"/>
      <c r="N76" s="1367"/>
      <c r="O76" s="1367"/>
      <c r="P76" s="1367"/>
      <c r="Q76" s="1367"/>
      <c r="R76" s="1367"/>
      <c r="S76" s="1367"/>
      <c r="T76" s="1367"/>
      <c r="U76" s="1367"/>
      <c r="V76" s="1367"/>
      <c r="W76" s="1367"/>
      <c r="X76" s="1367"/>
      <c r="Y76" s="1367"/>
      <c r="Z76" s="1367"/>
      <c r="AA76" s="1367"/>
      <c r="AB76" s="1367"/>
      <c r="AC76" s="1367"/>
      <c r="AD76" s="1367"/>
      <c r="AE76" s="1367"/>
      <c r="AF76" s="1367"/>
      <c r="AG76" s="1367"/>
      <c r="AH76" s="1367"/>
      <c r="AI76" s="1367"/>
      <c r="AJ76" s="1367"/>
      <c r="AK76" s="1367"/>
      <c r="AL76" s="1367"/>
      <c r="AM76" s="1367"/>
      <c r="AN76" s="1367"/>
      <c r="AO76" s="1367"/>
      <c r="AP76" s="34"/>
    </row>
    <row r="77" spans="2:42" ht="12" customHeight="1">
      <c r="B77" s="1304"/>
      <c r="C77" s="1304"/>
      <c r="D77" s="1304"/>
      <c r="E77" s="1304"/>
      <c r="F77" s="1304"/>
      <c r="G77" s="1304"/>
      <c r="H77" s="1304"/>
      <c r="I77" s="1304"/>
      <c r="J77" s="1304"/>
      <c r="K77" s="1304"/>
      <c r="L77" s="1304"/>
      <c r="M77" s="1304"/>
      <c r="N77" s="1304"/>
      <c r="O77" s="1304"/>
      <c r="P77" s="1304"/>
      <c r="Q77" s="1304"/>
      <c r="R77" s="1304"/>
      <c r="S77" s="1304"/>
      <c r="T77" s="1304"/>
      <c r="U77" s="1304"/>
      <c r="V77" s="1304"/>
      <c r="W77" s="1304"/>
      <c r="X77" s="1304"/>
      <c r="Y77" s="1304"/>
      <c r="Z77" s="1304"/>
      <c r="AA77" s="1304"/>
      <c r="AB77" s="1304"/>
      <c r="AC77" s="1304"/>
      <c r="AD77" s="1304"/>
      <c r="AE77" s="1304"/>
      <c r="AF77" s="1368"/>
      <c r="AG77" s="1368"/>
      <c r="AH77" s="1368"/>
      <c r="AI77" s="1368"/>
      <c r="AJ77" s="1368"/>
      <c r="AK77" s="1368"/>
      <c r="AL77" s="1368"/>
      <c r="AM77" s="1368"/>
      <c r="AN77" s="1368"/>
      <c r="AO77" s="1368"/>
    </row>
    <row r="78" spans="2:42" ht="16.5" customHeight="1">
      <c r="B78" s="1256" t="s">
        <v>796</v>
      </c>
      <c r="C78" s="1257"/>
      <c r="D78" s="1257"/>
      <c r="E78" s="1257"/>
      <c r="F78" s="1257"/>
      <c r="G78" s="1258"/>
      <c r="H78" s="1256" t="s">
        <v>1194</v>
      </c>
      <c r="I78" s="1257"/>
      <c r="J78" s="1257"/>
      <c r="K78" s="1257"/>
      <c r="L78" s="1257"/>
      <c r="M78" s="1257"/>
      <c r="N78" s="1257"/>
      <c r="O78" s="1257"/>
      <c r="P78" s="1257"/>
      <c r="Q78" s="1257"/>
      <c r="R78" s="1257"/>
      <c r="S78" s="1257"/>
      <c r="T78" s="1257"/>
      <c r="U78" s="1257"/>
      <c r="V78" s="1257"/>
      <c r="W78" s="1257"/>
      <c r="X78" s="1257"/>
      <c r="Y78" s="1257"/>
      <c r="Z78" s="1258"/>
      <c r="AA78" s="1256" t="s">
        <v>1195</v>
      </c>
      <c r="AB78" s="1257"/>
      <c r="AC78" s="1257"/>
      <c r="AD78" s="1257"/>
      <c r="AE78" s="1258"/>
      <c r="AF78" s="1281"/>
      <c r="AG78" s="1281"/>
      <c r="AH78" s="1281"/>
      <c r="AI78" s="1281"/>
      <c r="AJ78" s="1281"/>
      <c r="AK78" s="1281"/>
      <c r="AL78" s="1281"/>
      <c r="AM78" s="1281"/>
      <c r="AN78" s="1281"/>
      <c r="AO78" s="1281"/>
    </row>
    <row r="79" spans="2:42" ht="16.5" customHeight="1">
      <c r="B79" s="1297"/>
      <c r="C79" s="1298"/>
      <c r="D79" s="1298"/>
      <c r="E79" s="1298"/>
      <c r="F79" s="1298"/>
      <c r="G79" s="1299"/>
      <c r="H79" s="1297"/>
      <c r="I79" s="1298"/>
      <c r="J79" s="1298"/>
      <c r="K79" s="1298"/>
      <c r="L79" s="1298"/>
      <c r="M79" s="1298"/>
      <c r="N79" s="1298"/>
      <c r="O79" s="1298"/>
      <c r="P79" s="1298"/>
      <c r="Q79" s="1298"/>
      <c r="R79" s="1298"/>
      <c r="S79" s="1298"/>
      <c r="T79" s="1298"/>
      <c r="U79" s="1298"/>
      <c r="V79" s="1298"/>
      <c r="W79" s="1298"/>
      <c r="X79" s="1298"/>
      <c r="Y79" s="1298"/>
      <c r="Z79" s="1299"/>
      <c r="AA79" s="1363"/>
      <c r="AB79" s="1364"/>
      <c r="AC79" s="1364"/>
      <c r="AD79" s="1364"/>
      <c r="AE79" s="1272" t="s">
        <v>1010</v>
      </c>
      <c r="AF79" s="1280"/>
      <c r="AG79" s="1281"/>
      <c r="AH79" s="1281"/>
      <c r="AI79" s="1281"/>
      <c r="AJ79" s="1281"/>
      <c r="AK79" s="1281"/>
      <c r="AL79" s="1281"/>
      <c r="AM79" s="1281"/>
      <c r="AN79" s="1281"/>
      <c r="AO79" s="1281"/>
      <c r="AP79" s="28"/>
    </row>
    <row r="80" spans="2:42" ht="16.5" customHeight="1">
      <c r="B80" s="1300"/>
      <c r="C80" s="1301"/>
      <c r="D80" s="1301"/>
      <c r="E80" s="1301"/>
      <c r="F80" s="1301"/>
      <c r="G80" s="1302"/>
      <c r="H80" s="1300"/>
      <c r="I80" s="1301"/>
      <c r="J80" s="1301"/>
      <c r="K80" s="1301"/>
      <c r="L80" s="1301"/>
      <c r="M80" s="1301"/>
      <c r="N80" s="1301"/>
      <c r="O80" s="1301"/>
      <c r="P80" s="1301"/>
      <c r="Q80" s="1301"/>
      <c r="R80" s="1301"/>
      <c r="S80" s="1301"/>
      <c r="T80" s="1301"/>
      <c r="U80" s="1301"/>
      <c r="V80" s="1301"/>
      <c r="W80" s="1301"/>
      <c r="X80" s="1301"/>
      <c r="Y80" s="1301"/>
      <c r="Z80" s="1302"/>
      <c r="AA80" s="1365"/>
      <c r="AB80" s="1366"/>
      <c r="AC80" s="1366"/>
      <c r="AD80" s="1366"/>
      <c r="AE80" s="1273"/>
      <c r="AF80" s="1281"/>
      <c r="AG80" s="1281"/>
      <c r="AH80" s="1281"/>
      <c r="AI80" s="1281"/>
      <c r="AJ80" s="1281"/>
      <c r="AK80" s="1281"/>
      <c r="AL80" s="1281"/>
      <c r="AM80" s="1281"/>
      <c r="AN80" s="1281"/>
      <c r="AO80" s="1281"/>
      <c r="AP80" s="28"/>
    </row>
    <row r="81" spans="1:42" ht="16.5" customHeight="1">
      <c r="B81" s="1297"/>
      <c r="C81" s="1298"/>
      <c r="D81" s="1298"/>
      <c r="E81" s="1298"/>
      <c r="F81" s="1298"/>
      <c r="G81" s="1299"/>
      <c r="H81" s="1297"/>
      <c r="I81" s="1298"/>
      <c r="J81" s="1298"/>
      <c r="K81" s="1298"/>
      <c r="L81" s="1298"/>
      <c r="M81" s="1298"/>
      <c r="N81" s="1298"/>
      <c r="O81" s="1298"/>
      <c r="P81" s="1298"/>
      <c r="Q81" s="1298"/>
      <c r="R81" s="1298"/>
      <c r="S81" s="1298"/>
      <c r="T81" s="1298"/>
      <c r="U81" s="1298"/>
      <c r="V81" s="1298"/>
      <c r="W81" s="1298"/>
      <c r="X81" s="1298"/>
      <c r="Y81" s="1298"/>
      <c r="Z81" s="1299"/>
      <c r="AA81" s="1363"/>
      <c r="AB81" s="1364"/>
      <c r="AC81" s="1364"/>
      <c r="AD81" s="1364"/>
      <c r="AE81" s="1272" t="s">
        <v>1010</v>
      </c>
      <c r="AF81" s="1280"/>
      <c r="AG81" s="1281"/>
      <c r="AH81" s="1281"/>
      <c r="AI81" s="1281"/>
      <c r="AJ81" s="1281"/>
      <c r="AK81" s="1281"/>
      <c r="AL81" s="1281"/>
      <c r="AM81" s="1281"/>
      <c r="AN81" s="1281"/>
      <c r="AO81" s="1281"/>
      <c r="AP81" s="28"/>
    </row>
    <row r="82" spans="1:42" ht="16.5" customHeight="1">
      <c r="B82" s="1300"/>
      <c r="C82" s="1301"/>
      <c r="D82" s="1301"/>
      <c r="E82" s="1301"/>
      <c r="F82" s="1301"/>
      <c r="G82" s="1302"/>
      <c r="H82" s="1300"/>
      <c r="I82" s="1301"/>
      <c r="J82" s="1301"/>
      <c r="K82" s="1301"/>
      <c r="L82" s="1301"/>
      <c r="M82" s="1301"/>
      <c r="N82" s="1301"/>
      <c r="O82" s="1301"/>
      <c r="P82" s="1301"/>
      <c r="Q82" s="1301"/>
      <c r="R82" s="1301"/>
      <c r="S82" s="1301"/>
      <c r="T82" s="1301"/>
      <c r="U82" s="1301"/>
      <c r="V82" s="1301"/>
      <c r="W82" s="1301"/>
      <c r="X82" s="1301"/>
      <c r="Y82" s="1301"/>
      <c r="Z82" s="1302"/>
      <c r="AA82" s="1365"/>
      <c r="AB82" s="1366"/>
      <c r="AC82" s="1366"/>
      <c r="AD82" s="1366"/>
      <c r="AE82" s="1273"/>
      <c r="AF82" s="1281"/>
      <c r="AG82" s="1281"/>
      <c r="AH82" s="1281"/>
      <c r="AI82" s="1281"/>
      <c r="AJ82" s="1281"/>
      <c r="AK82" s="1281"/>
      <c r="AL82" s="1281"/>
      <c r="AM82" s="1281"/>
      <c r="AN82" s="1281"/>
      <c r="AO82" s="1281"/>
      <c r="AP82" s="28"/>
    </row>
    <row r="83" spans="1:42" ht="16.5" customHeight="1">
      <c r="B83" s="1297"/>
      <c r="C83" s="1298"/>
      <c r="D83" s="1298"/>
      <c r="E83" s="1298"/>
      <c r="F83" s="1298"/>
      <c r="G83" s="1299"/>
      <c r="H83" s="1297"/>
      <c r="I83" s="1298"/>
      <c r="J83" s="1298"/>
      <c r="K83" s="1298"/>
      <c r="L83" s="1298"/>
      <c r="M83" s="1298"/>
      <c r="N83" s="1298"/>
      <c r="O83" s="1298"/>
      <c r="P83" s="1298"/>
      <c r="Q83" s="1298"/>
      <c r="R83" s="1298"/>
      <c r="S83" s="1298"/>
      <c r="T83" s="1298"/>
      <c r="U83" s="1298"/>
      <c r="V83" s="1298"/>
      <c r="W83" s="1298"/>
      <c r="X83" s="1298"/>
      <c r="Y83" s="1298"/>
      <c r="Z83" s="1299"/>
      <c r="AA83" s="1363"/>
      <c r="AB83" s="1364"/>
      <c r="AC83" s="1364"/>
      <c r="AD83" s="1364"/>
      <c r="AE83" s="1272" t="s">
        <v>1010</v>
      </c>
      <c r="AF83" s="1280"/>
      <c r="AG83" s="1281"/>
      <c r="AH83" s="1281"/>
      <c r="AI83" s="1281"/>
      <c r="AJ83" s="1281"/>
      <c r="AK83" s="1281"/>
      <c r="AL83" s="1281"/>
      <c r="AM83" s="1281"/>
      <c r="AN83" s="1281"/>
      <c r="AO83" s="1281"/>
      <c r="AP83" s="28"/>
    </row>
    <row r="84" spans="1:42" ht="16.5" customHeight="1">
      <c r="B84" s="1300"/>
      <c r="C84" s="1301"/>
      <c r="D84" s="1301"/>
      <c r="E84" s="1301"/>
      <c r="F84" s="1301"/>
      <c r="G84" s="1302"/>
      <c r="H84" s="1300"/>
      <c r="I84" s="1301"/>
      <c r="J84" s="1301"/>
      <c r="K84" s="1301"/>
      <c r="L84" s="1301"/>
      <c r="M84" s="1301"/>
      <c r="N84" s="1301"/>
      <c r="O84" s="1301"/>
      <c r="P84" s="1301"/>
      <c r="Q84" s="1301"/>
      <c r="R84" s="1301"/>
      <c r="S84" s="1301"/>
      <c r="T84" s="1301"/>
      <c r="U84" s="1301"/>
      <c r="V84" s="1301"/>
      <c r="W84" s="1301"/>
      <c r="X84" s="1301"/>
      <c r="Y84" s="1301"/>
      <c r="Z84" s="1302"/>
      <c r="AA84" s="1365"/>
      <c r="AB84" s="1366"/>
      <c r="AC84" s="1366"/>
      <c r="AD84" s="1366"/>
      <c r="AE84" s="1273"/>
      <c r="AF84" s="1281"/>
      <c r="AG84" s="1281"/>
      <c r="AH84" s="1281"/>
      <c r="AI84" s="1281"/>
      <c r="AJ84" s="1281"/>
      <c r="AK84" s="1281"/>
      <c r="AL84" s="1281"/>
      <c r="AM84" s="1281"/>
      <c r="AN84" s="1281"/>
      <c r="AO84" s="1281"/>
      <c r="AP84" s="28"/>
    </row>
    <row r="85" spans="1:42" ht="16.5" customHeight="1">
      <c r="B85" s="1297"/>
      <c r="C85" s="1298"/>
      <c r="D85" s="1298"/>
      <c r="E85" s="1298"/>
      <c r="F85" s="1298"/>
      <c r="G85" s="1299"/>
      <c r="H85" s="1297"/>
      <c r="I85" s="1298"/>
      <c r="J85" s="1298"/>
      <c r="K85" s="1298"/>
      <c r="L85" s="1298"/>
      <c r="M85" s="1298"/>
      <c r="N85" s="1298"/>
      <c r="O85" s="1298"/>
      <c r="P85" s="1298"/>
      <c r="Q85" s="1298"/>
      <c r="R85" s="1298"/>
      <c r="S85" s="1298"/>
      <c r="T85" s="1298"/>
      <c r="U85" s="1298"/>
      <c r="V85" s="1298"/>
      <c r="W85" s="1298"/>
      <c r="X85" s="1298"/>
      <c r="Y85" s="1298"/>
      <c r="Z85" s="1299"/>
      <c r="AA85" s="1363"/>
      <c r="AB85" s="1364"/>
      <c r="AC85" s="1364"/>
      <c r="AD85" s="1364"/>
      <c r="AE85" s="1272" t="s">
        <v>1010</v>
      </c>
      <c r="AF85" s="1280"/>
      <c r="AG85" s="1281"/>
      <c r="AH85" s="1281"/>
      <c r="AI85" s="1281"/>
      <c r="AJ85" s="1281"/>
      <c r="AK85" s="1281"/>
      <c r="AL85" s="1281"/>
      <c r="AM85" s="1281"/>
      <c r="AN85" s="1281"/>
      <c r="AO85" s="1281"/>
      <c r="AP85" s="28"/>
    </row>
    <row r="86" spans="1:42" ht="16.5" customHeight="1">
      <c r="B86" s="1300"/>
      <c r="C86" s="1301"/>
      <c r="D86" s="1301"/>
      <c r="E86" s="1301"/>
      <c r="F86" s="1301"/>
      <c r="G86" s="1302"/>
      <c r="H86" s="1300"/>
      <c r="I86" s="1301"/>
      <c r="J86" s="1301"/>
      <c r="K86" s="1301"/>
      <c r="L86" s="1301"/>
      <c r="M86" s="1301"/>
      <c r="N86" s="1301"/>
      <c r="O86" s="1301"/>
      <c r="P86" s="1301"/>
      <c r="Q86" s="1301"/>
      <c r="R86" s="1301"/>
      <c r="S86" s="1301"/>
      <c r="T86" s="1301"/>
      <c r="U86" s="1301"/>
      <c r="V86" s="1301"/>
      <c r="W86" s="1301"/>
      <c r="X86" s="1301"/>
      <c r="Y86" s="1301"/>
      <c r="Z86" s="1302"/>
      <c r="AA86" s="1365"/>
      <c r="AB86" s="1366"/>
      <c r="AC86" s="1366"/>
      <c r="AD86" s="1366"/>
      <c r="AE86" s="1273"/>
      <c r="AF86" s="1281"/>
      <c r="AG86" s="1281"/>
      <c r="AH86" s="1281"/>
      <c r="AI86" s="1281"/>
      <c r="AJ86" s="1281"/>
      <c r="AK86" s="1281"/>
      <c r="AL86" s="1281"/>
      <c r="AM86" s="1281"/>
      <c r="AN86" s="1281"/>
      <c r="AO86" s="1281"/>
      <c r="AP86" s="28"/>
    </row>
    <row r="87" spans="1:42" ht="16.5" customHeight="1">
      <c r="B87" s="1297"/>
      <c r="C87" s="1298"/>
      <c r="D87" s="1298"/>
      <c r="E87" s="1298"/>
      <c r="F87" s="1298"/>
      <c r="G87" s="1299"/>
      <c r="H87" s="1297"/>
      <c r="I87" s="1298"/>
      <c r="J87" s="1298"/>
      <c r="K87" s="1298"/>
      <c r="L87" s="1298"/>
      <c r="M87" s="1298"/>
      <c r="N87" s="1298"/>
      <c r="O87" s="1298"/>
      <c r="P87" s="1298"/>
      <c r="Q87" s="1298"/>
      <c r="R87" s="1298"/>
      <c r="S87" s="1298"/>
      <c r="T87" s="1298"/>
      <c r="U87" s="1298"/>
      <c r="V87" s="1298"/>
      <c r="W87" s="1298"/>
      <c r="X87" s="1298"/>
      <c r="Y87" s="1298"/>
      <c r="Z87" s="1299"/>
      <c r="AA87" s="1363"/>
      <c r="AB87" s="1364"/>
      <c r="AC87" s="1364"/>
      <c r="AD87" s="1364"/>
      <c r="AE87" s="1272" t="s">
        <v>1010</v>
      </c>
      <c r="AF87" s="1280"/>
      <c r="AG87" s="1281"/>
      <c r="AH87" s="1281"/>
      <c r="AI87" s="1281"/>
      <c r="AJ87" s="1281"/>
      <c r="AK87" s="1281"/>
      <c r="AL87" s="1281"/>
      <c r="AM87" s="1281"/>
      <c r="AN87" s="1281"/>
      <c r="AO87" s="1281"/>
      <c r="AP87" s="28"/>
    </row>
    <row r="88" spans="1:42" ht="16.5" customHeight="1">
      <c r="B88" s="1300"/>
      <c r="C88" s="1301"/>
      <c r="D88" s="1301"/>
      <c r="E88" s="1301"/>
      <c r="F88" s="1301"/>
      <c r="G88" s="1302"/>
      <c r="H88" s="1300"/>
      <c r="I88" s="1301"/>
      <c r="J88" s="1301"/>
      <c r="K88" s="1301"/>
      <c r="L88" s="1301"/>
      <c r="M88" s="1301"/>
      <c r="N88" s="1301"/>
      <c r="O88" s="1301"/>
      <c r="P88" s="1301"/>
      <c r="Q88" s="1301"/>
      <c r="R88" s="1301"/>
      <c r="S88" s="1301"/>
      <c r="T88" s="1301"/>
      <c r="U88" s="1301"/>
      <c r="V88" s="1301"/>
      <c r="W88" s="1301"/>
      <c r="X88" s="1301"/>
      <c r="Y88" s="1301"/>
      <c r="Z88" s="1302"/>
      <c r="AA88" s="1365"/>
      <c r="AB88" s="1366"/>
      <c r="AC88" s="1366"/>
      <c r="AD88" s="1366"/>
      <c r="AE88" s="1273"/>
      <c r="AF88" s="1281"/>
      <c r="AG88" s="1281"/>
      <c r="AH88" s="1281"/>
      <c r="AI88" s="1281"/>
      <c r="AJ88" s="1281"/>
      <c r="AK88" s="1281"/>
      <c r="AL88" s="1281"/>
      <c r="AM88" s="1281"/>
      <c r="AN88" s="1281"/>
      <c r="AO88" s="1281"/>
      <c r="AP88" s="28"/>
    </row>
    <row r="89" spans="1:42" ht="13.5" customHeight="1">
      <c r="B89" s="1303"/>
      <c r="C89" s="1303"/>
      <c r="D89" s="1303"/>
      <c r="E89" s="1303"/>
      <c r="F89" s="1303"/>
      <c r="G89" s="1303"/>
      <c r="H89" s="1303"/>
      <c r="I89" s="1303"/>
      <c r="J89" s="1303"/>
      <c r="K89" s="1303"/>
      <c r="L89" s="1303"/>
      <c r="M89" s="1303"/>
      <c r="N89" s="1303"/>
      <c r="O89" s="1303"/>
      <c r="P89" s="1303"/>
      <c r="Q89" s="1303"/>
      <c r="R89" s="1303"/>
      <c r="S89" s="1303"/>
      <c r="T89" s="1303"/>
      <c r="U89" s="1303"/>
      <c r="V89" s="1303"/>
      <c r="W89" s="1303"/>
      <c r="X89" s="1303"/>
      <c r="Y89" s="1303"/>
      <c r="Z89" s="1303"/>
      <c r="AA89" s="1303"/>
      <c r="AB89" s="1303"/>
      <c r="AC89" s="1303"/>
      <c r="AD89" s="1303"/>
      <c r="AE89" s="1303"/>
      <c r="AF89" s="1304"/>
      <c r="AG89" s="1304"/>
      <c r="AH89" s="1304"/>
      <c r="AI89" s="1304"/>
      <c r="AJ89" s="1304"/>
      <c r="AK89" s="1304"/>
      <c r="AL89" s="1304"/>
      <c r="AM89" s="1304"/>
      <c r="AN89" s="1304"/>
      <c r="AO89" s="1304"/>
    </row>
    <row r="90" spans="1:42" ht="16.5" customHeight="1">
      <c r="A90" s="125"/>
      <c r="B90" s="1290" t="s">
        <v>1012</v>
      </c>
      <c r="C90" s="1291"/>
      <c r="D90" s="1291"/>
      <c r="E90" s="1291"/>
      <c r="F90" s="1291"/>
      <c r="G90" s="1292"/>
      <c r="H90" s="1400"/>
      <c r="I90" s="1364"/>
      <c r="J90" s="1364"/>
      <c r="K90" s="1364"/>
      <c r="L90" s="1364"/>
      <c r="M90" s="1364"/>
      <c r="N90" s="1364"/>
      <c r="O90" s="1364"/>
      <c r="P90" s="1364"/>
      <c r="Q90" s="1364"/>
      <c r="R90" s="1364"/>
      <c r="S90" s="1364"/>
      <c r="T90" s="1364"/>
      <c r="U90" s="1364"/>
      <c r="V90" s="1364"/>
      <c r="W90" s="1364"/>
      <c r="X90" s="1364"/>
      <c r="Y90" s="1364"/>
      <c r="Z90" s="1272"/>
      <c r="AA90" s="1305" t="s">
        <v>557</v>
      </c>
      <c r="AB90" s="1306"/>
      <c r="AC90" s="1306"/>
      <c r="AD90" s="1306"/>
      <c r="AE90" s="1307"/>
      <c r="AF90" s="1400"/>
      <c r="AG90" s="1364"/>
      <c r="AH90" s="1364"/>
      <c r="AI90" s="1364"/>
      <c r="AJ90" s="1364"/>
      <c r="AK90" s="1364"/>
      <c r="AL90" s="1364"/>
      <c r="AM90" s="1364"/>
      <c r="AN90" s="1364"/>
      <c r="AO90" s="1272"/>
      <c r="AP90" s="19"/>
    </row>
    <row r="91" spans="1:42" ht="16.5" customHeight="1">
      <c r="A91" s="125"/>
      <c r="B91" s="1412" t="s">
        <v>556</v>
      </c>
      <c r="C91" s="1413"/>
      <c r="D91" s="1413"/>
      <c r="E91" s="1413"/>
      <c r="F91" s="1413"/>
      <c r="G91" s="1414"/>
      <c r="H91" s="1431"/>
      <c r="I91" s="1432"/>
      <c r="J91" s="1432"/>
      <c r="K91" s="1432"/>
      <c r="L91" s="1432"/>
      <c r="M91" s="1432"/>
      <c r="N91" s="1432"/>
      <c r="O91" s="1432"/>
      <c r="P91" s="1432"/>
      <c r="Q91" s="1432"/>
      <c r="R91" s="1432"/>
      <c r="S91" s="1432"/>
      <c r="T91" s="1432"/>
      <c r="U91" s="1432"/>
      <c r="V91" s="1432"/>
      <c r="W91" s="1432"/>
      <c r="X91" s="1432"/>
      <c r="Y91" s="1432"/>
      <c r="Z91" s="1433"/>
      <c r="AA91" s="1434"/>
      <c r="AB91" s="1435"/>
      <c r="AC91" s="1435"/>
      <c r="AD91" s="1435"/>
      <c r="AE91" s="1436"/>
      <c r="AF91" s="1365"/>
      <c r="AG91" s="1366"/>
      <c r="AH91" s="1366"/>
      <c r="AI91" s="1366"/>
      <c r="AJ91" s="1366"/>
      <c r="AK91" s="1366"/>
      <c r="AL91" s="1366"/>
      <c r="AM91" s="1366"/>
      <c r="AN91" s="1366"/>
      <c r="AO91" s="1273"/>
      <c r="AP91" s="19"/>
    </row>
    <row r="92" spans="1:42" ht="8.25" customHeight="1">
      <c r="A92" s="125"/>
      <c r="B92" s="1296"/>
      <c r="C92" s="1296"/>
      <c r="D92" s="1296"/>
      <c r="E92" s="24"/>
      <c r="F92" s="24"/>
      <c r="G92" s="24"/>
      <c r="H92" s="25"/>
      <c r="I92" s="25"/>
      <c r="J92" s="25"/>
      <c r="K92" s="25"/>
      <c r="L92" s="25"/>
      <c r="M92" s="25"/>
      <c r="N92" s="25"/>
      <c r="O92" s="25"/>
      <c r="P92" s="25"/>
      <c r="Q92" s="25"/>
      <c r="R92" s="25"/>
      <c r="S92" s="25"/>
      <c r="T92" s="25"/>
      <c r="U92" s="25"/>
      <c r="V92" s="25"/>
      <c r="W92" s="25"/>
      <c r="X92" s="25"/>
      <c r="Y92" s="25"/>
      <c r="Z92" s="25"/>
      <c r="AA92" s="26"/>
      <c r="AB92" s="26"/>
      <c r="AC92" s="26"/>
      <c r="AD92" s="26"/>
      <c r="AE92" s="26"/>
      <c r="AF92" s="27"/>
      <c r="AG92" s="27"/>
      <c r="AH92" s="27"/>
      <c r="AI92" s="27"/>
      <c r="AJ92" s="27"/>
      <c r="AK92" s="27"/>
      <c r="AL92" s="27"/>
      <c r="AM92" s="27"/>
      <c r="AN92" s="27"/>
      <c r="AO92" s="27"/>
      <c r="AP92" s="28"/>
    </row>
    <row r="93" spans="1:42" ht="16.5" customHeight="1">
      <c r="A93" s="125"/>
      <c r="B93" s="1290" t="s">
        <v>558</v>
      </c>
      <c r="C93" s="1291"/>
      <c r="D93" s="1291"/>
      <c r="E93" s="1291"/>
      <c r="F93" s="1291"/>
      <c r="G93" s="1292"/>
      <c r="H93" s="1400"/>
      <c r="I93" s="1364"/>
      <c r="J93" s="1364"/>
      <c r="K93" s="1364"/>
      <c r="L93" s="1364"/>
      <c r="M93" s="1364"/>
      <c r="N93" s="1364"/>
      <c r="O93" s="1364"/>
      <c r="P93" s="1364"/>
      <c r="Q93" s="1364"/>
      <c r="R93" s="1364"/>
      <c r="S93" s="1364"/>
      <c r="T93" s="1364"/>
      <c r="U93" s="1364"/>
      <c r="V93" s="1364"/>
      <c r="W93" s="1364"/>
      <c r="X93" s="1364"/>
      <c r="Y93" s="1364"/>
      <c r="Z93" s="1272"/>
      <c r="AA93" s="1398"/>
      <c r="AB93" s="1399"/>
      <c r="AC93" s="1399"/>
      <c r="AD93" s="1399"/>
      <c r="AE93" s="1399"/>
      <c r="AF93" s="1281"/>
      <c r="AG93" s="1281"/>
      <c r="AH93" s="1281"/>
      <c r="AI93" s="1281"/>
      <c r="AJ93" s="1281"/>
      <c r="AK93" s="1281"/>
      <c r="AL93" s="1281"/>
      <c r="AM93" s="1281"/>
      <c r="AN93" s="1281"/>
      <c r="AO93" s="1281"/>
      <c r="AP93" s="28"/>
    </row>
    <row r="94" spans="1:42" ht="16.5" customHeight="1">
      <c r="A94" s="125"/>
      <c r="B94" s="1293"/>
      <c r="C94" s="1294"/>
      <c r="D94" s="1294"/>
      <c r="E94" s="1294"/>
      <c r="F94" s="1294"/>
      <c r="G94" s="1295"/>
      <c r="H94" s="1431"/>
      <c r="I94" s="1432"/>
      <c r="J94" s="1432"/>
      <c r="K94" s="1432"/>
      <c r="L94" s="1432"/>
      <c r="M94" s="1432"/>
      <c r="N94" s="1432"/>
      <c r="O94" s="1432"/>
      <c r="P94" s="1432"/>
      <c r="Q94" s="1432"/>
      <c r="R94" s="1432"/>
      <c r="S94" s="1432"/>
      <c r="T94" s="1432"/>
      <c r="U94" s="1432"/>
      <c r="V94" s="1432"/>
      <c r="W94" s="1432"/>
      <c r="X94" s="1432"/>
      <c r="Y94" s="1432"/>
      <c r="Z94" s="1433"/>
      <c r="AA94" s="1437"/>
      <c r="AB94" s="1438"/>
      <c r="AC94" s="1438"/>
      <c r="AD94" s="1438"/>
      <c r="AE94" s="1438"/>
      <c r="AF94" s="1281"/>
      <c r="AG94" s="1281"/>
      <c r="AH94" s="1281"/>
      <c r="AI94" s="1281"/>
      <c r="AJ94" s="1281"/>
      <c r="AK94" s="1281"/>
      <c r="AL94" s="1281"/>
      <c r="AM94" s="1281"/>
      <c r="AN94" s="1281"/>
      <c r="AO94" s="1281"/>
    </row>
    <row r="95" spans="1:42" ht="9" customHeight="1">
      <c r="B95" s="24"/>
      <c r="C95" s="23"/>
      <c r="D95" s="23"/>
      <c r="E95" s="23"/>
      <c r="F95" s="23"/>
      <c r="G95" s="23"/>
      <c r="H95" s="22"/>
      <c r="I95" s="22"/>
      <c r="J95" s="22"/>
      <c r="K95" s="22"/>
      <c r="L95" s="22"/>
      <c r="M95" s="22"/>
      <c r="N95" s="22"/>
      <c r="O95" s="22"/>
      <c r="P95" s="22"/>
      <c r="Q95" s="22"/>
      <c r="R95" s="22"/>
      <c r="S95" s="22"/>
      <c r="T95" s="22"/>
      <c r="U95" s="22"/>
      <c r="V95" s="30"/>
      <c r="W95" s="22"/>
      <c r="X95" s="22"/>
      <c r="Y95" s="22"/>
      <c r="Z95" s="22"/>
      <c r="AA95" s="29"/>
      <c r="AB95" s="29"/>
      <c r="AC95" s="29"/>
      <c r="AD95" s="29"/>
      <c r="AE95" s="29"/>
      <c r="AF95" s="27"/>
      <c r="AG95" s="27"/>
      <c r="AH95" s="27"/>
      <c r="AI95" s="27"/>
      <c r="AJ95" s="27"/>
      <c r="AK95" s="27"/>
      <c r="AL95" s="27"/>
      <c r="AM95" s="27"/>
      <c r="AN95" s="27"/>
      <c r="AO95" s="27"/>
    </row>
    <row r="96" spans="1:42" ht="25.5" customHeight="1">
      <c r="B96" s="1395" t="s">
        <v>1413</v>
      </c>
      <c r="C96" s="1257"/>
      <c r="D96" s="1257"/>
      <c r="E96" s="1257"/>
      <c r="F96" s="1257"/>
      <c r="G96" s="1257"/>
      <c r="H96" s="1257"/>
      <c r="I96" s="1257"/>
      <c r="J96" s="1257"/>
      <c r="K96" s="1257"/>
      <c r="L96" s="1257"/>
      <c r="M96" s="1257"/>
      <c r="N96" s="1257"/>
      <c r="O96" s="1257"/>
      <c r="P96" s="1257"/>
      <c r="Q96" s="1257"/>
      <c r="R96" s="1257"/>
      <c r="S96" s="1257"/>
      <c r="T96" s="1257"/>
      <c r="U96" s="1258"/>
      <c r="V96" s="1396"/>
      <c r="W96" s="1394"/>
      <c r="X96" s="1394"/>
      <c r="Y96" s="1394"/>
      <c r="Z96" s="1394"/>
      <c r="AA96" s="1394"/>
      <c r="AB96" s="1394"/>
      <c r="AC96" s="1394"/>
      <c r="AD96" s="1394"/>
      <c r="AE96" s="1394"/>
      <c r="AF96" s="1394"/>
      <c r="AG96" s="1394"/>
      <c r="AH96" s="1394"/>
      <c r="AI96" s="1394"/>
      <c r="AJ96" s="1394"/>
      <c r="AK96" s="1394"/>
      <c r="AL96" s="1394"/>
      <c r="AM96" s="1394"/>
      <c r="AN96" s="1394"/>
      <c r="AO96" s="1397"/>
      <c r="AP96" s="28"/>
    </row>
    <row r="97" spans="2:42" ht="9" customHeight="1">
      <c r="B97" s="24"/>
      <c r="C97" s="23"/>
      <c r="D97" s="23"/>
      <c r="E97" s="23"/>
      <c r="F97" s="23"/>
      <c r="G97" s="23"/>
      <c r="H97" s="22"/>
      <c r="I97" s="22"/>
      <c r="J97" s="22"/>
      <c r="K97" s="22"/>
      <c r="L97" s="22"/>
      <c r="M97" s="22"/>
      <c r="N97" s="22"/>
      <c r="O97" s="22"/>
      <c r="P97" s="22"/>
      <c r="Q97" s="22"/>
      <c r="R97" s="22"/>
      <c r="S97" s="22"/>
      <c r="T97" s="22"/>
      <c r="U97" s="22"/>
      <c r="V97" s="30"/>
      <c r="W97" s="22"/>
      <c r="X97" s="22"/>
      <c r="Y97" s="22"/>
      <c r="Z97" s="22"/>
      <c r="AA97" s="29"/>
      <c r="AB97" s="29"/>
      <c r="AC97" s="29"/>
      <c r="AD97" s="29"/>
      <c r="AE97" s="29"/>
      <c r="AF97" s="27"/>
      <c r="AG97" s="27"/>
      <c r="AH97" s="27"/>
      <c r="AI97" s="27"/>
      <c r="AJ97" s="27"/>
      <c r="AK97" s="27"/>
      <c r="AL97" s="27"/>
      <c r="AM97" s="27"/>
      <c r="AN97" s="27"/>
      <c r="AO97" s="27"/>
    </row>
    <row r="98" spans="2:42" ht="25.5" customHeight="1">
      <c r="B98" s="1290" t="s">
        <v>1082</v>
      </c>
      <c r="C98" s="1291"/>
      <c r="D98" s="1291"/>
      <c r="E98" s="1291"/>
      <c r="F98" s="1291"/>
      <c r="G98" s="1292"/>
      <c r="H98" s="1404"/>
      <c r="I98" s="1405"/>
      <c r="J98" s="1405"/>
      <c r="K98" s="1405"/>
      <c r="L98" s="1405"/>
      <c r="M98" s="1405"/>
      <c r="N98" s="1405"/>
      <c r="O98" s="1405"/>
      <c r="P98" s="1405"/>
      <c r="Q98" s="1405"/>
      <c r="R98" s="1405"/>
      <c r="S98" s="1405"/>
      <c r="T98" s="1405"/>
      <c r="U98" s="1405"/>
      <c r="V98" s="1405"/>
      <c r="W98" s="1405"/>
      <c r="X98" s="1405"/>
      <c r="Y98" s="1405"/>
      <c r="Z98" s="1406"/>
      <c r="AA98" s="1256" t="s">
        <v>1083</v>
      </c>
      <c r="AB98" s="1257"/>
      <c r="AC98" s="1257"/>
      <c r="AD98" s="1257"/>
      <c r="AE98" s="1257"/>
      <c r="AF98" s="1257"/>
      <c r="AG98" s="1257"/>
      <c r="AH98" s="1258"/>
      <c r="AI98" s="1256" t="s">
        <v>1084</v>
      </c>
      <c r="AJ98" s="1257"/>
      <c r="AK98" s="1257"/>
      <c r="AL98" s="1257"/>
      <c r="AM98" s="1257"/>
      <c r="AN98" s="1257"/>
      <c r="AO98" s="1258"/>
      <c r="AP98" s="28"/>
    </row>
    <row r="99" spans="2:42" ht="25.5" customHeight="1">
      <c r="B99" s="1401"/>
      <c r="C99" s="1402"/>
      <c r="D99" s="1402"/>
      <c r="E99" s="1402"/>
      <c r="F99" s="1402"/>
      <c r="G99" s="1403"/>
      <c r="H99" s="1407" t="s">
        <v>2509</v>
      </c>
      <c r="I99" s="1408"/>
      <c r="J99" s="1408"/>
      <c r="K99" s="1408"/>
      <c r="L99" s="1408"/>
      <c r="M99" s="1408"/>
      <c r="N99" s="1408"/>
      <c r="O99" s="1408"/>
      <c r="P99" s="1408"/>
      <c r="Q99" s="1408"/>
      <c r="R99" s="1408"/>
      <c r="S99" s="1408"/>
      <c r="T99" s="1408"/>
      <c r="U99" s="1408"/>
      <c r="V99" s="1408"/>
      <c r="W99" s="1408"/>
      <c r="X99" s="1408"/>
      <c r="Y99" s="1408"/>
      <c r="Z99" s="1409"/>
      <c r="AA99" s="1393"/>
      <c r="AB99" s="1394"/>
      <c r="AC99" s="1394"/>
      <c r="AD99" s="1394"/>
      <c r="AE99" s="1394"/>
      <c r="AF99" s="1394"/>
      <c r="AG99" s="1388" t="s">
        <v>1085</v>
      </c>
      <c r="AH99" s="1389"/>
      <c r="AI99" s="1297"/>
      <c r="AJ99" s="1298"/>
      <c r="AK99" s="1298"/>
      <c r="AL99" s="1298"/>
      <c r="AM99" s="1298"/>
      <c r="AN99" s="1298"/>
      <c r="AO99" s="1299"/>
      <c r="AP99" s="28"/>
    </row>
    <row r="100" spans="2:42" ht="25.5" customHeight="1">
      <c r="B100" s="1293"/>
      <c r="C100" s="1294"/>
      <c r="D100" s="1294"/>
      <c r="E100" s="1294"/>
      <c r="F100" s="1294"/>
      <c r="G100" s="1295"/>
      <c r="H100" s="1407" t="s">
        <v>2470</v>
      </c>
      <c r="I100" s="1408"/>
      <c r="J100" s="1408"/>
      <c r="K100" s="1408"/>
      <c r="L100" s="1408"/>
      <c r="M100" s="1408"/>
      <c r="N100" s="1408"/>
      <c r="O100" s="1408"/>
      <c r="P100" s="1408"/>
      <c r="Q100" s="1408"/>
      <c r="R100" s="1408"/>
      <c r="S100" s="1408"/>
      <c r="T100" s="1408"/>
      <c r="U100" s="1408"/>
      <c r="V100" s="1408"/>
      <c r="W100" s="1408"/>
      <c r="X100" s="1408"/>
      <c r="Y100" s="1408"/>
      <c r="Z100" s="1409"/>
      <c r="AA100" s="1393"/>
      <c r="AB100" s="1394"/>
      <c r="AC100" s="1394"/>
      <c r="AD100" s="1394"/>
      <c r="AE100" s="1394"/>
      <c r="AF100" s="1394"/>
      <c r="AG100" s="1388" t="s">
        <v>1085</v>
      </c>
      <c r="AH100" s="1389"/>
      <c r="AI100" s="1390"/>
      <c r="AJ100" s="1391"/>
      <c r="AK100" s="1391"/>
      <c r="AL100" s="1391"/>
      <c r="AM100" s="1391"/>
      <c r="AN100" s="1391"/>
      <c r="AO100" s="1392"/>
      <c r="AP100" s="28"/>
    </row>
    <row r="101" spans="2:42" ht="9" customHeight="1">
      <c r="B101" s="23"/>
      <c r="C101" s="23"/>
      <c r="D101" s="23"/>
      <c r="E101" s="23"/>
      <c r="F101" s="23"/>
      <c r="G101" s="23"/>
      <c r="H101" s="22"/>
      <c r="I101" s="22"/>
      <c r="J101" s="22"/>
      <c r="K101" s="22"/>
      <c r="L101" s="22"/>
      <c r="M101" s="22"/>
      <c r="N101" s="22"/>
      <c r="O101" s="22"/>
      <c r="P101" s="22"/>
      <c r="Q101" s="22"/>
      <c r="R101" s="22"/>
      <c r="S101" s="22"/>
      <c r="T101" s="22"/>
      <c r="U101" s="22"/>
      <c r="V101" s="30"/>
      <c r="W101" s="22"/>
      <c r="X101" s="22"/>
      <c r="Y101" s="22"/>
      <c r="Z101" s="22"/>
      <c r="AA101" s="29"/>
      <c r="AB101" s="29"/>
      <c r="AC101" s="29"/>
      <c r="AD101" s="29"/>
      <c r="AE101" s="29"/>
      <c r="AF101" s="27"/>
      <c r="AG101" s="27"/>
      <c r="AH101" s="27"/>
      <c r="AI101" s="27"/>
      <c r="AJ101" s="27"/>
      <c r="AK101" s="27"/>
      <c r="AL101" s="27"/>
      <c r="AM101" s="27"/>
      <c r="AN101" s="27"/>
      <c r="AO101" s="27"/>
    </row>
    <row r="102" spans="2:42" ht="16.5" customHeight="1">
      <c r="B102" s="1290" t="s">
        <v>1086</v>
      </c>
      <c r="C102" s="1291"/>
      <c r="D102" s="1291"/>
      <c r="E102" s="1291"/>
      <c r="F102" s="1291"/>
      <c r="G102" s="1291"/>
      <c r="H102" s="1290" t="s">
        <v>1087</v>
      </c>
      <c r="I102" s="1291"/>
      <c r="J102" s="1291"/>
      <c r="K102" s="1291"/>
      <c r="L102" s="1291"/>
      <c r="M102" s="1291"/>
      <c r="N102" s="1291"/>
      <c r="O102" s="1291"/>
      <c r="P102" s="1291"/>
      <c r="Q102" s="1297"/>
      <c r="R102" s="1298"/>
      <c r="S102" s="1298"/>
      <c r="T102" s="1298"/>
      <c r="U102" s="1298"/>
      <c r="V102" s="1298"/>
      <c r="W102" s="1298"/>
      <c r="X102" s="1298"/>
      <c r="Y102" s="1298"/>
      <c r="Z102" s="1298"/>
      <c r="AA102" s="1298"/>
      <c r="AB102" s="1298"/>
      <c r="AC102" s="1298"/>
      <c r="AD102" s="1298"/>
      <c r="AE102" s="1298"/>
      <c r="AF102" s="1298"/>
      <c r="AG102" s="1298"/>
      <c r="AH102" s="1298"/>
      <c r="AI102" s="1298"/>
      <c r="AJ102" s="1298"/>
      <c r="AK102" s="1298"/>
      <c r="AL102" s="1298"/>
      <c r="AM102" s="1298"/>
      <c r="AN102" s="1298"/>
      <c r="AO102" s="1299"/>
      <c r="AP102" s="28"/>
    </row>
    <row r="103" spans="2:42" ht="16.5" customHeight="1">
      <c r="B103" s="1401"/>
      <c r="C103" s="1402"/>
      <c r="D103" s="1402"/>
      <c r="E103" s="1402"/>
      <c r="F103" s="1402"/>
      <c r="G103" s="1402"/>
      <c r="H103" s="1293"/>
      <c r="I103" s="1294"/>
      <c r="J103" s="1294"/>
      <c r="K103" s="1294"/>
      <c r="L103" s="1294"/>
      <c r="M103" s="1294"/>
      <c r="N103" s="1294"/>
      <c r="O103" s="1294"/>
      <c r="P103" s="1294"/>
      <c r="Q103" s="1300"/>
      <c r="R103" s="1301"/>
      <c r="S103" s="1301"/>
      <c r="T103" s="1301"/>
      <c r="U103" s="1301"/>
      <c r="V103" s="1301"/>
      <c r="W103" s="1301"/>
      <c r="X103" s="1301"/>
      <c r="Y103" s="1301"/>
      <c r="Z103" s="1301"/>
      <c r="AA103" s="1301"/>
      <c r="AB103" s="1301"/>
      <c r="AC103" s="1301"/>
      <c r="AD103" s="1301"/>
      <c r="AE103" s="1301"/>
      <c r="AF103" s="1301"/>
      <c r="AG103" s="1301"/>
      <c r="AH103" s="1301"/>
      <c r="AI103" s="1301"/>
      <c r="AJ103" s="1301"/>
      <c r="AK103" s="1301"/>
      <c r="AL103" s="1301"/>
      <c r="AM103" s="1301"/>
      <c r="AN103" s="1301"/>
      <c r="AO103" s="1302"/>
      <c r="AP103" s="28"/>
    </row>
    <row r="104" spans="2:42" ht="16.5" customHeight="1">
      <c r="B104" s="1401"/>
      <c r="C104" s="1402"/>
      <c r="D104" s="1402"/>
      <c r="E104" s="1402"/>
      <c r="F104" s="1402"/>
      <c r="G104" s="1402"/>
      <c r="H104" s="1290" t="s">
        <v>1088</v>
      </c>
      <c r="I104" s="1291"/>
      <c r="J104" s="1291"/>
      <c r="K104" s="1291"/>
      <c r="L104" s="1291"/>
      <c r="M104" s="1291"/>
      <c r="N104" s="1291"/>
      <c r="O104" s="1291"/>
      <c r="P104" s="1291"/>
      <c r="Q104" s="1297"/>
      <c r="R104" s="1298"/>
      <c r="S104" s="1298"/>
      <c r="T104" s="1298"/>
      <c r="U104" s="1298"/>
      <c r="V104" s="1298"/>
      <c r="W104" s="1298"/>
      <c r="X104" s="1298"/>
      <c r="Y104" s="1299"/>
      <c r="Z104" s="1290" t="s">
        <v>1089</v>
      </c>
      <c r="AA104" s="1291"/>
      <c r="AB104" s="1291"/>
      <c r="AC104" s="1291"/>
      <c r="AD104" s="1363"/>
      <c r="AE104" s="1364"/>
      <c r="AF104" s="1364"/>
      <c r="AG104" s="1364"/>
      <c r="AH104" s="1272"/>
      <c r="AI104" s="1290" t="s">
        <v>1054</v>
      </c>
      <c r="AJ104" s="1291"/>
      <c r="AK104" s="1291"/>
      <c r="AL104" s="1292"/>
      <c r="AM104" s="1363"/>
      <c r="AN104" s="1364"/>
      <c r="AO104" s="1419" t="s">
        <v>1055</v>
      </c>
      <c r="AP104" s="28"/>
    </row>
    <row r="105" spans="2:42" ht="16.5" customHeight="1">
      <c r="B105" s="1401"/>
      <c r="C105" s="1402"/>
      <c r="D105" s="1402"/>
      <c r="E105" s="1402"/>
      <c r="F105" s="1402"/>
      <c r="G105" s="1402"/>
      <c r="H105" s="1293"/>
      <c r="I105" s="1294"/>
      <c r="J105" s="1294"/>
      <c r="K105" s="1294"/>
      <c r="L105" s="1294"/>
      <c r="M105" s="1294"/>
      <c r="N105" s="1294"/>
      <c r="O105" s="1294"/>
      <c r="P105" s="1294"/>
      <c r="Q105" s="1300"/>
      <c r="R105" s="1301"/>
      <c r="S105" s="1301"/>
      <c r="T105" s="1301"/>
      <c r="U105" s="1301"/>
      <c r="V105" s="1301"/>
      <c r="W105" s="1301"/>
      <c r="X105" s="1301"/>
      <c r="Y105" s="1302"/>
      <c r="Z105" s="1293"/>
      <c r="AA105" s="1294"/>
      <c r="AB105" s="1294"/>
      <c r="AC105" s="1294"/>
      <c r="AD105" s="1365"/>
      <c r="AE105" s="1366"/>
      <c r="AF105" s="1366"/>
      <c r="AG105" s="1366"/>
      <c r="AH105" s="1273"/>
      <c r="AI105" s="1293"/>
      <c r="AJ105" s="1294"/>
      <c r="AK105" s="1294"/>
      <c r="AL105" s="1295"/>
      <c r="AM105" s="1365"/>
      <c r="AN105" s="1366"/>
      <c r="AO105" s="1420"/>
      <c r="AP105" s="28"/>
    </row>
    <row r="106" spans="2:42" ht="16.5" customHeight="1">
      <c r="B106" s="1401"/>
      <c r="C106" s="1402"/>
      <c r="D106" s="1402"/>
      <c r="E106" s="1402"/>
      <c r="F106" s="1402"/>
      <c r="G106" s="1402"/>
      <c r="H106" s="1290" t="s">
        <v>1056</v>
      </c>
      <c r="I106" s="1291"/>
      <c r="J106" s="1291"/>
      <c r="K106" s="1291"/>
      <c r="L106" s="1291"/>
      <c r="M106" s="1291"/>
      <c r="N106" s="1291"/>
      <c r="O106" s="1291"/>
      <c r="P106" s="1292"/>
      <c r="Q106" s="126" t="s">
        <v>1113</v>
      </c>
      <c r="R106" s="126"/>
      <c r="S106" s="126"/>
      <c r="T106" s="126"/>
      <c r="U106" s="126"/>
      <c r="V106" s="126"/>
      <c r="W106" s="126"/>
      <c r="X106" s="126"/>
      <c r="Y106" s="126"/>
      <c r="Z106" s="126"/>
      <c r="AA106" s="126"/>
      <c r="AB106" s="126"/>
      <c r="AC106" s="126"/>
      <c r="AD106" s="126"/>
      <c r="AE106" s="126"/>
      <c r="AF106" s="126"/>
      <c r="AG106" s="126"/>
      <c r="AH106" s="126"/>
      <c r="AI106" s="126"/>
      <c r="AJ106" s="126"/>
      <c r="AK106" s="126"/>
      <c r="AL106" s="126"/>
      <c r="AM106" s="126"/>
      <c r="AN106" s="126"/>
      <c r="AO106" s="127"/>
      <c r="AP106" s="28"/>
    </row>
    <row r="107" spans="2:42" ht="16.5" customHeight="1">
      <c r="B107" s="1401"/>
      <c r="C107" s="1402"/>
      <c r="D107" s="1402"/>
      <c r="E107" s="1402"/>
      <c r="F107" s="1402"/>
      <c r="G107" s="1402"/>
      <c r="H107" s="1401" t="s">
        <v>1057</v>
      </c>
      <c r="I107" s="1402"/>
      <c r="J107" s="1402"/>
      <c r="K107" s="1402"/>
      <c r="L107" s="1402"/>
      <c r="M107" s="1402"/>
      <c r="N107" s="1402"/>
      <c r="O107" s="1402"/>
      <c r="P107" s="1403"/>
      <c r="Q107" s="1382"/>
      <c r="R107" s="1421"/>
      <c r="S107" s="1421"/>
      <c r="T107" s="1421"/>
      <c r="U107" s="1421"/>
      <c r="V107" s="1421"/>
      <c r="W107" s="1421"/>
      <c r="X107" s="1421"/>
      <c r="Y107" s="1421"/>
      <c r="Z107" s="1421"/>
      <c r="AA107" s="1421"/>
      <c r="AB107" s="1421"/>
      <c r="AC107" s="1421"/>
      <c r="AD107" s="1421"/>
      <c r="AE107" s="1421"/>
      <c r="AF107" s="1421"/>
      <c r="AG107" s="1421"/>
      <c r="AH107" s="1421"/>
      <c r="AI107" s="1421"/>
      <c r="AJ107" s="1421"/>
      <c r="AK107" s="1421"/>
      <c r="AL107" s="1421"/>
      <c r="AM107" s="1421"/>
      <c r="AN107" s="1421"/>
      <c r="AO107" s="1384"/>
      <c r="AP107" s="28"/>
    </row>
    <row r="108" spans="2:42" ht="16.5" customHeight="1">
      <c r="B108" s="1293"/>
      <c r="C108" s="1294"/>
      <c r="D108" s="1294"/>
      <c r="E108" s="1294"/>
      <c r="F108" s="1294"/>
      <c r="G108" s="1294"/>
      <c r="H108" s="1293"/>
      <c r="I108" s="1294"/>
      <c r="J108" s="1294"/>
      <c r="K108" s="1294"/>
      <c r="L108" s="1294"/>
      <c r="M108" s="1294"/>
      <c r="N108" s="1294"/>
      <c r="O108" s="1294"/>
      <c r="P108" s="1295"/>
      <c r="Q108" s="1385"/>
      <c r="R108" s="1386"/>
      <c r="S108" s="1386"/>
      <c r="T108" s="1386"/>
      <c r="U108" s="1386"/>
      <c r="V108" s="1386"/>
      <c r="W108" s="1386"/>
      <c r="X108" s="1386"/>
      <c r="Y108" s="1386"/>
      <c r="Z108" s="1386"/>
      <c r="AA108" s="1386"/>
      <c r="AB108" s="1386"/>
      <c r="AC108" s="1386"/>
      <c r="AD108" s="1386"/>
      <c r="AE108" s="1386"/>
      <c r="AF108" s="1386"/>
      <c r="AG108" s="1386"/>
      <c r="AH108" s="1386"/>
      <c r="AI108" s="1386"/>
      <c r="AJ108" s="1386"/>
      <c r="AK108" s="1386"/>
      <c r="AL108" s="1386"/>
      <c r="AM108" s="1386"/>
      <c r="AN108" s="1386"/>
      <c r="AO108" s="1387"/>
      <c r="AP108" s="28"/>
    </row>
    <row r="109" spans="2:42" ht="16.5" customHeight="1">
      <c r="B109" s="1410" t="s">
        <v>1282</v>
      </c>
      <c r="C109" s="1410"/>
      <c r="D109" s="1410"/>
      <c r="E109" s="1410"/>
      <c r="F109" s="1410"/>
      <c r="G109" s="1410"/>
      <c r="H109" s="1410"/>
      <c r="I109" s="1410"/>
      <c r="J109" s="1410"/>
      <c r="K109" s="1410"/>
      <c r="L109" s="1410"/>
      <c r="M109" s="1410"/>
      <c r="N109" s="1410"/>
      <c r="O109" s="1410"/>
      <c r="P109" s="1410"/>
      <c r="Q109" s="1410"/>
      <c r="R109" s="1410"/>
      <c r="S109" s="1410"/>
      <c r="T109" s="1410"/>
      <c r="U109" s="1410"/>
      <c r="V109" s="1410"/>
      <c r="W109" s="1410"/>
      <c r="X109" s="1410"/>
      <c r="Y109" s="1410"/>
      <c r="Z109" s="1410"/>
      <c r="AA109" s="1410"/>
      <c r="AB109" s="1410"/>
      <c r="AC109" s="1410"/>
      <c r="AD109" s="1410"/>
      <c r="AE109" s="1410"/>
      <c r="AF109" s="1410"/>
      <c r="AG109" s="1410"/>
      <c r="AH109" s="1410"/>
      <c r="AI109" s="1410"/>
      <c r="AJ109" s="1410"/>
      <c r="AK109" s="1410"/>
      <c r="AL109" s="1410"/>
      <c r="AM109" s="1410"/>
      <c r="AN109" s="1410"/>
      <c r="AO109" s="1410"/>
    </row>
    <row r="110" spans="2:42" ht="25.5" customHeight="1">
      <c r="B110" s="1256" t="s">
        <v>1058</v>
      </c>
      <c r="C110" s="1257"/>
      <c r="D110" s="1257"/>
      <c r="E110" s="1257"/>
      <c r="F110" s="1257"/>
      <c r="G110" s="1258"/>
      <c r="H110" s="1297"/>
      <c r="I110" s="1298"/>
      <c r="J110" s="1298"/>
      <c r="K110" s="1298"/>
      <c r="L110" s="1298"/>
      <c r="M110" s="1298"/>
      <c r="N110" s="1298"/>
      <c r="O110" s="1298"/>
      <c r="P110" s="1298"/>
      <c r="Q110" s="1298"/>
      <c r="R110" s="1298"/>
      <c r="S110" s="1298"/>
      <c r="T110" s="1298"/>
      <c r="U110" s="1298"/>
      <c r="V110" s="1298"/>
      <c r="W110" s="1298"/>
      <c r="X110" s="1298"/>
      <c r="Y110" s="1298"/>
      <c r="Z110" s="19"/>
    </row>
    <row r="111" spans="2:42" ht="3.75" customHeight="1">
      <c r="B111" s="20"/>
      <c r="C111" s="20"/>
      <c r="D111" s="20"/>
      <c r="E111" s="20"/>
      <c r="F111" s="20"/>
      <c r="G111" s="20"/>
      <c r="H111" s="20"/>
      <c r="I111" s="20"/>
      <c r="J111" s="20"/>
      <c r="K111" s="20"/>
      <c r="L111" s="20"/>
      <c r="M111" s="20"/>
      <c r="N111" s="20"/>
      <c r="O111" s="20"/>
      <c r="P111" s="20"/>
      <c r="Q111" s="20"/>
      <c r="R111" s="20"/>
      <c r="S111" s="20"/>
      <c r="T111" s="20"/>
      <c r="U111" s="20"/>
      <c r="V111" s="20"/>
      <c r="W111" s="20"/>
      <c r="X111" s="20"/>
      <c r="Y111" s="20"/>
    </row>
    <row r="112" spans="2:42" ht="3.75" customHeight="1"/>
    <row r="113" ht="3.75" customHeight="1"/>
    <row r="114" ht="3.75" customHeight="1"/>
  </sheetData>
  <sheetProtection password="CC6F" sheet="1" objects="1" scenarios="1"/>
  <mergeCells count="261">
    <mergeCell ref="X41:Y43"/>
    <mergeCell ref="B54:G55"/>
    <mergeCell ref="C41:G43"/>
    <mergeCell ref="AA42:AH43"/>
    <mergeCell ref="AJ41:AK43"/>
    <mergeCell ref="AA48:AH49"/>
    <mergeCell ref="AA45:AH46"/>
    <mergeCell ref="AI48:AI49"/>
    <mergeCell ref="AA41:AH41"/>
    <mergeCell ref="AI45:AI46"/>
    <mergeCell ref="Z41:Z43"/>
    <mergeCell ref="H53:Y53"/>
    <mergeCell ref="H44:W46"/>
    <mergeCell ref="C44:G46"/>
    <mergeCell ref="B44:B46"/>
    <mergeCell ref="B50:AO52"/>
    <mergeCell ref="AL44:AO46"/>
    <mergeCell ref="AL41:AO43"/>
    <mergeCell ref="AI42:AI43"/>
    <mergeCell ref="AF54:AO55"/>
    <mergeCell ref="AJ47:AK49"/>
    <mergeCell ref="Z53:AE53"/>
    <mergeCell ref="Z54:AE55"/>
    <mergeCell ref="Z44:Z46"/>
    <mergeCell ref="AF69:AO69"/>
    <mergeCell ref="H74:AO74"/>
    <mergeCell ref="B69:G69"/>
    <mergeCell ref="B70:G70"/>
    <mergeCell ref="AF72:AO72"/>
    <mergeCell ref="B68:G68"/>
    <mergeCell ref="AF71:AO71"/>
    <mergeCell ref="AF70:AO70"/>
    <mergeCell ref="AA44:AH44"/>
    <mergeCell ref="AJ44:AK46"/>
    <mergeCell ref="AL47:AO49"/>
    <mergeCell ref="AF53:AO53"/>
    <mergeCell ref="Z47:Z49"/>
    <mergeCell ref="AA47:AH47"/>
    <mergeCell ref="B59:G59"/>
    <mergeCell ref="H56:Y56"/>
    <mergeCell ref="Z59:AE59"/>
    <mergeCell ref="AF59:AO59"/>
    <mergeCell ref="Z57:AE58"/>
    <mergeCell ref="AF57:AO58"/>
    <mergeCell ref="B57:G58"/>
    <mergeCell ref="B56:G56"/>
    <mergeCell ref="Z56:AE56"/>
    <mergeCell ref="X47:Y49"/>
    <mergeCell ref="AF81:AO82"/>
    <mergeCell ref="AA81:AD82"/>
    <mergeCell ref="H70:AE70"/>
    <mergeCell ref="AF73:AO73"/>
    <mergeCell ref="AA75:AE75"/>
    <mergeCell ref="AA87:AD88"/>
    <mergeCell ref="H75:Z75"/>
    <mergeCell ref="B76:AO77"/>
    <mergeCell ref="AF79:AO80"/>
    <mergeCell ref="AA78:AE78"/>
    <mergeCell ref="B74:G74"/>
    <mergeCell ref="B75:G75"/>
    <mergeCell ref="B71:G73"/>
    <mergeCell ref="H72:AE73"/>
    <mergeCell ref="AF78:AO78"/>
    <mergeCell ref="AF75:AN75"/>
    <mergeCell ref="H78:Z78"/>
    <mergeCell ref="B79:G80"/>
    <mergeCell ref="B78:G78"/>
    <mergeCell ref="H81:Z82"/>
    <mergeCell ref="AE83:AE84"/>
    <mergeCell ref="AA83:AD84"/>
    <mergeCell ref="B90:G90"/>
    <mergeCell ref="AF87:AO88"/>
    <mergeCell ref="H87:Z88"/>
    <mergeCell ref="B87:G88"/>
    <mergeCell ref="AA85:AD86"/>
    <mergeCell ref="B85:G86"/>
    <mergeCell ref="AE87:AE88"/>
    <mergeCell ref="B83:G84"/>
    <mergeCell ref="AE85:AE86"/>
    <mergeCell ref="C29:G31"/>
    <mergeCell ref="H29:W31"/>
    <mergeCell ref="X29:Y31"/>
    <mergeCell ref="AA30:AH31"/>
    <mergeCell ref="Z38:Z40"/>
    <mergeCell ref="C35:G37"/>
    <mergeCell ref="H35:W37"/>
    <mergeCell ref="Z35:Z37"/>
    <mergeCell ref="B38:B40"/>
    <mergeCell ref="AA36:AH37"/>
    <mergeCell ref="X38:Y40"/>
    <mergeCell ref="AA35:AH35"/>
    <mergeCell ref="B35:B37"/>
    <mergeCell ref="B29:B31"/>
    <mergeCell ref="B32:B34"/>
    <mergeCell ref="C32:G34"/>
    <mergeCell ref="H32:W34"/>
    <mergeCell ref="X32:Y34"/>
    <mergeCell ref="H38:W40"/>
    <mergeCell ref="C38:G40"/>
    <mergeCell ref="X35:Y37"/>
    <mergeCell ref="B2:AN2"/>
    <mergeCell ref="B5:G5"/>
    <mergeCell ref="B9:G9"/>
    <mergeCell ref="H5:AE5"/>
    <mergeCell ref="AF5:AO5"/>
    <mergeCell ref="Z6:AE6"/>
    <mergeCell ref="AF6:AO6"/>
    <mergeCell ref="AI1:AO1"/>
    <mergeCell ref="H4:Z4"/>
    <mergeCell ref="C1:H1"/>
    <mergeCell ref="AF8:AO8"/>
    <mergeCell ref="H9:AO9"/>
    <mergeCell ref="B4:G4"/>
    <mergeCell ref="AA4:AE4"/>
    <mergeCell ref="AF4:AO4"/>
    <mergeCell ref="B6:G8"/>
    <mergeCell ref="AF7:AO7"/>
    <mergeCell ref="H7:AE8"/>
    <mergeCell ref="H6:Y6"/>
    <mergeCell ref="B3:G3"/>
    <mergeCell ref="H3:V3"/>
    <mergeCell ref="Z10:AE10"/>
    <mergeCell ref="H13:P16"/>
    <mergeCell ref="AA19:AI19"/>
    <mergeCell ref="Q12:AO12"/>
    <mergeCell ref="B10:G10"/>
    <mergeCell ref="B12:G13"/>
    <mergeCell ref="C18:G19"/>
    <mergeCell ref="B20:B22"/>
    <mergeCell ref="H12:P12"/>
    <mergeCell ref="X10:Y10"/>
    <mergeCell ref="AF10:AN10"/>
    <mergeCell ref="AL18:AO19"/>
    <mergeCell ref="AJ18:AK19"/>
    <mergeCell ref="Z18:Z19"/>
    <mergeCell ref="AA18:AI18"/>
    <mergeCell ref="H10:W10"/>
    <mergeCell ref="Q13:AO16"/>
    <mergeCell ref="AL20:AO22"/>
    <mergeCell ref="AJ20:AK22"/>
    <mergeCell ref="AI21:AI22"/>
    <mergeCell ref="AA21:AH22"/>
    <mergeCell ref="H18:W19"/>
    <mergeCell ref="H20:W22"/>
    <mergeCell ref="X20:Y22"/>
    <mergeCell ref="C20:G22"/>
    <mergeCell ref="X26:Y28"/>
    <mergeCell ref="B15:G16"/>
    <mergeCell ref="Z23:Z25"/>
    <mergeCell ref="AA24:AH25"/>
    <mergeCell ref="AL26:AO28"/>
    <mergeCell ref="AL23:AO25"/>
    <mergeCell ref="H26:W28"/>
    <mergeCell ref="Z20:Z22"/>
    <mergeCell ref="X23:Y25"/>
    <mergeCell ref="X18:Y19"/>
    <mergeCell ref="AJ23:AK25"/>
    <mergeCell ref="AI24:AI25"/>
    <mergeCell ref="AI27:AI28"/>
    <mergeCell ref="H23:W25"/>
    <mergeCell ref="AA23:AH23"/>
    <mergeCell ref="AA20:AH20"/>
    <mergeCell ref="AJ26:AK28"/>
    <mergeCell ref="Z26:Z28"/>
    <mergeCell ref="B26:B28"/>
    <mergeCell ref="C26:G28"/>
    <mergeCell ref="B23:B25"/>
    <mergeCell ref="C23:G25"/>
    <mergeCell ref="AA26:AH26"/>
    <mergeCell ref="AA27:AH28"/>
    <mergeCell ref="AL38:AO40"/>
    <mergeCell ref="AJ38:AK40"/>
    <mergeCell ref="AL35:AO37"/>
    <mergeCell ref="AI36:AI37"/>
    <mergeCell ref="AJ35:AK37"/>
    <mergeCell ref="AJ32:AK34"/>
    <mergeCell ref="AI39:AI40"/>
    <mergeCell ref="Z29:Z31"/>
    <mergeCell ref="AJ29:AK31"/>
    <mergeCell ref="AI30:AI31"/>
    <mergeCell ref="AA38:AH38"/>
    <mergeCell ref="AA33:AH34"/>
    <mergeCell ref="AA39:AH40"/>
    <mergeCell ref="AA29:AH29"/>
    <mergeCell ref="Z32:Z34"/>
    <mergeCell ref="AA32:AH32"/>
    <mergeCell ref="AL29:AO31"/>
    <mergeCell ref="AL32:AO34"/>
    <mergeCell ref="AI33:AI34"/>
    <mergeCell ref="Q102:AO103"/>
    <mergeCell ref="H57:Y58"/>
    <mergeCell ref="AF56:AO56"/>
    <mergeCell ref="H83:Z84"/>
    <mergeCell ref="AF60:AO61"/>
    <mergeCell ref="H60:Y61"/>
    <mergeCell ref="B64:G64"/>
    <mergeCell ref="H59:Y59"/>
    <mergeCell ref="H54:Y55"/>
    <mergeCell ref="B60:G61"/>
    <mergeCell ref="B81:G82"/>
    <mergeCell ref="AA79:AD80"/>
    <mergeCell ref="AE79:AE80"/>
    <mergeCell ref="B92:D92"/>
    <mergeCell ref="H102:P103"/>
    <mergeCell ref="B89:AO89"/>
    <mergeCell ref="AI99:AO99"/>
    <mergeCell ref="AI100:AO100"/>
    <mergeCell ref="AG99:AH99"/>
    <mergeCell ref="H93:Z94"/>
    <mergeCell ref="AA100:AF100"/>
    <mergeCell ref="H99:Z99"/>
    <mergeCell ref="AF93:AO94"/>
    <mergeCell ref="H79:Z80"/>
    <mergeCell ref="AA98:AH98"/>
    <mergeCell ref="X44:Y46"/>
    <mergeCell ref="B41:B43"/>
    <mergeCell ref="H47:W49"/>
    <mergeCell ref="B47:B49"/>
    <mergeCell ref="AE81:AE82"/>
    <mergeCell ref="B66:AO66"/>
    <mergeCell ref="Z60:AE61"/>
    <mergeCell ref="H41:W43"/>
    <mergeCell ref="B53:G53"/>
    <mergeCell ref="H71:Y71"/>
    <mergeCell ref="B65:G65"/>
    <mergeCell ref="C47:G49"/>
    <mergeCell ref="Z71:AE71"/>
    <mergeCell ref="AA69:AE69"/>
    <mergeCell ref="H69:Z69"/>
    <mergeCell ref="H68:V68"/>
    <mergeCell ref="AF90:AO91"/>
    <mergeCell ref="AF83:AO84"/>
    <mergeCell ref="AF85:AO86"/>
    <mergeCell ref="H85:Z86"/>
    <mergeCell ref="B91:G91"/>
    <mergeCell ref="H90:Z91"/>
    <mergeCell ref="AA90:AE91"/>
    <mergeCell ref="B110:G110"/>
    <mergeCell ref="H110:Y110"/>
    <mergeCell ref="H106:P106"/>
    <mergeCell ref="H107:P108"/>
    <mergeCell ref="AD104:AH105"/>
    <mergeCell ref="AA93:AE94"/>
    <mergeCell ref="V96:AO96"/>
    <mergeCell ref="B93:G94"/>
    <mergeCell ref="AM104:AN105"/>
    <mergeCell ref="AA99:AF99"/>
    <mergeCell ref="AO104:AO105"/>
    <mergeCell ref="AI104:AL105"/>
    <mergeCell ref="H104:P105"/>
    <mergeCell ref="Q104:Y105"/>
    <mergeCell ref="Z104:AC105"/>
    <mergeCell ref="B109:AO109"/>
    <mergeCell ref="AI98:AO98"/>
    <mergeCell ref="AG100:AH100"/>
    <mergeCell ref="H98:Z98"/>
    <mergeCell ref="B96:U96"/>
    <mergeCell ref="B98:G100"/>
    <mergeCell ref="B102:G108"/>
    <mergeCell ref="H100:Z100"/>
    <mergeCell ref="Q107:AO108"/>
  </mergeCells>
  <phoneticPr fontId="4"/>
  <dataValidations count="6">
    <dataValidation imeMode="off" allowBlank="1" showInputMessage="1" showErrorMessage="1" sqref="AA85 AA83 AA81 AA87 AA79"/>
    <dataValidation imeMode="hiragana" allowBlank="1" showInputMessage="1" showErrorMessage="1" sqref="Q13"/>
    <dataValidation type="list" imeMode="hiragana" allowBlank="1" showInputMessage="1" showErrorMessage="1" errorTitle="入力規則" error="○か×を入力して下さい" sqref="Z20:Z49">
      <formula1>"◎,※,◎・※"</formula1>
    </dataValidation>
    <dataValidation type="list" allowBlank="1" showInputMessage="1" showErrorMessage="1" sqref="H90:Z91 H93:Z94">
      <formula1>"使用,不使用"</formula1>
    </dataValidation>
    <dataValidation type="list" allowBlank="1" showInputMessage="1" showErrorMessage="1" sqref="AF90:AO91">
      <formula1>"左・中央・右,左・中央,中央・右,左・右,左のみ,中央のみ,右のみ"</formula1>
    </dataValidation>
    <dataValidation type="list" allowBlank="1" showInputMessage="1" showErrorMessage="1" sqref="V96:AO96">
      <formula1>"A．発表者の第一声,B．映写,Ｃ．演示（標本・模型など）"</formula1>
    </dataValidation>
  </dataValidations>
  <printOptions horizontalCentered="1"/>
  <pageMargins left="0.78740157480314965" right="0.39370078740157483" top="0.98425196850393704" bottom="0.39370078740157483" header="0.51181102362204722" footer="0.51181102362204722"/>
  <pageSetup paperSize="9" scale="88" orientation="portrait" r:id="rId1"/>
  <headerFooter alignWithMargins="0"/>
  <rowBreaks count="1" manualBreakCount="1">
    <brk id="61" max="41" man="1"/>
  </rowBreaks>
  <drawing r:id="rId2"/>
  <legacyDrawing r:id="rId3"/>
</worksheet>
</file>

<file path=xl/worksheets/sheet8.xml><?xml version="1.0" encoding="utf-8"?>
<worksheet xmlns="http://schemas.openxmlformats.org/spreadsheetml/2006/main" xmlns:r="http://schemas.openxmlformats.org/officeDocument/2006/relationships">
  <sheetPr codeName="Sheet6">
    <pageSetUpPr fitToPage="1"/>
  </sheetPr>
  <dimension ref="A1:AN38"/>
  <sheetViews>
    <sheetView showGridLines="0" showZeros="0" zoomScaleNormal="100" workbookViewId="0">
      <selection activeCell="AK4" sqref="AK4"/>
    </sheetView>
  </sheetViews>
  <sheetFormatPr defaultRowHeight="16.5" customHeight="1"/>
  <cols>
    <col min="1" max="6" width="3" style="66" customWidth="1"/>
    <col min="7" max="22" width="1.25" style="66" customWidth="1"/>
    <col min="23" max="36" width="3" style="66" customWidth="1"/>
    <col min="37" max="37" width="8" style="66" customWidth="1"/>
    <col min="38" max="44" width="3" style="66" customWidth="1"/>
    <col min="45" max="16384" width="9" style="66"/>
  </cols>
  <sheetData>
    <row r="1" spans="1:40" ht="16.5" customHeight="1">
      <c r="A1" s="128"/>
      <c r="B1" s="1512" t="s">
        <v>2583</v>
      </c>
      <c r="C1" s="1513"/>
      <c r="D1" s="1513"/>
      <c r="E1" s="1513"/>
      <c r="F1" s="1513"/>
      <c r="G1" s="1514"/>
      <c r="AG1" s="67" t="s">
        <v>800</v>
      </c>
      <c r="AH1" s="67"/>
      <c r="AI1" s="67"/>
      <c r="AJ1" s="67"/>
      <c r="AK1" s="67"/>
      <c r="AL1" s="67"/>
      <c r="AM1" s="67"/>
    </row>
    <row r="2" spans="1:40" ht="26.25" customHeight="1">
      <c r="A2" s="70"/>
      <c r="B2" s="70"/>
      <c r="C2" s="70"/>
      <c r="D2" s="70"/>
      <c r="E2" s="70"/>
      <c r="AG2" s="65"/>
      <c r="AH2" s="65"/>
      <c r="AI2" s="65"/>
      <c r="AJ2" s="65"/>
      <c r="AK2" s="1517" t="s">
        <v>2507</v>
      </c>
      <c r="AL2" s="1517"/>
      <c r="AM2" s="1517"/>
    </row>
    <row r="3" spans="1:40" ht="26.25" customHeight="1">
      <c r="A3" s="1355" t="s">
        <v>2600</v>
      </c>
      <c r="B3" s="1355"/>
      <c r="C3" s="1355"/>
      <c r="D3" s="1355"/>
      <c r="E3" s="1355"/>
      <c r="F3" s="1355"/>
      <c r="G3" s="1355"/>
      <c r="H3" s="1355"/>
      <c r="I3" s="1355"/>
      <c r="J3" s="1355"/>
      <c r="K3" s="1355"/>
      <c r="L3" s="1355"/>
      <c r="M3" s="1355"/>
      <c r="N3" s="1355"/>
      <c r="O3" s="1355"/>
      <c r="P3" s="1355"/>
      <c r="Q3" s="1355"/>
      <c r="R3" s="1355"/>
      <c r="S3" s="1355"/>
      <c r="T3" s="1355"/>
      <c r="U3" s="1355"/>
      <c r="V3" s="1355"/>
      <c r="W3" s="1355"/>
      <c r="X3" s="1355"/>
      <c r="Y3" s="1355"/>
      <c r="Z3" s="1355"/>
      <c r="AA3" s="1355"/>
      <c r="AB3" s="1355"/>
      <c r="AC3" s="1355"/>
      <c r="AD3" s="1355"/>
      <c r="AE3" s="1355"/>
      <c r="AF3" s="1355"/>
      <c r="AG3" s="1355"/>
      <c r="AH3" s="1355"/>
      <c r="AI3" s="1355"/>
      <c r="AJ3" s="1355"/>
      <c r="AK3" s="1355"/>
      <c r="AL3" s="1355"/>
      <c r="AM3" s="1355"/>
      <c r="AN3" s="121"/>
    </row>
    <row r="4" spans="1:40" ht="30" customHeight="1">
      <c r="A4" s="62"/>
      <c r="B4" s="62"/>
      <c r="C4" s="62"/>
      <c r="D4" s="62"/>
      <c r="E4" s="62"/>
      <c r="F4" s="62"/>
      <c r="G4" s="62"/>
      <c r="H4" s="62"/>
      <c r="I4" s="62"/>
      <c r="J4" s="62"/>
      <c r="K4" s="62"/>
      <c r="L4" s="62"/>
      <c r="M4" s="62"/>
      <c r="N4" s="62"/>
      <c r="O4" s="62"/>
      <c r="P4" s="62"/>
      <c r="Q4" s="62"/>
      <c r="R4" s="62"/>
      <c r="S4" s="62"/>
      <c r="T4" s="62"/>
      <c r="U4" s="62"/>
      <c r="V4" s="62"/>
      <c r="W4" s="62"/>
      <c r="X4" s="62"/>
      <c r="Y4" s="62"/>
      <c r="Z4" s="62"/>
      <c r="AA4" s="62"/>
      <c r="AB4" s="62"/>
      <c r="AC4" s="62"/>
      <c r="AD4" s="62"/>
      <c r="AE4" s="62"/>
      <c r="AF4" s="62"/>
      <c r="AG4" s="62"/>
      <c r="AH4" s="62"/>
      <c r="AI4" s="62"/>
      <c r="AJ4" s="62"/>
      <c r="AK4" s="62"/>
      <c r="AL4" s="62"/>
      <c r="AM4" s="62"/>
      <c r="AN4" s="121"/>
    </row>
    <row r="5" spans="1:40" ht="30" customHeight="1">
      <c r="A5" s="1476" t="s">
        <v>787</v>
      </c>
      <c r="B5" s="1476"/>
      <c r="C5" s="1476"/>
      <c r="D5" s="1476"/>
      <c r="E5" s="1476"/>
      <c r="F5" s="1476"/>
      <c r="G5" s="1282">
        <f>'申込シート①-1・２'!B3</f>
        <v>0</v>
      </c>
      <c r="H5" s="1283"/>
      <c r="I5" s="1283"/>
      <c r="J5" s="1283"/>
      <c r="K5" s="1283"/>
      <c r="L5" s="1283"/>
      <c r="M5" s="1283"/>
      <c r="N5" s="1283"/>
      <c r="O5" s="1283"/>
      <c r="P5" s="1283"/>
      <c r="Q5" s="1283"/>
      <c r="R5" s="1283"/>
      <c r="S5" s="1283"/>
      <c r="T5" s="1283"/>
      <c r="U5" s="1317"/>
      <c r="V5" s="698"/>
      <c r="W5" s="667"/>
      <c r="X5" s="667"/>
      <c r="Y5" s="667"/>
      <c r="Z5" s="667"/>
      <c r="AA5" s="667"/>
      <c r="AB5" s="667"/>
      <c r="AC5" s="667"/>
      <c r="AD5" s="667"/>
      <c r="AE5" s="667"/>
      <c r="AF5" s="667"/>
      <c r="AG5" s="667"/>
      <c r="AH5" s="667"/>
      <c r="AI5" s="667"/>
      <c r="AJ5" s="667"/>
      <c r="AK5" s="667"/>
      <c r="AL5" s="667"/>
      <c r="AM5" s="667"/>
    </row>
    <row r="6" spans="1:40" ht="30" customHeight="1">
      <c r="A6" s="1476" t="s">
        <v>813</v>
      </c>
      <c r="B6" s="1476"/>
      <c r="C6" s="1476"/>
      <c r="D6" s="1476"/>
      <c r="E6" s="1476"/>
      <c r="F6" s="1476"/>
      <c r="G6" s="1282" t="str">
        <f>'申込シート①-1・２'!C3</f>
        <v/>
      </c>
      <c r="H6" s="1283"/>
      <c r="I6" s="1283"/>
      <c r="J6" s="1283"/>
      <c r="K6" s="1283"/>
      <c r="L6" s="1283"/>
      <c r="M6" s="1283"/>
      <c r="N6" s="1283"/>
      <c r="O6" s="1283"/>
      <c r="P6" s="1283"/>
      <c r="Q6" s="1283"/>
      <c r="R6" s="1283"/>
      <c r="S6" s="1283"/>
      <c r="T6" s="1283"/>
      <c r="U6" s="1283"/>
      <c r="V6" s="1283"/>
      <c r="W6" s="1283"/>
      <c r="X6" s="1317"/>
      <c r="Y6" s="1492" t="s">
        <v>788</v>
      </c>
      <c r="Z6" s="1492"/>
      <c r="AA6" s="1492"/>
      <c r="AB6" s="1492"/>
      <c r="AC6" s="1492"/>
      <c r="AD6" s="1282" t="str">
        <f>'申込シート①-1・２'!E3</f>
        <v/>
      </c>
      <c r="AE6" s="1283"/>
      <c r="AF6" s="1283"/>
      <c r="AG6" s="1283"/>
      <c r="AH6" s="1283"/>
      <c r="AI6" s="1283"/>
      <c r="AJ6" s="1283"/>
      <c r="AK6" s="1283"/>
      <c r="AL6" s="1283"/>
      <c r="AM6" s="1317"/>
    </row>
    <row r="7" spans="1:40" ht="16.5" customHeight="1">
      <c r="A7" s="1337" t="s">
        <v>2480</v>
      </c>
      <c r="B7" s="1338"/>
      <c r="C7" s="1338"/>
      <c r="D7" s="1338"/>
      <c r="E7" s="1338"/>
      <c r="F7" s="1339"/>
      <c r="G7" s="1282">
        <f>'申込シート①-1・２'!F5</f>
        <v>0</v>
      </c>
      <c r="H7" s="1283"/>
      <c r="I7" s="1283"/>
      <c r="J7" s="1283"/>
      <c r="K7" s="1283"/>
      <c r="L7" s="1283"/>
      <c r="M7" s="1283"/>
      <c r="N7" s="1283"/>
      <c r="O7" s="1283"/>
      <c r="P7" s="1283"/>
      <c r="Q7" s="1283"/>
      <c r="R7" s="1283"/>
      <c r="S7" s="1283"/>
      <c r="T7" s="1283"/>
      <c r="U7" s="1283"/>
      <c r="V7" s="1283"/>
      <c r="W7" s="1283"/>
      <c r="X7" s="1283"/>
      <c r="Y7" s="1283"/>
      <c r="Z7" s="1283"/>
      <c r="AA7" s="1283"/>
      <c r="AB7" s="1283"/>
      <c r="AC7" s="1317"/>
      <c r="AD7" s="1447" t="s">
        <v>2481</v>
      </c>
      <c r="AE7" s="1448"/>
      <c r="AF7" s="1489"/>
      <c r="AG7" s="1489"/>
      <c r="AH7" s="1489"/>
      <c r="AI7" s="1489"/>
      <c r="AJ7" s="1489"/>
      <c r="AK7" s="1489"/>
      <c r="AL7" s="1489"/>
      <c r="AM7" s="1490"/>
    </row>
    <row r="8" spans="1:40" ht="16.5" customHeight="1">
      <c r="A8" s="1311" t="s">
        <v>789</v>
      </c>
      <c r="B8" s="1312"/>
      <c r="C8" s="1312"/>
      <c r="D8" s="1312"/>
      <c r="E8" s="1312"/>
      <c r="F8" s="1313"/>
      <c r="G8" s="1270" t="str">
        <f>'申込シート①-1・２'!E5 &amp; "課程"</f>
        <v>全日制課程</v>
      </c>
      <c r="H8" s="1271"/>
      <c r="I8" s="1271"/>
      <c r="J8" s="1271"/>
      <c r="K8" s="1271"/>
      <c r="L8" s="1271"/>
      <c r="M8" s="1271"/>
      <c r="N8" s="1271"/>
      <c r="O8" s="1271"/>
      <c r="P8" s="1271"/>
      <c r="Q8" s="1271"/>
      <c r="R8" s="1271"/>
      <c r="S8" s="1271"/>
      <c r="T8" s="1271"/>
      <c r="U8" s="1271"/>
      <c r="V8" s="1271"/>
      <c r="W8" s="1271"/>
      <c r="X8" s="1271"/>
      <c r="Y8" s="1499"/>
      <c r="Z8" s="1499"/>
      <c r="AA8" s="1499"/>
      <c r="AB8" s="1499"/>
      <c r="AC8" s="1500"/>
      <c r="AD8" s="1330" t="str">
        <f>'申込シート①-1・２'!L3</f>
        <v/>
      </c>
      <c r="AE8" s="1450"/>
      <c r="AF8" s="1450"/>
      <c r="AG8" s="1450"/>
      <c r="AH8" s="1450"/>
      <c r="AI8" s="1450"/>
      <c r="AJ8" s="1450"/>
      <c r="AK8" s="1450"/>
      <c r="AL8" s="1450"/>
      <c r="AM8" s="1331"/>
    </row>
    <row r="9" spans="1:40" ht="16.5" customHeight="1">
      <c r="A9" s="1311"/>
      <c r="B9" s="1312"/>
      <c r="C9" s="1312"/>
      <c r="D9" s="1312"/>
      <c r="E9" s="1312"/>
      <c r="F9" s="1313"/>
      <c r="G9" s="1264" t="str">
        <f>'申込シート①-1・２'!F3</f>
        <v/>
      </c>
      <c r="H9" s="1265"/>
      <c r="I9" s="1265"/>
      <c r="J9" s="1265"/>
      <c r="K9" s="1265"/>
      <c r="L9" s="1265"/>
      <c r="M9" s="1265"/>
      <c r="N9" s="1265"/>
      <c r="O9" s="1265"/>
      <c r="P9" s="1265"/>
      <c r="Q9" s="1265"/>
      <c r="R9" s="1265"/>
      <c r="S9" s="1265"/>
      <c r="T9" s="1265"/>
      <c r="U9" s="1265"/>
      <c r="V9" s="1265"/>
      <c r="W9" s="1265"/>
      <c r="X9" s="1265"/>
      <c r="Y9" s="1265"/>
      <c r="Z9" s="1265"/>
      <c r="AA9" s="1265"/>
      <c r="AB9" s="1265"/>
      <c r="AC9" s="1266"/>
      <c r="AD9" s="1274"/>
      <c r="AE9" s="1275"/>
      <c r="AF9" s="1275"/>
      <c r="AG9" s="1275"/>
      <c r="AH9" s="1275"/>
      <c r="AI9" s="1275"/>
      <c r="AJ9" s="1275"/>
      <c r="AK9" s="1275"/>
      <c r="AL9" s="1275"/>
      <c r="AM9" s="1276"/>
    </row>
    <row r="10" spans="1:40" ht="16.5" customHeight="1">
      <c r="A10" s="1311"/>
      <c r="B10" s="1312"/>
      <c r="C10" s="1312"/>
      <c r="D10" s="1312"/>
      <c r="E10" s="1312"/>
      <c r="F10" s="1313"/>
      <c r="G10" s="1264"/>
      <c r="H10" s="1265"/>
      <c r="I10" s="1265"/>
      <c r="J10" s="1265"/>
      <c r="K10" s="1265"/>
      <c r="L10" s="1265"/>
      <c r="M10" s="1265"/>
      <c r="N10" s="1265"/>
      <c r="O10" s="1265"/>
      <c r="P10" s="1265"/>
      <c r="Q10" s="1265"/>
      <c r="R10" s="1265"/>
      <c r="S10" s="1265"/>
      <c r="T10" s="1265"/>
      <c r="U10" s="1265"/>
      <c r="V10" s="1265"/>
      <c r="W10" s="1265"/>
      <c r="X10" s="1265"/>
      <c r="Y10" s="1265"/>
      <c r="Z10" s="1265"/>
      <c r="AA10" s="1265"/>
      <c r="AB10" s="1265"/>
      <c r="AC10" s="1266"/>
      <c r="AD10" s="1447" t="s">
        <v>2482</v>
      </c>
      <c r="AE10" s="1448"/>
      <c r="AF10" s="1489"/>
      <c r="AG10" s="1489"/>
      <c r="AH10" s="1489"/>
      <c r="AI10" s="1489"/>
      <c r="AJ10" s="1489"/>
      <c r="AK10" s="1489"/>
      <c r="AL10" s="1489"/>
      <c r="AM10" s="1490"/>
    </row>
    <row r="11" spans="1:40" ht="16.5" customHeight="1">
      <c r="A11" s="1311"/>
      <c r="B11" s="1312"/>
      <c r="C11" s="1312"/>
      <c r="D11" s="1312"/>
      <c r="E11" s="1312"/>
      <c r="F11" s="1313"/>
      <c r="G11" s="1264"/>
      <c r="H11" s="1265"/>
      <c r="I11" s="1265"/>
      <c r="J11" s="1265"/>
      <c r="K11" s="1265"/>
      <c r="L11" s="1265"/>
      <c r="M11" s="1265"/>
      <c r="N11" s="1265"/>
      <c r="O11" s="1265"/>
      <c r="P11" s="1265"/>
      <c r="Q11" s="1265"/>
      <c r="R11" s="1265"/>
      <c r="S11" s="1265"/>
      <c r="T11" s="1265"/>
      <c r="U11" s="1265"/>
      <c r="V11" s="1265"/>
      <c r="W11" s="1265"/>
      <c r="X11" s="1265"/>
      <c r="Y11" s="1265"/>
      <c r="Z11" s="1265"/>
      <c r="AA11" s="1265"/>
      <c r="AB11" s="1265"/>
      <c r="AC11" s="1266"/>
      <c r="AD11" s="1330" t="str">
        <f>'申込シート①-1・２'!L5</f>
        <v/>
      </c>
      <c r="AE11" s="1450"/>
      <c r="AF11" s="1450"/>
      <c r="AG11" s="1450"/>
      <c r="AH11" s="1450"/>
      <c r="AI11" s="1450"/>
      <c r="AJ11" s="1450"/>
      <c r="AK11" s="1450"/>
      <c r="AL11" s="1450"/>
      <c r="AM11" s="1331"/>
    </row>
    <row r="12" spans="1:40" ht="16.5" customHeight="1">
      <c r="A12" s="1314"/>
      <c r="B12" s="1315"/>
      <c r="C12" s="1315"/>
      <c r="D12" s="1315"/>
      <c r="E12" s="1315"/>
      <c r="F12" s="1316"/>
      <c r="G12" s="1267"/>
      <c r="H12" s="1268"/>
      <c r="I12" s="1268"/>
      <c r="J12" s="1268"/>
      <c r="K12" s="1268"/>
      <c r="L12" s="1268"/>
      <c r="M12" s="1268"/>
      <c r="N12" s="1268"/>
      <c r="O12" s="1268"/>
      <c r="P12" s="1268"/>
      <c r="Q12" s="1268"/>
      <c r="R12" s="1268"/>
      <c r="S12" s="1268"/>
      <c r="T12" s="1268"/>
      <c r="U12" s="1268"/>
      <c r="V12" s="1268"/>
      <c r="W12" s="1268"/>
      <c r="X12" s="1268"/>
      <c r="Y12" s="1268"/>
      <c r="Z12" s="1268"/>
      <c r="AA12" s="1268"/>
      <c r="AB12" s="1268"/>
      <c r="AC12" s="1269"/>
      <c r="AD12" s="1274"/>
      <c r="AE12" s="1275"/>
      <c r="AF12" s="1275"/>
      <c r="AG12" s="1275"/>
      <c r="AH12" s="1275"/>
      <c r="AI12" s="1275"/>
      <c r="AJ12" s="1275"/>
      <c r="AK12" s="1275"/>
      <c r="AL12" s="1275"/>
      <c r="AM12" s="1276"/>
    </row>
    <row r="13" spans="1:40" ht="20.25" customHeight="1">
      <c r="A13" s="1284" t="s">
        <v>815</v>
      </c>
      <c r="B13" s="1440"/>
      <c r="C13" s="1440"/>
      <c r="D13" s="1440"/>
      <c r="E13" s="1440"/>
      <c r="F13" s="1441"/>
      <c r="G13" s="1259" t="str">
        <f>'申込シート①-1・２'!N3</f>
        <v/>
      </c>
      <c r="H13" s="1260"/>
      <c r="I13" s="1260"/>
      <c r="J13" s="1260"/>
      <c r="K13" s="1260"/>
      <c r="L13" s="1260"/>
      <c r="M13" s="1260"/>
      <c r="N13" s="1260"/>
      <c r="O13" s="1260"/>
      <c r="P13" s="1260"/>
      <c r="Q13" s="1260"/>
      <c r="R13" s="1260"/>
      <c r="S13" s="1260"/>
      <c r="T13" s="1260"/>
      <c r="U13" s="1260"/>
      <c r="V13" s="1260"/>
      <c r="W13" s="1260"/>
      <c r="X13" s="1260"/>
      <c r="Y13" s="1260"/>
      <c r="Z13" s="1260"/>
      <c r="AA13" s="1260"/>
      <c r="AB13" s="1260"/>
      <c r="AC13" s="1260"/>
      <c r="AD13" s="1260"/>
      <c r="AE13" s="1260"/>
      <c r="AF13" s="1260"/>
      <c r="AG13" s="1260"/>
      <c r="AH13" s="1260"/>
      <c r="AI13" s="1260"/>
      <c r="AJ13" s="1260"/>
      <c r="AK13" s="1260"/>
      <c r="AL13" s="1260"/>
      <c r="AM13" s="1261"/>
    </row>
    <row r="14" spans="1:40" ht="45" customHeight="1">
      <c r="A14" s="1284" t="s">
        <v>790</v>
      </c>
      <c r="B14" s="1285"/>
      <c r="C14" s="1285"/>
      <c r="D14" s="1285"/>
      <c r="E14" s="1285"/>
      <c r="F14" s="1286"/>
      <c r="G14" s="1282" t="str">
        <f>'申込シート①-1・２'!J3&amp;"  "&amp;'申込シート①-1・２'!K3</f>
        <v xml:space="preserve">  </v>
      </c>
      <c r="H14" s="1283"/>
      <c r="I14" s="1283"/>
      <c r="J14" s="1283"/>
      <c r="K14" s="1283"/>
      <c r="L14" s="1283"/>
      <c r="M14" s="1283"/>
      <c r="N14" s="1283"/>
      <c r="O14" s="1283"/>
      <c r="P14" s="1283"/>
      <c r="Q14" s="1283"/>
      <c r="R14" s="1283"/>
      <c r="S14" s="1283"/>
      <c r="T14" s="1283"/>
      <c r="U14" s="1283"/>
      <c r="V14" s="1283"/>
      <c r="W14" s="1283"/>
      <c r="X14" s="1317"/>
      <c r="Y14" s="1442" t="s">
        <v>817</v>
      </c>
      <c r="Z14" s="1443"/>
      <c r="AA14" s="1443"/>
      <c r="AB14" s="1443"/>
      <c r="AC14" s="1444"/>
      <c r="AD14" s="1282" t="str">
        <f>'申込シート①-1・２'!J5&amp;"  "&amp;'申込シート①-1・２'!K5</f>
        <v xml:space="preserve">  </v>
      </c>
      <c r="AE14" s="1283"/>
      <c r="AF14" s="1283"/>
      <c r="AG14" s="1283"/>
      <c r="AH14" s="1283"/>
      <c r="AI14" s="1283"/>
      <c r="AJ14" s="1283"/>
      <c r="AK14" s="1283"/>
      <c r="AL14" s="1283" t="s">
        <v>2483</v>
      </c>
      <c r="AM14" s="1317"/>
    </row>
    <row r="15" spans="1:40" ht="16.5" customHeight="1">
      <c r="A15" s="70"/>
      <c r="B15" s="70"/>
      <c r="C15" s="70"/>
      <c r="D15" s="70"/>
      <c r="E15" s="70"/>
      <c r="F15" s="70"/>
      <c r="G15" s="65"/>
      <c r="H15" s="65"/>
      <c r="I15" s="65"/>
      <c r="J15" s="65"/>
      <c r="K15" s="65"/>
      <c r="L15" s="65"/>
      <c r="M15" s="65"/>
      <c r="N15" s="65"/>
      <c r="O15" s="65"/>
      <c r="P15" s="65"/>
      <c r="Q15" s="65"/>
      <c r="R15" s="65"/>
      <c r="S15" s="65"/>
      <c r="T15" s="65"/>
      <c r="U15" s="65"/>
      <c r="V15" s="65"/>
      <c r="W15" s="70"/>
      <c r="X15" s="70"/>
      <c r="Y15" s="70"/>
      <c r="Z15" s="70"/>
      <c r="AA15" s="70"/>
      <c r="AB15" s="70"/>
      <c r="AC15" s="70"/>
      <c r="AD15" s="65"/>
      <c r="AE15" s="65"/>
      <c r="AF15" s="65"/>
      <c r="AG15" s="65"/>
      <c r="AH15" s="65"/>
      <c r="AI15" s="65"/>
      <c r="AJ15" s="65"/>
      <c r="AK15" s="65"/>
      <c r="AL15" s="70"/>
      <c r="AM15" s="70"/>
    </row>
    <row r="17" spans="1:39" ht="16.5" customHeight="1">
      <c r="A17" s="1374" t="s">
        <v>2590</v>
      </c>
      <c r="B17" s="1338"/>
      <c r="C17" s="1338"/>
      <c r="D17" s="1338"/>
      <c r="E17" s="1338"/>
      <c r="F17" s="1339"/>
      <c r="G17" s="1284" t="s">
        <v>2484</v>
      </c>
      <c r="H17" s="1285"/>
      <c r="I17" s="1285"/>
      <c r="J17" s="1285"/>
      <c r="K17" s="1285"/>
      <c r="L17" s="1285"/>
      <c r="M17" s="1285"/>
      <c r="N17" s="1285"/>
      <c r="O17" s="1285"/>
      <c r="P17" s="1471"/>
      <c r="Q17" s="1510"/>
      <c r="R17" s="1510"/>
      <c r="S17" s="1510"/>
      <c r="T17" s="1510"/>
      <c r="U17" s="1510"/>
      <c r="V17" s="1510"/>
      <c r="W17" s="1510"/>
      <c r="X17" s="1510"/>
      <c r="Y17" s="1510"/>
      <c r="Z17" s="1510"/>
      <c r="AA17" s="1510"/>
      <c r="AB17" s="1510"/>
      <c r="AC17" s="1510"/>
      <c r="AD17" s="1510"/>
      <c r="AE17" s="1510"/>
      <c r="AF17" s="1510"/>
      <c r="AG17" s="1510"/>
      <c r="AH17" s="1510"/>
      <c r="AI17" s="1510"/>
      <c r="AJ17" s="1510"/>
      <c r="AK17" s="1510"/>
      <c r="AL17" s="1510"/>
      <c r="AM17" s="1511"/>
    </row>
    <row r="18" spans="1:39" ht="21.75" customHeight="1">
      <c r="A18" s="1459"/>
      <c r="B18" s="1460"/>
      <c r="C18" s="1460"/>
      <c r="D18" s="1460"/>
      <c r="E18" s="1460"/>
      <c r="F18" s="1461"/>
      <c r="G18" s="1462" t="s">
        <v>1060</v>
      </c>
      <c r="H18" s="1463"/>
      <c r="I18" s="1463"/>
      <c r="J18" s="1463"/>
      <c r="K18" s="1463"/>
      <c r="L18" s="1463"/>
      <c r="M18" s="1463"/>
      <c r="N18" s="1463"/>
      <c r="O18" s="1464"/>
      <c r="P18" s="1485"/>
      <c r="Q18" s="1451"/>
      <c r="R18" s="1451"/>
      <c r="S18" s="1451"/>
      <c r="T18" s="1451"/>
      <c r="U18" s="1451"/>
      <c r="V18" s="1451"/>
      <c r="W18" s="1451"/>
      <c r="X18" s="1451"/>
      <c r="Y18" s="1451"/>
      <c r="Z18" s="1451"/>
      <c r="AA18" s="1451"/>
      <c r="AB18" s="1451"/>
      <c r="AC18" s="1451"/>
      <c r="AD18" s="1451"/>
      <c r="AE18" s="1451"/>
      <c r="AF18" s="1451"/>
      <c r="AG18" s="1451"/>
      <c r="AH18" s="1451"/>
      <c r="AI18" s="1451"/>
      <c r="AJ18" s="1451"/>
      <c r="AK18" s="1451"/>
      <c r="AL18" s="1451"/>
      <c r="AM18" s="1452"/>
    </row>
    <row r="19" spans="1:39" ht="12.75" customHeight="1">
      <c r="A19" s="1374" t="s">
        <v>2533</v>
      </c>
      <c r="B19" s="1338"/>
      <c r="C19" s="1338"/>
      <c r="D19" s="1338"/>
      <c r="E19" s="1338"/>
      <c r="F19" s="1339"/>
      <c r="G19" s="1465"/>
      <c r="H19" s="1466"/>
      <c r="I19" s="1466"/>
      <c r="J19" s="1466"/>
      <c r="K19" s="1466"/>
      <c r="L19" s="1466"/>
      <c r="M19" s="1466"/>
      <c r="N19" s="1466"/>
      <c r="O19" s="1467"/>
      <c r="P19" s="1453"/>
      <c r="Q19" s="1525"/>
      <c r="R19" s="1525"/>
      <c r="S19" s="1525"/>
      <c r="T19" s="1525"/>
      <c r="U19" s="1525"/>
      <c r="V19" s="1525"/>
      <c r="W19" s="1525"/>
      <c r="X19" s="1525"/>
      <c r="Y19" s="1525"/>
      <c r="Z19" s="1525"/>
      <c r="AA19" s="1525"/>
      <c r="AB19" s="1525"/>
      <c r="AC19" s="1525"/>
      <c r="AD19" s="1525"/>
      <c r="AE19" s="1525"/>
      <c r="AF19" s="1525"/>
      <c r="AG19" s="1525"/>
      <c r="AH19" s="1525"/>
      <c r="AI19" s="1525"/>
      <c r="AJ19" s="1525"/>
      <c r="AK19" s="1525"/>
      <c r="AL19" s="1525"/>
      <c r="AM19" s="1455"/>
    </row>
    <row r="20" spans="1:39" ht="2.25" customHeight="1">
      <c r="A20" s="1311"/>
      <c r="B20" s="1312"/>
      <c r="C20" s="1312"/>
      <c r="D20" s="1312"/>
      <c r="E20" s="1312"/>
      <c r="F20" s="1313"/>
      <c r="G20" s="1465"/>
      <c r="H20" s="1466"/>
      <c r="I20" s="1466"/>
      <c r="J20" s="1466"/>
      <c r="K20" s="1466"/>
      <c r="L20" s="1466"/>
      <c r="M20" s="1466"/>
      <c r="N20" s="1466"/>
      <c r="O20" s="1467"/>
      <c r="P20" s="1453"/>
      <c r="Q20" s="1525"/>
      <c r="R20" s="1525"/>
      <c r="S20" s="1525"/>
      <c r="T20" s="1525"/>
      <c r="U20" s="1525"/>
      <c r="V20" s="1525"/>
      <c r="W20" s="1525"/>
      <c r="X20" s="1525"/>
      <c r="Y20" s="1525"/>
      <c r="Z20" s="1525"/>
      <c r="AA20" s="1525"/>
      <c r="AB20" s="1525"/>
      <c r="AC20" s="1525"/>
      <c r="AD20" s="1525"/>
      <c r="AE20" s="1525"/>
      <c r="AF20" s="1525"/>
      <c r="AG20" s="1525"/>
      <c r="AH20" s="1525"/>
      <c r="AI20" s="1525"/>
      <c r="AJ20" s="1525"/>
      <c r="AK20" s="1525"/>
      <c r="AL20" s="1525"/>
      <c r="AM20" s="1455"/>
    </row>
    <row r="21" spans="1:39" ht="11.25" customHeight="1">
      <c r="A21" s="1311"/>
      <c r="B21" s="1312"/>
      <c r="C21" s="1312"/>
      <c r="D21" s="1312"/>
      <c r="E21" s="1312"/>
      <c r="F21" s="1313"/>
      <c r="G21" s="1465"/>
      <c r="H21" s="1466"/>
      <c r="I21" s="1466"/>
      <c r="J21" s="1466"/>
      <c r="K21" s="1466"/>
      <c r="L21" s="1466"/>
      <c r="M21" s="1466"/>
      <c r="N21" s="1466"/>
      <c r="O21" s="1467"/>
      <c r="P21" s="1453"/>
      <c r="Q21" s="1525"/>
      <c r="R21" s="1525"/>
      <c r="S21" s="1525"/>
      <c r="T21" s="1525"/>
      <c r="U21" s="1525"/>
      <c r="V21" s="1525"/>
      <c r="W21" s="1525"/>
      <c r="X21" s="1525"/>
      <c r="Y21" s="1525"/>
      <c r="Z21" s="1525"/>
      <c r="AA21" s="1525"/>
      <c r="AB21" s="1525"/>
      <c r="AC21" s="1525"/>
      <c r="AD21" s="1525"/>
      <c r="AE21" s="1525"/>
      <c r="AF21" s="1525"/>
      <c r="AG21" s="1525"/>
      <c r="AH21" s="1525"/>
      <c r="AI21" s="1525"/>
      <c r="AJ21" s="1525"/>
      <c r="AK21" s="1525"/>
      <c r="AL21" s="1525"/>
      <c r="AM21" s="1455"/>
    </row>
    <row r="22" spans="1:39" ht="16.5" customHeight="1">
      <c r="A22" s="1311"/>
      <c r="B22" s="1312"/>
      <c r="C22" s="1312"/>
      <c r="D22" s="1312"/>
      <c r="E22" s="1312"/>
      <c r="F22" s="1313"/>
      <c r="G22" s="1465"/>
      <c r="H22" s="1466"/>
      <c r="I22" s="1466"/>
      <c r="J22" s="1466"/>
      <c r="K22" s="1466"/>
      <c r="L22" s="1466"/>
      <c r="M22" s="1466"/>
      <c r="N22" s="1466"/>
      <c r="O22" s="1467"/>
      <c r="P22" s="1453"/>
      <c r="Q22" s="1525"/>
      <c r="R22" s="1525"/>
      <c r="S22" s="1525"/>
      <c r="T22" s="1525"/>
      <c r="U22" s="1525"/>
      <c r="V22" s="1525"/>
      <c r="W22" s="1525"/>
      <c r="X22" s="1525"/>
      <c r="Y22" s="1525"/>
      <c r="Z22" s="1525"/>
      <c r="AA22" s="1525"/>
      <c r="AB22" s="1525"/>
      <c r="AC22" s="1525"/>
      <c r="AD22" s="1525"/>
      <c r="AE22" s="1525"/>
      <c r="AF22" s="1525"/>
      <c r="AG22" s="1525"/>
      <c r="AH22" s="1525"/>
      <c r="AI22" s="1525"/>
      <c r="AJ22" s="1525"/>
      <c r="AK22" s="1525"/>
      <c r="AL22" s="1525"/>
      <c r="AM22" s="1455"/>
    </row>
    <row r="23" spans="1:39" ht="7.5" customHeight="1">
      <c r="A23" s="1314"/>
      <c r="B23" s="1315"/>
      <c r="C23" s="1315"/>
      <c r="D23" s="1315"/>
      <c r="E23" s="1315"/>
      <c r="F23" s="1316"/>
      <c r="G23" s="1468"/>
      <c r="H23" s="1469"/>
      <c r="I23" s="1469"/>
      <c r="J23" s="1469"/>
      <c r="K23" s="1469"/>
      <c r="L23" s="1469"/>
      <c r="M23" s="1469"/>
      <c r="N23" s="1469"/>
      <c r="O23" s="1470"/>
      <c r="P23" s="1456"/>
      <c r="Q23" s="1457"/>
      <c r="R23" s="1457"/>
      <c r="S23" s="1457"/>
      <c r="T23" s="1457"/>
      <c r="U23" s="1457"/>
      <c r="V23" s="1457"/>
      <c r="W23" s="1457"/>
      <c r="X23" s="1457"/>
      <c r="Y23" s="1457"/>
      <c r="Z23" s="1457"/>
      <c r="AA23" s="1457"/>
      <c r="AB23" s="1457"/>
      <c r="AC23" s="1457"/>
      <c r="AD23" s="1457"/>
      <c r="AE23" s="1457"/>
      <c r="AF23" s="1457"/>
      <c r="AG23" s="1457"/>
      <c r="AH23" s="1457"/>
      <c r="AI23" s="1457"/>
      <c r="AJ23" s="1457"/>
      <c r="AK23" s="1457"/>
      <c r="AL23" s="1457"/>
      <c r="AM23" s="1458"/>
    </row>
    <row r="24" spans="1:39" ht="16.5" customHeight="1">
      <c r="A24" s="1493"/>
      <c r="B24" s="1494"/>
      <c r="C24" s="1494"/>
      <c r="D24" s="1494"/>
      <c r="E24" s="1494"/>
      <c r="F24" s="1495"/>
      <c r="G24" s="1337" t="s">
        <v>1061</v>
      </c>
      <c r="H24" s="1338"/>
      <c r="I24" s="1338"/>
      <c r="J24" s="1338"/>
      <c r="K24" s="1338"/>
      <c r="L24" s="1338"/>
      <c r="M24" s="1338"/>
      <c r="N24" s="1338"/>
      <c r="O24" s="1338"/>
      <c r="P24" s="1338"/>
      <c r="Q24" s="1338"/>
      <c r="R24" s="1338"/>
      <c r="S24" s="1338"/>
      <c r="T24" s="1338"/>
      <c r="U24" s="1338"/>
      <c r="V24" s="1338"/>
      <c r="W24" s="1337" t="s">
        <v>1156</v>
      </c>
      <c r="X24" s="1339"/>
      <c r="Y24" s="1337" t="s">
        <v>2480</v>
      </c>
      <c r="Z24" s="1338"/>
      <c r="AA24" s="1338"/>
      <c r="AB24" s="1338"/>
      <c r="AC24" s="1338"/>
      <c r="AD24" s="1338"/>
      <c r="AE24" s="1338"/>
      <c r="AF24" s="1338"/>
      <c r="AG24" s="1339"/>
      <c r="AH24" s="1337" t="s">
        <v>738</v>
      </c>
      <c r="AI24" s="1339"/>
      <c r="AJ24" s="1337" t="s">
        <v>1062</v>
      </c>
      <c r="AK24" s="1338"/>
      <c r="AL24" s="1338"/>
      <c r="AM24" s="1339"/>
    </row>
    <row r="25" spans="1:39" ht="16.5" customHeight="1">
      <c r="A25" s="1496"/>
      <c r="B25" s="1497"/>
      <c r="C25" s="1497"/>
      <c r="D25" s="1497"/>
      <c r="E25" s="1497"/>
      <c r="F25" s="1498"/>
      <c r="G25" s="1314"/>
      <c r="H25" s="1315"/>
      <c r="I25" s="1315"/>
      <c r="J25" s="1315"/>
      <c r="K25" s="1315"/>
      <c r="L25" s="1315"/>
      <c r="M25" s="1315"/>
      <c r="N25" s="1315"/>
      <c r="O25" s="1315"/>
      <c r="P25" s="1315"/>
      <c r="Q25" s="1315"/>
      <c r="R25" s="1315"/>
      <c r="S25" s="1315"/>
      <c r="T25" s="1315"/>
      <c r="U25" s="1315"/>
      <c r="V25" s="1315"/>
      <c r="W25" s="1314"/>
      <c r="X25" s="1316"/>
      <c r="Y25" s="1314" t="s">
        <v>1063</v>
      </c>
      <c r="Z25" s="1315"/>
      <c r="AA25" s="1315"/>
      <c r="AB25" s="1315"/>
      <c r="AC25" s="1315"/>
      <c r="AD25" s="1315"/>
      <c r="AE25" s="1315"/>
      <c r="AF25" s="1315"/>
      <c r="AG25" s="1316"/>
      <c r="AH25" s="1314"/>
      <c r="AI25" s="1316"/>
      <c r="AJ25" s="1314"/>
      <c r="AK25" s="1315"/>
      <c r="AL25" s="1315"/>
      <c r="AM25" s="1316"/>
    </row>
    <row r="26" spans="1:39" ht="16.5" customHeight="1">
      <c r="A26" s="1337" t="s">
        <v>1064</v>
      </c>
      <c r="B26" s="1338"/>
      <c r="C26" s="1338"/>
      <c r="D26" s="1338"/>
      <c r="E26" s="1338"/>
      <c r="F26" s="1339"/>
      <c r="G26" s="1270" t="str">
        <f>'申込シート①-1・２'!G49</f>
        <v>科</v>
      </c>
      <c r="H26" s="1271"/>
      <c r="I26" s="1271"/>
      <c r="J26" s="1271"/>
      <c r="K26" s="1271"/>
      <c r="L26" s="1271"/>
      <c r="M26" s="1271"/>
      <c r="N26" s="1271"/>
      <c r="O26" s="1271"/>
      <c r="P26" s="1271"/>
      <c r="Q26" s="1271"/>
      <c r="R26" s="1271"/>
      <c r="S26" s="1271"/>
      <c r="T26" s="1271"/>
      <c r="U26" s="1271"/>
      <c r="V26" s="1329"/>
      <c r="W26" s="1270">
        <f>'申込シート①-1・２'!H49</f>
        <v>0</v>
      </c>
      <c r="X26" s="1329"/>
      <c r="Y26" s="1282" t="str">
        <f>'申込シート①-1・２'!L49&amp;"  "&amp;'申込シート①-1・２'!M49</f>
        <v xml:space="preserve">  </v>
      </c>
      <c r="Z26" s="1283"/>
      <c r="AA26" s="1283"/>
      <c r="AB26" s="1283"/>
      <c r="AC26" s="1283"/>
      <c r="AD26" s="1283"/>
      <c r="AE26" s="1283"/>
      <c r="AF26" s="1283"/>
      <c r="AG26" s="685"/>
      <c r="AH26" s="1270">
        <f>'申込シート①-1・２'!N49</f>
        <v>0</v>
      </c>
      <c r="AI26" s="1329"/>
      <c r="AJ26" s="1501"/>
      <c r="AK26" s="1502"/>
      <c r="AL26" s="1502"/>
      <c r="AM26" s="1503"/>
    </row>
    <row r="27" spans="1:39" ht="16.5" customHeight="1">
      <c r="A27" s="1311"/>
      <c r="B27" s="1312"/>
      <c r="C27" s="1312"/>
      <c r="D27" s="1312"/>
      <c r="E27" s="1312"/>
      <c r="F27" s="1313"/>
      <c r="G27" s="1330"/>
      <c r="H27" s="1450"/>
      <c r="I27" s="1450"/>
      <c r="J27" s="1450"/>
      <c r="K27" s="1450"/>
      <c r="L27" s="1450"/>
      <c r="M27" s="1450"/>
      <c r="N27" s="1450"/>
      <c r="O27" s="1450"/>
      <c r="P27" s="1450"/>
      <c r="Q27" s="1450"/>
      <c r="R27" s="1450"/>
      <c r="S27" s="1450"/>
      <c r="T27" s="1450"/>
      <c r="U27" s="1450"/>
      <c r="V27" s="1331"/>
      <c r="W27" s="1330"/>
      <c r="X27" s="1331"/>
      <c r="Y27" s="1270" t="str">
        <f>'申込シート①-1・２'!J49&amp;"  "&amp;'申込シート①-1・２'!K49</f>
        <v xml:space="preserve">  </v>
      </c>
      <c r="Z27" s="1271"/>
      <c r="AA27" s="1271"/>
      <c r="AB27" s="1271"/>
      <c r="AC27" s="1271"/>
      <c r="AD27" s="1271"/>
      <c r="AE27" s="1271"/>
      <c r="AF27" s="1271"/>
      <c r="AG27" s="1327" t="s">
        <v>2479</v>
      </c>
      <c r="AH27" s="1330"/>
      <c r="AI27" s="1331"/>
      <c r="AJ27" s="1504"/>
      <c r="AK27" s="1505"/>
      <c r="AL27" s="1505"/>
      <c r="AM27" s="1506"/>
    </row>
    <row r="28" spans="1:39" ht="16.5" customHeight="1">
      <c r="A28" s="1314"/>
      <c r="B28" s="1315"/>
      <c r="C28" s="1315"/>
      <c r="D28" s="1315"/>
      <c r="E28" s="1315"/>
      <c r="F28" s="1316"/>
      <c r="G28" s="1274"/>
      <c r="H28" s="1275"/>
      <c r="I28" s="1275"/>
      <c r="J28" s="1275"/>
      <c r="K28" s="1275"/>
      <c r="L28" s="1275"/>
      <c r="M28" s="1275"/>
      <c r="N28" s="1275"/>
      <c r="O28" s="1275"/>
      <c r="P28" s="1275"/>
      <c r="Q28" s="1275"/>
      <c r="R28" s="1275"/>
      <c r="S28" s="1275"/>
      <c r="T28" s="1275"/>
      <c r="U28" s="1275"/>
      <c r="V28" s="1276"/>
      <c r="W28" s="1274"/>
      <c r="X28" s="1276"/>
      <c r="Y28" s="1274"/>
      <c r="Z28" s="1275"/>
      <c r="AA28" s="1275"/>
      <c r="AB28" s="1275"/>
      <c r="AC28" s="1275"/>
      <c r="AD28" s="1275"/>
      <c r="AE28" s="1275"/>
      <c r="AF28" s="1275"/>
      <c r="AG28" s="1328"/>
      <c r="AH28" s="1274"/>
      <c r="AI28" s="1276"/>
      <c r="AJ28" s="1507"/>
      <c r="AK28" s="1508"/>
      <c r="AL28" s="1508"/>
      <c r="AM28" s="1509"/>
    </row>
    <row r="29" spans="1:39" ht="16.5" customHeight="1">
      <c r="A29" s="584"/>
      <c r="B29" s="584"/>
      <c r="C29" s="584"/>
      <c r="D29" s="584"/>
      <c r="E29" s="584"/>
      <c r="F29" s="584"/>
      <c r="G29" s="584"/>
      <c r="H29" s="584"/>
      <c r="I29" s="584"/>
      <c r="J29" s="584"/>
      <c r="K29" s="584"/>
      <c r="L29" s="584"/>
      <c r="M29" s="584"/>
      <c r="N29" s="584"/>
      <c r="O29" s="584"/>
      <c r="P29" s="584"/>
      <c r="Q29" s="584"/>
      <c r="R29" s="584"/>
      <c r="S29" s="584"/>
      <c r="T29" s="584"/>
      <c r="U29" s="584"/>
      <c r="V29" s="584"/>
      <c r="W29" s="584"/>
      <c r="X29" s="584"/>
      <c r="Y29" s="584"/>
      <c r="Z29" s="584"/>
      <c r="AA29" s="584"/>
      <c r="AB29" s="584"/>
      <c r="AC29" s="584"/>
      <c r="AD29" s="584"/>
      <c r="AE29" s="584"/>
      <c r="AF29" s="584"/>
      <c r="AG29" s="584"/>
      <c r="AH29" s="584"/>
      <c r="AI29" s="584"/>
      <c r="AJ29" s="584"/>
      <c r="AK29" s="584"/>
      <c r="AL29" s="584"/>
      <c r="AM29" s="584"/>
    </row>
    <row r="30" spans="1:39" ht="15" customHeight="1">
      <c r="A30" s="1337" t="s">
        <v>2480</v>
      </c>
      <c r="B30" s="1338"/>
      <c r="C30" s="1338"/>
      <c r="D30" s="1338"/>
      <c r="E30" s="1338"/>
      <c r="F30" s="1339"/>
      <c r="G30" s="1282" t="str">
        <f>'申込シート①-1・２'!L50&amp;"  "&amp;'申込シート①-1・２'!M50</f>
        <v xml:space="preserve">  </v>
      </c>
      <c r="H30" s="1283"/>
      <c r="I30" s="1283"/>
      <c r="J30" s="1283"/>
      <c r="K30" s="1283"/>
      <c r="L30" s="1283"/>
      <c r="M30" s="1283"/>
      <c r="N30" s="1283"/>
      <c r="O30" s="1283"/>
      <c r="P30" s="1283"/>
      <c r="Q30" s="1283"/>
      <c r="R30" s="1283"/>
      <c r="S30" s="1283"/>
      <c r="T30" s="1283"/>
      <c r="U30" s="1283"/>
      <c r="V30" s="1283"/>
      <c r="W30" s="1283"/>
      <c r="X30" s="1317"/>
      <c r="Y30" s="1515" t="s">
        <v>137</v>
      </c>
      <c r="Z30" s="1515"/>
      <c r="AA30" s="1515"/>
      <c r="AB30" s="1515"/>
      <c r="AC30" s="1515"/>
      <c r="AD30" s="1515"/>
      <c r="AE30" s="1357"/>
      <c r="AF30" s="1357"/>
      <c r="AG30" s="1357"/>
      <c r="AH30" s="1357"/>
      <c r="AI30" s="1357"/>
      <c r="AJ30" s="1357"/>
      <c r="AK30" s="1357"/>
      <c r="AL30" s="1357"/>
      <c r="AM30" s="1524"/>
    </row>
    <row r="31" spans="1:39" ht="15" customHeight="1">
      <c r="A31" s="1311" t="s">
        <v>795</v>
      </c>
      <c r="B31" s="1312"/>
      <c r="C31" s="1312"/>
      <c r="D31" s="1312"/>
      <c r="E31" s="1312"/>
      <c r="F31" s="1313"/>
      <c r="G31" s="1270" t="str">
        <f>'申込シート①-1・２'!J50&amp;"  "&amp;'申込シート①-1・２'!K50</f>
        <v xml:space="preserve">  </v>
      </c>
      <c r="H31" s="1271"/>
      <c r="I31" s="1271"/>
      <c r="J31" s="1271"/>
      <c r="K31" s="1271"/>
      <c r="L31" s="1271"/>
      <c r="M31" s="1271"/>
      <c r="N31" s="1271"/>
      <c r="O31" s="1271"/>
      <c r="P31" s="1271"/>
      <c r="Q31" s="1271"/>
      <c r="R31" s="1271"/>
      <c r="S31" s="1271"/>
      <c r="T31" s="1271"/>
      <c r="U31" s="1271"/>
      <c r="V31" s="1271"/>
      <c r="W31" s="1271"/>
      <c r="X31" s="1329"/>
      <c r="Y31" s="1516">
        <v>0</v>
      </c>
      <c r="Z31" s="1516"/>
      <c r="AA31" s="1516"/>
      <c r="AB31" s="1516"/>
      <c r="AC31" s="1516"/>
      <c r="AD31" s="1516"/>
      <c r="AE31" s="1353"/>
      <c r="AF31" s="1353"/>
      <c r="AG31" s="1353"/>
      <c r="AH31" s="1353"/>
      <c r="AI31" s="1353"/>
      <c r="AJ31" s="1353"/>
      <c r="AK31" s="1353"/>
      <c r="AL31" s="1353"/>
      <c r="AM31" s="1354"/>
    </row>
    <row r="32" spans="1:39" ht="15" customHeight="1">
      <c r="A32" s="1314"/>
      <c r="B32" s="1315"/>
      <c r="C32" s="1315"/>
      <c r="D32" s="1315"/>
      <c r="E32" s="1315"/>
      <c r="F32" s="1316"/>
      <c r="G32" s="1274"/>
      <c r="H32" s="1275"/>
      <c r="I32" s="1275"/>
      <c r="J32" s="1275"/>
      <c r="K32" s="1275"/>
      <c r="L32" s="1275"/>
      <c r="M32" s="1275"/>
      <c r="N32" s="1275"/>
      <c r="O32" s="1275"/>
      <c r="P32" s="1275"/>
      <c r="Q32" s="1275"/>
      <c r="R32" s="1275"/>
      <c r="S32" s="1275"/>
      <c r="T32" s="1275"/>
      <c r="U32" s="1275"/>
      <c r="V32" s="1275"/>
      <c r="W32" s="1275"/>
      <c r="X32" s="1276"/>
      <c r="Y32" s="1516"/>
      <c r="Z32" s="1516"/>
      <c r="AA32" s="1516"/>
      <c r="AB32" s="1516"/>
      <c r="AC32" s="1516"/>
      <c r="AD32" s="1516"/>
      <c r="AE32" s="1353"/>
      <c r="AF32" s="1353"/>
      <c r="AG32" s="1353"/>
      <c r="AH32" s="1353"/>
      <c r="AI32" s="1353"/>
      <c r="AJ32" s="1353"/>
      <c r="AK32" s="1353"/>
      <c r="AL32" s="1353"/>
      <c r="AM32" s="1354"/>
    </row>
    <row r="33" spans="1:39" ht="15" customHeight="1">
      <c r="A33" s="1337" t="s">
        <v>2480</v>
      </c>
      <c r="B33" s="1338"/>
      <c r="C33" s="1338"/>
      <c r="D33" s="1338"/>
      <c r="E33" s="1338"/>
      <c r="F33" s="1339"/>
      <c r="G33" s="1282" t="str">
        <f>'申込シート①-1・２'!L51&amp;"  "&amp;'申込シート①-1・２'!M51</f>
        <v xml:space="preserve">  </v>
      </c>
      <c r="H33" s="1283"/>
      <c r="I33" s="1283"/>
      <c r="J33" s="1283"/>
      <c r="K33" s="1283"/>
      <c r="L33" s="1283"/>
      <c r="M33" s="1283"/>
      <c r="N33" s="1283"/>
      <c r="O33" s="1283"/>
      <c r="P33" s="1283"/>
      <c r="Q33" s="1283"/>
      <c r="R33" s="1283"/>
      <c r="S33" s="1283"/>
      <c r="T33" s="1283"/>
      <c r="U33" s="1283"/>
      <c r="V33" s="1283"/>
      <c r="W33" s="1283"/>
      <c r="X33" s="1317"/>
      <c r="Y33" s="1515" t="s">
        <v>137</v>
      </c>
      <c r="Z33" s="1515"/>
      <c r="AA33" s="1515"/>
      <c r="AB33" s="1515"/>
      <c r="AC33" s="1515"/>
      <c r="AD33" s="1515"/>
      <c r="AE33" s="1357"/>
      <c r="AF33" s="1357"/>
      <c r="AG33" s="1357"/>
      <c r="AH33" s="1357"/>
      <c r="AI33" s="1357"/>
      <c r="AJ33" s="1357"/>
      <c r="AK33" s="1357"/>
      <c r="AL33" s="1357"/>
      <c r="AM33" s="1524"/>
    </row>
    <row r="34" spans="1:39" ht="15" customHeight="1">
      <c r="A34" s="1311" t="s">
        <v>795</v>
      </c>
      <c r="B34" s="1312"/>
      <c r="C34" s="1312"/>
      <c r="D34" s="1312"/>
      <c r="E34" s="1312"/>
      <c r="F34" s="1313"/>
      <c r="G34" s="1270" t="str">
        <f>'申込シート①-1・２'!J51&amp;"  "&amp;'申込シート①-1・２'!K51</f>
        <v xml:space="preserve">  </v>
      </c>
      <c r="H34" s="1271"/>
      <c r="I34" s="1271"/>
      <c r="J34" s="1271"/>
      <c r="K34" s="1271"/>
      <c r="L34" s="1271"/>
      <c r="M34" s="1271"/>
      <c r="N34" s="1271"/>
      <c r="O34" s="1271"/>
      <c r="P34" s="1271"/>
      <c r="Q34" s="1271"/>
      <c r="R34" s="1271"/>
      <c r="S34" s="1271"/>
      <c r="T34" s="1271"/>
      <c r="U34" s="1271"/>
      <c r="V34" s="1271"/>
      <c r="W34" s="1271"/>
      <c r="X34" s="1329"/>
      <c r="Y34" s="1518"/>
      <c r="Z34" s="1519"/>
      <c r="AA34" s="1519"/>
      <c r="AB34" s="1519"/>
      <c r="AC34" s="1519"/>
      <c r="AD34" s="1520"/>
      <c r="AE34" s="1353"/>
      <c r="AF34" s="1353"/>
      <c r="AG34" s="1353"/>
      <c r="AH34" s="1353"/>
      <c r="AI34" s="1353"/>
      <c r="AJ34" s="1353"/>
      <c r="AK34" s="1353"/>
      <c r="AL34" s="1353"/>
      <c r="AM34" s="1354"/>
    </row>
    <row r="35" spans="1:39" ht="15" customHeight="1">
      <c r="A35" s="1314"/>
      <c r="B35" s="1315"/>
      <c r="C35" s="1315"/>
      <c r="D35" s="1315"/>
      <c r="E35" s="1315"/>
      <c r="F35" s="1316"/>
      <c r="G35" s="1274"/>
      <c r="H35" s="1275"/>
      <c r="I35" s="1275"/>
      <c r="J35" s="1275"/>
      <c r="K35" s="1275"/>
      <c r="L35" s="1275"/>
      <c r="M35" s="1275"/>
      <c r="N35" s="1275"/>
      <c r="O35" s="1275"/>
      <c r="P35" s="1275"/>
      <c r="Q35" s="1275"/>
      <c r="R35" s="1275"/>
      <c r="S35" s="1275"/>
      <c r="T35" s="1275"/>
      <c r="U35" s="1275"/>
      <c r="V35" s="1275"/>
      <c r="W35" s="1275"/>
      <c r="X35" s="1276"/>
      <c r="Y35" s="1521"/>
      <c r="Z35" s="1522"/>
      <c r="AA35" s="1522"/>
      <c r="AB35" s="1522"/>
      <c r="AC35" s="1522"/>
      <c r="AD35" s="1523"/>
      <c r="AE35" s="1353"/>
      <c r="AF35" s="1353"/>
      <c r="AG35" s="1353"/>
      <c r="AH35" s="1353"/>
      <c r="AI35" s="1353"/>
      <c r="AJ35" s="1353"/>
      <c r="AK35" s="1353"/>
      <c r="AL35" s="1353"/>
      <c r="AM35" s="1354"/>
    </row>
    <row r="36" spans="1:39" ht="15" customHeight="1">
      <c r="A36" s="1337" t="s">
        <v>2480</v>
      </c>
      <c r="B36" s="1338"/>
      <c r="C36" s="1338"/>
      <c r="D36" s="1338"/>
      <c r="E36" s="1338"/>
      <c r="F36" s="1339"/>
      <c r="G36" s="1282" t="str">
        <f>'申込シート①-1・２'!L52&amp;"  "&amp;'申込シート①-1・２'!M52</f>
        <v xml:space="preserve">  </v>
      </c>
      <c r="H36" s="1283"/>
      <c r="I36" s="1283"/>
      <c r="J36" s="1283"/>
      <c r="K36" s="1283"/>
      <c r="L36" s="1283"/>
      <c r="M36" s="1283"/>
      <c r="N36" s="1283"/>
      <c r="O36" s="1283"/>
      <c r="P36" s="1283"/>
      <c r="Q36" s="1283"/>
      <c r="R36" s="1283"/>
      <c r="S36" s="1283"/>
      <c r="T36" s="1283"/>
      <c r="U36" s="1283"/>
      <c r="V36" s="1283"/>
      <c r="W36" s="1283"/>
      <c r="X36" s="1317"/>
      <c r="Y36" s="1515" t="s">
        <v>137</v>
      </c>
      <c r="Z36" s="1515"/>
      <c r="AA36" s="1515"/>
      <c r="AB36" s="1515"/>
      <c r="AC36" s="1515"/>
      <c r="AD36" s="1515"/>
      <c r="AE36" s="1357"/>
      <c r="AF36" s="1357"/>
      <c r="AG36" s="1357"/>
      <c r="AH36" s="1357"/>
      <c r="AI36" s="1357"/>
      <c r="AJ36" s="1357"/>
      <c r="AK36" s="1357"/>
      <c r="AL36" s="1357"/>
      <c r="AM36" s="1524"/>
    </row>
    <row r="37" spans="1:39" ht="15" customHeight="1">
      <c r="A37" s="1311" t="s">
        <v>795</v>
      </c>
      <c r="B37" s="1312"/>
      <c r="C37" s="1312"/>
      <c r="D37" s="1312"/>
      <c r="E37" s="1312"/>
      <c r="F37" s="1313"/>
      <c r="G37" s="1270" t="str">
        <f>'申込シート①-1・２'!J52&amp;"  "&amp;'申込シート①-1・２'!K52</f>
        <v xml:space="preserve">  </v>
      </c>
      <c r="H37" s="1271"/>
      <c r="I37" s="1271"/>
      <c r="J37" s="1271"/>
      <c r="K37" s="1271"/>
      <c r="L37" s="1271"/>
      <c r="M37" s="1271"/>
      <c r="N37" s="1271"/>
      <c r="O37" s="1271"/>
      <c r="P37" s="1271"/>
      <c r="Q37" s="1271"/>
      <c r="R37" s="1271"/>
      <c r="S37" s="1271"/>
      <c r="T37" s="1271"/>
      <c r="U37" s="1271"/>
      <c r="V37" s="1271"/>
      <c r="W37" s="1271"/>
      <c r="X37" s="1329"/>
      <c r="Y37" s="1518"/>
      <c r="Z37" s="1519"/>
      <c r="AA37" s="1519"/>
      <c r="AB37" s="1519"/>
      <c r="AC37" s="1519"/>
      <c r="AD37" s="1520"/>
      <c r="AE37" s="1353"/>
      <c r="AF37" s="1353"/>
      <c r="AG37" s="1353"/>
      <c r="AH37" s="1353"/>
      <c r="AI37" s="1353"/>
      <c r="AJ37" s="1353"/>
      <c r="AK37" s="1353"/>
      <c r="AL37" s="1353"/>
      <c r="AM37" s="1354"/>
    </row>
    <row r="38" spans="1:39" ht="15" customHeight="1">
      <c r="A38" s="1314"/>
      <c r="B38" s="1315"/>
      <c r="C38" s="1315"/>
      <c r="D38" s="1315"/>
      <c r="E38" s="1315"/>
      <c r="F38" s="1316"/>
      <c r="G38" s="1274"/>
      <c r="H38" s="1275"/>
      <c r="I38" s="1275"/>
      <c r="J38" s="1275"/>
      <c r="K38" s="1275"/>
      <c r="L38" s="1275"/>
      <c r="M38" s="1275"/>
      <c r="N38" s="1275"/>
      <c r="O38" s="1275"/>
      <c r="P38" s="1275"/>
      <c r="Q38" s="1275"/>
      <c r="R38" s="1275"/>
      <c r="S38" s="1275"/>
      <c r="T38" s="1275"/>
      <c r="U38" s="1275"/>
      <c r="V38" s="1275"/>
      <c r="W38" s="1275"/>
      <c r="X38" s="1276"/>
      <c r="Y38" s="1521"/>
      <c r="Z38" s="1522"/>
      <c r="AA38" s="1522"/>
      <c r="AB38" s="1522"/>
      <c r="AC38" s="1522"/>
      <c r="AD38" s="1523"/>
      <c r="AE38" s="1353"/>
      <c r="AF38" s="1353"/>
      <c r="AG38" s="1353"/>
      <c r="AH38" s="1353"/>
      <c r="AI38" s="1353"/>
      <c r="AJ38" s="1353"/>
      <c r="AK38" s="1353"/>
      <c r="AL38" s="1353"/>
      <c r="AM38" s="1354"/>
    </row>
  </sheetData>
  <sheetProtection password="CC6F" sheet="1" objects="1" scenarios="1"/>
  <mergeCells count="72">
    <mergeCell ref="AK2:AM2"/>
    <mergeCell ref="Y37:AD38"/>
    <mergeCell ref="AE30:AM30"/>
    <mergeCell ref="AE31:AM32"/>
    <mergeCell ref="AE33:AM33"/>
    <mergeCell ref="AE34:AM35"/>
    <mergeCell ref="AE36:AM36"/>
    <mergeCell ref="AE37:AM38"/>
    <mergeCell ref="Y33:AD33"/>
    <mergeCell ref="Y34:AD35"/>
    <mergeCell ref="Y36:AD36"/>
    <mergeCell ref="Y25:AG25"/>
    <mergeCell ref="P18:AM23"/>
    <mergeCell ref="G30:X30"/>
    <mergeCell ref="AJ24:AM25"/>
    <mergeCell ref="A3:AM3"/>
    <mergeCell ref="B1:G1"/>
    <mergeCell ref="A31:F32"/>
    <mergeCell ref="G33:X33"/>
    <mergeCell ref="AG27:AG28"/>
    <mergeCell ref="A30:F30"/>
    <mergeCell ref="A26:F28"/>
    <mergeCell ref="G26:V28"/>
    <mergeCell ref="G31:X32"/>
    <mergeCell ref="Y26:AF26"/>
    <mergeCell ref="A33:F33"/>
    <mergeCell ref="Y30:AD30"/>
    <mergeCell ref="Y31:AD32"/>
    <mergeCell ref="A19:F23"/>
    <mergeCell ref="G24:V25"/>
    <mergeCell ref="A5:F5"/>
    <mergeCell ref="G8:X8"/>
    <mergeCell ref="A37:F38"/>
    <mergeCell ref="A36:F36"/>
    <mergeCell ref="G36:X36"/>
    <mergeCell ref="G34:X35"/>
    <mergeCell ref="G37:X38"/>
    <mergeCell ref="A34:F35"/>
    <mergeCell ref="AH26:AI28"/>
    <mergeCell ref="AJ26:AM28"/>
    <mergeCell ref="W24:X25"/>
    <mergeCell ref="AH24:AI25"/>
    <mergeCell ref="AD14:AK14"/>
    <mergeCell ref="AL14:AM14"/>
    <mergeCell ref="Y14:AC14"/>
    <mergeCell ref="P17:AM17"/>
    <mergeCell ref="G14:V14"/>
    <mergeCell ref="G18:O23"/>
    <mergeCell ref="W26:X28"/>
    <mergeCell ref="Y27:AF28"/>
    <mergeCell ref="A7:F7"/>
    <mergeCell ref="G7:AC7"/>
    <mergeCell ref="G5:U5"/>
    <mergeCell ref="AD7:AM7"/>
    <mergeCell ref="Y8:AC8"/>
    <mergeCell ref="A6:F6"/>
    <mergeCell ref="G13:AM13"/>
    <mergeCell ref="AD11:AM12"/>
    <mergeCell ref="W14:X14"/>
    <mergeCell ref="A24:F25"/>
    <mergeCell ref="AD6:AM6"/>
    <mergeCell ref="AD8:AM9"/>
    <mergeCell ref="AD10:AM10"/>
    <mergeCell ref="G6:X6"/>
    <mergeCell ref="G9:AC12"/>
    <mergeCell ref="G17:O17"/>
    <mergeCell ref="A13:F13"/>
    <mergeCell ref="Y24:AG24"/>
    <mergeCell ref="A17:F18"/>
    <mergeCell ref="A14:F14"/>
    <mergeCell ref="Y6:AC6"/>
    <mergeCell ref="A8:F12"/>
  </mergeCells>
  <phoneticPr fontId="4"/>
  <printOptions horizontalCentered="1"/>
  <pageMargins left="0.78740157480314965" right="0.39370078740157483" top="0.98425196850393704" bottom="0.39370078740157483" header="0.51181102362204722" footer="0.51181102362204722"/>
  <pageSetup paperSize="9" scale="94"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codeName="Sheet7">
    <pageSetUpPr fitToPage="1"/>
  </sheetPr>
  <dimension ref="A1:AN38"/>
  <sheetViews>
    <sheetView showGridLines="0" showZeros="0" zoomScaleNormal="100" workbookViewId="0">
      <selection activeCell="AK1" sqref="AK1"/>
    </sheetView>
  </sheetViews>
  <sheetFormatPr defaultRowHeight="16.5" customHeight="1"/>
  <cols>
    <col min="1" max="6" width="3" style="66" customWidth="1"/>
    <col min="7" max="22" width="1.25" style="66" customWidth="1"/>
    <col min="23" max="36" width="3" style="66" customWidth="1"/>
    <col min="37" max="37" width="8" style="66" customWidth="1"/>
    <col min="38" max="44" width="3" style="66" customWidth="1"/>
    <col min="45" max="16384" width="9" style="66"/>
  </cols>
  <sheetData>
    <row r="1" spans="1:40" ht="16.5" customHeight="1">
      <c r="A1" s="128"/>
      <c r="B1" s="1512" t="s">
        <v>2584</v>
      </c>
      <c r="C1" s="1513"/>
      <c r="D1" s="1513"/>
      <c r="E1" s="1514"/>
      <c r="AG1" s="67" t="s">
        <v>800</v>
      </c>
      <c r="AH1" s="67"/>
      <c r="AI1" s="67"/>
      <c r="AJ1" s="67"/>
      <c r="AK1" s="67"/>
      <c r="AL1" s="67"/>
      <c r="AM1" s="67"/>
    </row>
    <row r="2" spans="1:40" ht="26.25" customHeight="1">
      <c r="A2" s="70"/>
      <c r="B2" s="70"/>
      <c r="C2" s="70"/>
      <c r="D2" s="70"/>
      <c r="E2" s="70"/>
      <c r="AG2" s="65"/>
      <c r="AH2" s="65"/>
      <c r="AI2" s="65"/>
      <c r="AJ2" s="65"/>
      <c r="AK2" s="1517" t="s">
        <v>2507</v>
      </c>
      <c r="AL2" s="1517"/>
      <c r="AM2" s="1517"/>
    </row>
    <row r="3" spans="1:40" ht="26.25" customHeight="1">
      <c r="A3" s="1355" t="s">
        <v>2601</v>
      </c>
      <c r="B3" s="1355"/>
      <c r="C3" s="1355"/>
      <c r="D3" s="1355"/>
      <c r="E3" s="1355"/>
      <c r="F3" s="1355"/>
      <c r="G3" s="1355"/>
      <c r="H3" s="1355"/>
      <c r="I3" s="1355"/>
      <c r="J3" s="1355"/>
      <c r="K3" s="1355"/>
      <c r="L3" s="1355"/>
      <c r="M3" s="1355"/>
      <c r="N3" s="1355"/>
      <c r="O3" s="1355"/>
      <c r="P3" s="1355"/>
      <c r="Q3" s="1355"/>
      <c r="R3" s="1355"/>
      <c r="S3" s="1355"/>
      <c r="T3" s="1355"/>
      <c r="U3" s="1355"/>
      <c r="V3" s="1355"/>
      <c r="W3" s="1355"/>
      <c r="X3" s="1355"/>
      <c r="Y3" s="1355"/>
      <c r="Z3" s="1355"/>
      <c r="AA3" s="1355"/>
      <c r="AB3" s="1355"/>
      <c r="AC3" s="1355"/>
      <c r="AD3" s="1355"/>
      <c r="AE3" s="1355"/>
      <c r="AF3" s="1355"/>
      <c r="AG3" s="1355"/>
      <c r="AH3" s="1355"/>
      <c r="AI3" s="1355"/>
      <c r="AJ3" s="1355"/>
      <c r="AK3" s="1355"/>
      <c r="AL3" s="1355"/>
      <c r="AM3" s="1355"/>
      <c r="AN3" s="121"/>
    </row>
    <row r="4" spans="1:40" ht="30" customHeight="1">
      <c r="A4" s="62"/>
      <c r="B4" s="62"/>
      <c r="C4" s="62"/>
      <c r="D4" s="62"/>
      <c r="E4" s="62"/>
      <c r="F4" s="62"/>
      <c r="G4" s="62"/>
      <c r="H4" s="62"/>
      <c r="I4" s="62"/>
      <c r="J4" s="62"/>
      <c r="K4" s="62"/>
      <c r="L4" s="62"/>
      <c r="M4" s="62"/>
      <c r="N4" s="62"/>
      <c r="O4" s="62"/>
      <c r="P4" s="62"/>
      <c r="Q4" s="62"/>
      <c r="R4" s="62"/>
      <c r="S4" s="62"/>
      <c r="T4" s="62"/>
      <c r="U4" s="62"/>
      <c r="V4" s="62"/>
      <c r="W4" s="62"/>
      <c r="X4" s="62"/>
      <c r="Y4" s="62"/>
      <c r="Z4" s="62"/>
      <c r="AA4" s="62"/>
      <c r="AB4" s="62"/>
      <c r="AC4" s="62"/>
      <c r="AD4" s="62"/>
      <c r="AE4" s="62"/>
      <c r="AF4" s="62"/>
      <c r="AG4" s="62"/>
      <c r="AH4" s="62"/>
      <c r="AI4" s="62"/>
      <c r="AJ4" s="62"/>
      <c r="AK4" s="62"/>
      <c r="AL4" s="62"/>
      <c r="AM4" s="62"/>
      <c r="AN4" s="121"/>
    </row>
    <row r="5" spans="1:40" ht="30" customHeight="1">
      <c r="A5" s="1476" t="s">
        <v>787</v>
      </c>
      <c r="B5" s="1476"/>
      <c r="C5" s="1476"/>
      <c r="D5" s="1476"/>
      <c r="E5" s="1476"/>
      <c r="F5" s="1476"/>
      <c r="G5" s="1282">
        <f>'申込シート①-1・２'!B3</f>
        <v>0</v>
      </c>
      <c r="H5" s="1283"/>
      <c r="I5" s="1283"/>
      <c r="J5" s="1283"/>
      <c r="K5" s="1283"/>
      <c r="L5" s="1283"/>
      <c r="M5" s="1283"/>
      <c r="N5" s="1283"/>
      <c r="O5" s="1283"/>
      <c r="P5" s="1283"/>
      <c r="Q5" s="1283"/>
      <c r="R5" s="1283"/>
      <c r="S5" s="1283"/>
      <c r="T5" s="1283"/>
      <c r="U5" s="1317"/>
      <c r="V5" s="698"/>
      <c r="W5" s="667"/>
      <c r="X5" s="667"/>
      <c r="Y5" s="667"/>
      <c r="Z5" s="667"/>
      <c r="AA5" s="667"/>
      <c r="AB5" s="667"/>
      <c r="AC5" s="667"/>
      <c r="AD5" s="667"/>
      <c r="AE5" s="667"/>
      <c r="AF5" s="667"/>
      <c r="AG5" s="667"/>
      <c r="AH5" s="667"/>
      <c r="AI5" s="667"/>
      <c r="AJ5" s="667"/>
      <c r="AK5" s="667"/>
      <c r="AL5" s="667"/>
      <c r="AM5" s="667"/>
    </row>
    <row r="6" spans="1:40" ht="30" customHeight="1">
      <c r="A6" s="1476" t="s">
        <v>813</v>
      </c>
      <c r="B6" s="1476"/>
      <c r="C6" s="1476"/>
      <c r="D6" s="1476"/>
      <c r="E6" s="1476"/>
      <c r="F6" s="1476"/>
      <c r="G6" s="1282" t="str">
        <f>'申込シート①-1・２'!C3</f>
        <v/>
      </c>
      <c r="H6" s="1283"/>
      <c r="I6" s="1283"/>
      <c r="J6" s="1283"/>
      <c r="K6" s="1283"/>
      <c r="L6" s="1283"/>
      <c r="M6" s="1283"/>
      <c r="N6" s="1283"/>
      <c r="O6" s="1283"/>
      <c r="P6" s="1283"/>
      <c r="Q6" s="1283"/>
      <c r="R6" s="1283"/>
      <c r="S6" s="1283"/>
      <c r="T6" s="1283"/>
      <c r="U6" s="1283"/>
      <c r="V6" s="1283"/>
      <c r="W6" s="1283"/>
      <c r="X6" s="1317"/>
      <c r="Y6" s="1492" t="s">
        <v>788</v>
      </c>
      <c r="Z6" s="1492"/>
      <c r="AA6" s="1492"/>
      <c r="AB6" s="1492"/>
      <c r="AC6" s="1492"/>
      <c r="AD6" s="1282" t="str">
        <f>'申込シート①-1・２'!E3</f>
        <v/>
      </c>
      <c r="AE6" s="1283"/>
      <c r="AF6" s="1283"/>
      <c r="AG6" s="1283"/>
      <c r="AH6" s="1283"/>
      <c r="AI6" s="1283"/>
      <c r="AJ6" s="1283"/>
      <c r="AK6" s="1283"/>
      <c r="AL6" s="1283"/>
      <c r="AM6" s="1317"/>
    </row>
    <row r="7" spans="1:40" ht="16.5" customHeight="1">
      <c r="A7" s="1337" t="s">
        <v>2480</v>
      </c>
      <c r="B7" s="1338"/>
      <c r="C7" s="1338"/>
      <c r="D7" s="1338"/>
      <c r="E7" s="1338"/>
      <c r="F7" s="1339"/>
      <c r="G7" s="1282">
        <f>'申込シート①-1・２'!F5</f>
        <v>0</v>
      </c>
      <c r="H7" s="1283"/>
      <c r="I7" s="1283"/>
      <c r="J7" s="1283"/>
      <c r="K7" s="1283"/>
      <c r="L7" s="1283"/>
      <c r="M7" s="1283"/>
      <c r="N7" s="1283"/>
      <c r="O7" s="1283"/>
      <c r="P7" s="1283"/>
      <c r="Q7" s="1283"/>
      <c r="R7" s="1283"/>
      <c r="S7" s="1283"/>
      <c r="T7" s="1283"/>
      <c r="U7" s="1283"/>
      <c r="V7" s="1283"/>
      <c r="W7" s="1283"/>
      <c r="X7" s="1283"/>
      <c r="Y7" s="1283"/>
      <c r="Z7" s="1283"/>
      <c r="AA7" s="1283"/>
      <c r="AB7" s="1283"/>
      <c r="AC7" s="1317"/>
      <c r="AD7" s="1447" t="s">
        <v>2481</v>
      </c>
      <c r="AE7" s="1448"/>
      <c r="AF7" s="1489"/>
      <c r="AG7" s="1489"/>
      <c r="AH7" s="1489"/>
      <c r="AI7" s="1489"/>
      <c r="AJ7" s="1489"/>
      <c r="AK7" s="1489"/>
      <c r="AL7" s="1489"/>
      <c r="AM7" s="1490"/>
    </row>
    <row r="8" spans="1:40" ht="16.5" customHeight="1">
      <c r="A8" s="1311" t="s">
        <v>789</v>
      </c>
      <c r="B8" s="1312"/>
      <c r="C8" s="1312"/>
      <c r="D8" s="1312"/>
      <c r="E8" s="1312"/>
      <c r="F8" s="1313"/>
      <c r="G8" s="1270" t="str">
        <f>'申込シート①-1・２'!E5 &amp; "課程"</f>
        <v>全日制課程</v>
      </c>
      <c r="H8" s="1271"/>
      <c r="I8" s="1271"/>
      <c r="J8" s="1271"/>
      <c r="K8" s="1271"/>
      <c r="L8" s="1271"/>
      <c r="M8" s="1271"/>
      <c r="N8" s="1271"/>
      <c r="O8" s="1271"/>
      <c r="P8" s="1271"/>
      <c r="Q8" s="1271"/>
      <c r="R8" s="1271"/>
      <c r="S8" s="1271"/>
      <c r="T8" s="1271"/>
      <c r="U8" s="1271"/>
      <c r="V8" s="1271"/>
      <c r="W8" s="1271"/>
      <c r="X8" s="1271"/>
      <c r="Y8" s="1499"/>
      <c r="Z8" s="1499"/>
      <c r="AA8" s="1499"/>
      <c r="AB8" s="1499"/>
      <c r="AC8" s="1500"/>
      <c r="AD8" s="1330" t="str">
        <f>'申込シート①-1・２'!L3</f>
        <v/>
      </c>
      <c r="AE8" s="1450"/>
      <c r="AF8" s="1450"/>
      <c r="AG8" s="1450"/>
      <c r="AH8" s="1450"/>
      <c r="AI8" s="1450"/>
      <c r="AJ8" s="1450"/>
      <c r="AK8" s="1450"/>
      <c r="AL8" s="1450"/>
      <c r="AM8" s="1331"/>
    </row>
    <row r="9" spans="1:40" ht="16.5" customHeight="1">
      <c r="A9" s="1311"/>
      <c r="B9" s="1312"/>
      <c r="C9" s="1312"/>
      <c r="D9" s="1312"/>
      <c r="E9" s="1312"/>
      <c r="F9" s="1313"/>
      <c r="G9" s="1264" t="str">
        <f>'申込シート①-1・２'!F3</f>
        <v/>
      </c>
      <c r="H9" s="1265"/>
      <c r="I9" s="1265"/>
      <c r="J9" s="1265"/>
      <c r="K9" s="1265"/>
      <c r="L9" s="1265"/>
      <c r="M9" s="1265"/>
      <c r="N9" s="1265"/>
      <c r="O9" s="1265"/>
      <c r="P9" s="1265"/>
      <c r="Q9" s="1265"/>
      <c r="R9" s="1265"/>
      <c r="S9" s="1265"/>
      <c r="T9" s="1265"/>
      <c r="U9" s="1265"/>
      <c r="V9" s="1265"/>
      <c r="W9" s="1265"/>
      <c r="X9" s="1265"/>
      <c r="Y9" s="1265"/>
      <c r="Z9" s="1265"/>
      <c r="AA9" s="1265"/>
      <c r="AB9" s="1265"/>
      <c r="AC9" s="1266"/>
      <c r="AD9" s="1274"/>
      <c r="AE9" s="1275"/>
      <c r="AF9" s="1275"/>
      <c r="AG9" s="1275"/>
      <c r="AH9" s="1275"/>
      <c r="AI9" s="1275"/>
      <c r="AJ9" s="1275"/>
      <c r="AK9" s="1275"/>
      <c r="AL9" s="1275"/>
      <c r="AM9" s="1276"/>
    </row>
    <row r="10" spans="1:40" ht="16.5" customHeight="1">
      <c r="A10" s="1311"/>
      <c r="B10" s="1312"/>
      <c r="C10" s="1312"/>
      <c r="D10" s="1312"/>
      <c r="E10" s="1312"/>
      <c r="F10" s="1313"/>
      <c r="G10" s="1264"/>
      <c r="H10" s="1265"/>
      <c r="I10" s="1265"/>
      <c r="J10" s="1265"/>
      <c r="K10" s="1265"/>
      <c r="L10" s="1265"/>
      <c r="M10" s="1265"/>
      <c r="N10" s="1265"/>
      <c r="O10" s="1265"/>
      <c r="P10" s="1265"/>
      <c r="Q10" s="1265"/>
      <c r="R10" s="1265"/>
      <c r="S10" s="1265"/>
      <c r="T10" s="1265"/>
      <c r="U10" s="1265"/>
      <c r="V10" s="1265"/>
      <c r="W10" s="1265"/>
      <c r="X10" s="1265"/>
      <c r="Y10" s="1265"/>
      <c r="Z10" s="1265"/>
      <c r="AA10" s="1265"/>
      <c r="AB10" s="1265"/>
      <c r="AC10" s="1266"/>
      <c r="AD10" s="1447" t="s">
        <v>2482</v>
      </c>
      <c r="AE10" s="1448"/>
      <c r="AF10" s="1489"/>
      <c r="AG10" s="1489"/>
      <c r="AH10" s="1489"/>
      <c r="AI10" s="1489"/>
      <c r="AJ10" s="1489"/>
      <c r="AK10" s="1489"/>
      <c r="AL10" s="1489"/>
      <c r="AM10" s="1490"/>
    </row>
    <row r="11" spans="1:40" ht="16.5" customHeight="1">
      <c r="A11" s="1311"/>
      <c r="B11" s="1312"/>
      <c r="C11" s="1312"/>
      <c r="D11" s="1312"/>
      <c r="E11" s="1312"/>
      <c r="F11" s="1313"/>
      <c r="G11" s="1264"/>
      <c r="H11" s="1265"/>
      <c r="I11" s="1265"/>
      <c r="J11" s="1265"/>
      <c r="K11" s="1265"/>
      <c r="L11" s="1265"/>
      <c r="M11" s="1265"/>
      <c r="N11" s="1265"/>
      <c r="O11" s="1265"/>
      <c r="P11" s="1265"/>
      <c r="Q11" s="1265"/>
      <c r="R11" s="1265"/>
      <c r="S11" s="1265"/>
      <c r="T11" s="1265"/>
      <c r="U11" s="1265"/>
      <c r="V11" s="1265"/>
      <c r="W11" s="1265"/>
      <c r="X11" s="1265"/>
      <c r="Y11" s="1265"/>
      <c r="Z11" s="1265"/>
      <c r="AA11" s="1265"/>
      <c r="AB11" s="1265"/>
      <c r="AC11" s="1266"/>
      <c r="AD11" s="1330" t="str">
        <f>'申込シート①-1・２'!L5</f>
        <v/>
      </c>
      <c r="AE11" s="1450"/>
      <c r="AF11" s="1450"/>
      <c r="AG11" s="1450"/>
      <c r="AH11" s="1450"/>
      <c r="AI11" s="1450"/>
      <c r="AJ11" s="1450"/>
      <c r="AK11" s="1450"/>
      <c r="AL11" s="1450"/>
      <c r="AM11" s="1331"/>
    </row>
    <row r="12" spans="1:40" ht="16.5" customHeight="1">
      <c r="A12" s="1314"/>
      <c r="B12" s="1315"/>
      <c r="C12" s="1315"/>
      <c r="D12" s="1315"/>
      <c r="E12" s="1315"/>
      <c r="F12" s="1316"/>
      <c r="G12" s="1267"/>
      <c r="H12" s="1268"/>
      <c r="I12" s="1268"/>
      <c r="J12" s="1268"/>
      <c r="K12" s="1268"/>
      <c r="L12" s="1268"/>
      <c r="M12" s="1268"/>
      <c r="N12" s="1268"/>
      <c r="O12" s="1268"/>
      <c r="P12" s="1268"/>
      <c r="Q12" s="1268"/>
      <c r="R12" s="1268"/>
      <c r="S12" s="1268"/>
      <c r="T12" s="1268"/>
      <c r="U12" s="1268"/>
      <c r="V12" s="1268"/>
      <c r="W12" s="1268"/>
      <c r="X12" s="1268"/>
      <c r="Y12" s="1268"/>
      <c r="Z12" s="1268"/>
      <c r="AA12" s="1268"/>
      <c r="AB12" s="1268"/>
      <c r="AC12" s="1269"/>
      <c r="AD12" s="1274"/>
      <c r="AE12" s="1275"/>
      <c r="AF12" s="1275"/>
      <c r="AG12" s="1275"/>
      <c r="AH12" s="1275"/>
      <c r="AI12" s="1275"/>
      <c r="AJ12" s="1275"/>
      <c r="AK12" s="1275"/>
      <c r="AL12" s="1275"/>
      <c r="AM12" s="1276"/>
    </row>
    <row r="13" spans="1:40" ht="20.25" customHeight="1">
      <c r="A13" s="1284" t="s">
        <v>815</v>
      </c>
      <c r="B13" s="1440"/>
      <c r="C13" s="1440"/>
      <c r="D13" s="1440"/>
      <c r="E13" s="1440"/>
      <c r="F13" s="1441"/>
      <c r="G13" s="1259" t="str">
        <f>'申込シート①-1・２'!N3</f>
        <v/>
      </c>
      <c r="H13" s="1260"/>
      <c r="I13" s="1260"/>
      <c r="J13" s="1260"/>
      <c r="K13" s="1260"/>
      <c r="L13" s="1260"/>
      <c r="M13" s="1260"/>
      <c r="N13" s="1260"/>
      <c r="O13" s="1260"/>
      <c r="P13" s="1260"/>
      <c r="Q13" s="1260"/>
      <c r="R13" s="1260"/>
      <c r="S13" s="1260"/>
      <c r="T13" s="1260"/>
      <c r="U13" s="1260"/>
      <c r="V13" s="1260"/>
      <c r="W13" s="1260"/>
      <c r="X13" s="1260"/>
      <c r="Y13" s="1260"/>
      <c r="Z13" s="1260"/>
      <c r="AA13" s="1260"/>
      <c r="AB13" s="1260"/>
      <c r="AC13" s="1260"/>
      <c r="AD13" s="1260"/>
      <c r="AE13" s="1260"/>
      <c r="AF13" s="1260"/>
      <c r="AG13" s="1260"/>
      <c r="AH13" s="1260"/>
      <c r="AI13" s="1260"/>
      <c r="AJ13" s="1260"/>
      <c r="AK13" s="1260"/>
      <c r="AL13" s="1260"/>
      <c r="AM13" s="1261"/>
    </row>
    <row r="14" spans="1:40" ht="45" customHeight="1">
      <c r="A14" s="1284" t="s">
        <v>790</v>
      </c>
      <c r="B14" s="1285"/>
      <c r="C14" s="1285"/>
      <c r="D14" s="1285"/>
      <c r="E14" s="1285"/>
      <c r="F14" s="1286"/>
      <c r="G14" s="1282" t="str">
        <f>'申込シート①-1・２'!J3&amp;"  "&amp;'申込シート①-1・２'!K3</f>
        <v xml:space="preserve">  </v>
      </c>
      <c r="H14" s="1283"/>
      <c r="I14" s="1283"/>
      <c r="J14" s="1283"/>
      <c r="K14" s="1283"/>
      <c r="L14" s="1283"/>
      <c r="M14" s="1283"/>
      <c r="N14" s="1283"/>
      <c r="O14" s="1283"/>
      <c r="P14" s="1283"/>
      <c r="Q14" s="1283"/>
      <c r="R14" s="1283"/>
      <c r="S14" s="1283"/>
      <c r="T14" s="1283"/>
      <c r="U14" s="1283"/>
      <c r="V14" s="1283"/>
      <c r="W14" s="1283"/>
      <c r="X14" s="1317"/>
      <c r="Y14" s="1442" t="s">
        <v>817</v>
      </c>
      <c r="Z14" s="1443"/>
      <c r="AA14" s="1443"/>
      <c r="AB14" s="1443"/>
      <c r="AC14" s="1444"/>
      <c r="AD14" s="1282" t="str">
        <f>'申込シート①-1・２'!J5&amp;"  "&amp;'申込シート①-1・２'!K5</f>
        <v xml:space="preserve">  </v>
      </c>
      <c r="AE14" s="1283"/>
      <c r="AF14" s="1283"/>
      <c r="AG14" s="1283"/>
      <c r="AH14" s="1283"/>
      <c r="AI14" s="1283"/>
      <c r="AJ14" s="1283"/>
      <c r="AK14" s="1283"/>
      <c r="AL14" s="1283" t="s">
        <v>2483</v>
      </c>
      <c r="AM14" s="1317"/>
    </row>
    <row r="15" spans="1:40" ht="16.5" customHeight="1">
      <c r="A15" s="70"/>
      <c r="B15" s="70"/>
      <c r="C15" s="70"/>
      <c r="D15" s="70"/>
      <c r="E15" s="70"/>
      <c r="F15" s="70"/>
      <c r="G15" s="65"/>
      <c r="H15" s="65"/>
      <c r="I15" s="65"/>
      <c r="J15" s="65"/>
      <c r="K15" s="65"/>
      <c r="L15" s="65"/>
      <c r="M15" s="65"/>
      <c r="N15" s="65"/>
      <c r="O15" s="65"/>
      <c r="P15" s="65"/>
      <c r="Q15" s="65"/>
      <c r="R15" s="65"/>
      <c r="S15" s="65"/>
      <c r="T15" s="65"/>
      <c r="U15" s="65"/>
      <c r="V15" s="65"/>
      <c r="W15" s="70"/>
      <c r="X15" s="70"/>
      <c r="Y15" s="70"/>
      <c r="Z15" s="70"/>
      <c r="AA15" s="70"/>
      <c r="AB15" s="70"/>
      <c r="AC15" s="70"/>
      <c r="AD15" s="65"/>
      <c r="AE15" s="65"/>
      <c r="AF15" s="65"/>
      <c r="AG15" s="65"/>
      <c r="AH15" s="65"/>
      <c r="AI15" s="65"/>
      <c r="AJ15" s="65"/>
      <c r="AK15" s="65"/>
      <c r="AL15" s="70"/>
      <c r="AM15" s="70"/>
    </row>
    <row r="17" spans="1:39" ht="16.5" customHeight="1">
      <c r="A17" s="1374" t="s">
        <v>2590</v>
      </c>
      <c r="B17" s="1338"/>
      <c r="C17" s="1338"/>
      <c r="D17" s="1338"/>
      <c r="E17" s="1338"/>
      <c r="F17" s="1339"/>
      <c r="G17" s="1284" t="s">
        <v>2484</v>
      </c>
      <c r="H17" s="1285"/>
      <c r="I17" s="1285"/>
      <c r="J17" s="1285"/>
      <c r="K17" s="1285"/>
      <c r="L17" s="1285"/>
      <c r="M17" s="1285"/>
      <c r="N17" s="1285"/>
      <c r="O17" s="1285"/>
      <c r="P17" s="1471"/>
      <c r="Q17" s="1510"/>
      <c r="R17" s="1510"/>
      <c r="S17" s="1510"/>
      <c r="T17" s="1510"/>
      <c r="U17" s="1510"/>
      <c r="V17" s="1510"/>
      <c r="W17" s="1510"/>
      <c r="X17" s="1510"/>
      <c r="Y17" s="1510"/>
      <c r="Z17" s="1510"/>
      <c r="AA17" s="1510"/>
      <c r="AB17" s="1510"/>
      <c r="AC17" s="1510"/>
      <c r="AD17" s="1510"/>
      <c r="AE17" s="1510"/>
      <c r="AF17" s="1510"/>
      <c r="AG17" s="1510"/>
      <c r="AH17" s="1510"/>
      <c r="AI17" s="1510"/>
      <c r="AJ17" s="1510"/>
      <c r="AK17" s="1510"/>
      <c r="AL17" s="1510"/>
      <c r="AM17" s="1511"/>
    </row>
    <row r="18" spans="1:39" ht="21.75" customHeight="1">
      <c r="A18" s="1459"/>
      <c r="B18" s="1460"/>
      <c r="C18" s="1460"/>
      <c r="D18" s="1460"/>
      <c r="E18" s="1460"/>
      <c r="F18" s="1461"/>
      <c r="G18" s="687"/>
      <c r="H18" s="688"/>
      <c r="I18" s="688"/>
      <c r="J18" s="688"/>
      <c r="K18" s="688"/>
      <c r="L18" s="688"/>
      <c r="M18" s="688"/>
      <c r="N18" s="688"/>
      <c r="O18" s="688"/>
      <c r="P18" s="1485"/>
      <c r="Q18" s="1451"/>
      <c r="R18" s="1451"/>
      <c r="S18" s="1451"/>
      <c r="T18" s="1451"/>
      <c r="U18" s="1451"/>
      <c r="V18" s="1451"/>
      <c r="W18" s="1451"/>
      <c r="X18" s="1451"/>
      <c r="Y18" s="1451"/>
      <c r="Z18" s="1451"/>
      <c r="AA18" s="1451"/>
      <c r="AB18" s="1451"/>
      <c r="AC18" s="1451"/>
      <c r="AD18" s="1451"/>
      <c r="AE18" s="1451"/>
      <c r="AF18" s="1451"/>
      <c r="AG18" s="1451"/>
      <c r="AH18" s="1451"/>
      <c r="AI18" s="1451"/>
      <c r="AJ18" s="1451"/>
      <c r="AK18" s="1451"/>
      <c r="AL18" s="1451"/>
      <c r="AM18" s="1452"/>
    </row>
    <row r="19" spans="1:39" ht="12.75" customHeight="1">
      <c r="A19" s="1374" t="s">
        <v>2534</v>
      </c>
      <c r="B19" s="1338"/>
      <c r="C19" s="1338"/>
      <c r="D19" s="1338"/>
      <c r="E19" s="1338"/>
      <c r="F19" s="1339"/>
      <c r="G19" s="689"/>
      <c r="H19" s="1312" t="s">
        <v>688</v>
      </c>
      <c r="I19" s="1312"/>
      <c r="J19" s="1312"/>
      <c r="K19" s="1312"/>
      <c r="L19" s="1312"/>
      <c r="M19" s="1312"/>
      <c r="N19" s="1312"/>
      <c r="O19" s="690"/>
      <c r="P19" s="1453"/>
      <c r="Q19" s="1525"/>
      <c r="R19" s="1525"/>
      <c r="S19" s="1525"/>
      <c r="T19" s="1525"/>
      <c r="U19" s="1525"/>
      <c r="V19" s="1525"/>
      <c r="W19" s="1525"/>
      <c r="X19" s="1525"/>
      <c r="Y19" s="1525"/>
      <c r="Z19" s="1525"/>
      <c r="AA19" s="1525"/>
      <c r="AB19" s="1525"/>
      <c r="AC19" s="1525"/>
      <c r="AD19" s="1525"/>
      <c r="AE19" s="1525"/>
      <c r="AF19" s="1525"/>
      <c r="AG19" s="1525"/>
      <c r="AH19" s="1525"/>
      <c r="AI19" s="1525"/>
      <c r="AJ19" s="1525"/>
      <c r="AK19" s="1525"/>
      <c r="AL19" s="1525"/>
      <c r="AM19" s="1455"/>
    </row>
    <row r="20" spans="1:39" ht="2.25" customHeight="1">
      <c r="A20" s="1311"/>
      <c r="B20" s="1312"/>
      <c r="C20" s="1312"/>
      <c r="D20" s="1312"/>
      <c r="E20" s="1312"/>
      <c r="F20" s="1313"/>
      <c r="G20" s="701"/>
      <c r="H20" s="702"/>
      <c r="I20" s="702"/>
      <c r="J20" s="702"/>
      <c r="K20" s="702"/>
      <c r="L20" s="702"/>
      <c r="M20" s="702"/>
      <c r="N20" s="702"/>
      <c r="O20" s="702"/>
      <c r="P20" s="1453"/>
      <c r="Q20" s="1525"/>
      <c r="R20" s="1525"/>
      <c r="S20" s="1525"/>
      <c r="T20" s="1525"/>
      <c r="U20" s="1525"/>
      <c r="V20" s="1525"/>
      <c r="W20" s="1525"/>
      <c r="X20" s="1525"/>
      <c r="Y20" s="1525"/>
      <c r="Z20" s="1525"/>
      <c r="AA20" s="1525"/>
      <c r="AB20" s="1525"/>
      <c r="AC20" s="1525"/>
      <c r="AD20" s="1525"/>
      <c r="AE20" s="1525"/>
      <c r="AF20" s="1525"/>
      <c r="AG20" s="1525"/>
      <c r="AH20" s="1525"/>
      <c r="AI20" s="1525"/>
      <c r="AJ20" s="1525"/>
      <c r="AK20" s="1525"/>
      <c r="AL20" s="1525"/>
      <c r="AM20" s="1455"/>
    </row>
    <row r="21" spans="1:39" ht="11.25" customHeight="1">
      <c r="A21" s="1311"/>
      <c r="B21" s="1312"/>
      <c r="C21" s="1312"/>
      <c r="D21" s="1312"/>
      <c r="E21" s="1312"/>
      <c r="F21" s="1313"/>
      <c r="G21" s="701"/>
      <c r="H21" s="1527" t="s">
        <v>689</v>
      </c>
      <c r="I21" s="1527"/>
      <c r="J21" s="1527"/>
      <c r="K21" s="1527"/>
      <c r="L21" s="1527"/>
      <c r="M21" s="1527"/>
      <c r="N21" s="1527"/>
      <c r="O21" s="702"/>
      <c r="P21" s="1453"/>
      <c r="Q21" s="1525"/>
      <c r="R21" s="1525"/>
      <c r="S21" s="1525"/>
      <c r="T21" s="1525"/>
      <c r="U21" s="1525"/>
      <c r="V21" s="1525"/>
      <c r="W21" s="1525"/>
      <c r="X21" s="1525"/>
      <c r="Y21" s="1525"/>
      <c r="Z21" s="1525"/>
      <c r="AA21" s="1525"/>
      <c r="AB21" s="1525"/>
      <c r="AC21" s="1525"/>
      <c r="AD21" s="1525"/>
      <c r="AE21" s="1525"/>
      <c r="AF21" s="1525"/>
      <c r="AG21" s="1525"/>
      <c r="AH21" s="1525"/>
      <c r="AI21" s="1525"/>
      <c r="AJ21" s="1525"/>
      <c r="AK21" s="1525"/>
      <c r="AL21" s="1525"/>
      <c r="AM21" s="1455"/>
    </row>
    <row r="22" spans="1:39" ht="16.5" customHeight="1">
      <c r="A22" s="1311"/>
      <c r="B22" s="1312"/>
      <c r="C22" s="1312"/>
      <c r="D22" s="1312"/>
      <c r="E22" s="1312"/>
      <c r="F22" s="1313"/>
      <c r="G22" s="701"/>
      <c r="H22" s="702"/>
      <c r="I22" s="702"/>
      <c r="J22" s="702"/>
      <c r="K22" s="702"/>
      <c r="L22" s="702"/>
      <c r="M22" s="702"/>
      <c r="N22" s="702"/>
      <c r="O22" s="702"/>
      <c r="P22" s="1453"/>
      <c r="Q22" s="1525"/>
      <c r="R22" s="1525"/>
      <c r="S22" s="1525"/>
      <c r="T22" s="1525"/>
      <c r="U22" s="1525"/>
      <c r="V22" s="1525"/>
      <c r="W22" s="1525"/>
      <c r="X22" s="1525"/>
      <c r="Y22" s="1525"/>
      <c r="Z22" s="1525"/>
      <c r="AA22" s="1525"/>
      <c r="AB22" s="1525"/>
      <c r="AC22" s="1525"/>
      <c r="AD22" s="1525"/>
      <c r="AE22" s="1525"/>
      <c r="AF22" s="1525"/>
      <c r="AG22" s="1525"/>
      <c r="AH22" s="1525"/>
      <c r="AI22" s="1525"/>
      <c r="AJ22" s="1525"/>
      <c r="AK22" s="1525"/>
      <c r="AL22" s="1525"/>
      <c r="AM22" s="1455"/>
    </row>
    <row r="23" spans="1:39" ht="7.5" customHeight="1">
      <c r="A23" s="1314"/>
      <c r="B23" s="1315"/>
      <c r="C23" s="1315"/>
      <c r="D23" s="1315"/>
      <c r="E23" s="1315"/>
      <c r="F23" s="1316"/>
      <c r="G23" s="703"/>
      <c r="H23" s="704"/>
      <c r="I23" s="704"/>
      <c r="J23" s="704"/>
      <c r="K23" s="704"/>
      <c r="L23" s="704"/>
      <c r="M23" s="704"/>
      <c r="N23" s="704"/>
      <c r="O23" s="704"/>
      <c r="P23" s="1456"/>
      <c r="Q23" s="1457"/>
      <c r="R23" s="1457"/>
      <c r="S23" s="1457"/>
      <c r="T23" s="1457"/>
      <c r="U23" s="1457"/>
      <c r="V23" s="1457"/>
      <c r="W23" s="1457"/>
      <c r="X23" s="1457"/>
      <c r="Y23" s="1457"/>
      <c r="Z23" s="1457"/>
      <c r="AA23" s="1457"/>
      <c r="AB23" s="1457"/>
      <c r="AC23" s="1457"/>
      <c r="AD23" s="1457"/>
      <c r="AE23" s="1457"/>
      <c r="AF23" s="1457"/>
      <c r="AG23" s="1457"/>
      <c r="AH23" s="1457"/>
      <c r="AI23" s="1457"/>
      <c r="AJ23" s="1457"/>
      <c r="AK23" s="1457"/>
      <c r="AL23" s="1457"/>
      <c r="AM23" s="1458"/>
    </row>
    <row r="24" spans="1:39" ht="16.5" customHeight="1">
      <c r="A24" s="1493"/>
      <c r="B24" s="1494"/>
      <c r="C24" s="1494"/>
      <c r="D24" s="1494"/>
      <c r="E24" s="1494"/>
      <c r="F24" s="1495"/>
      <c r="G24" s="1337" t="s">
        <v>1061</v>
      </c>
      <c r="H24" s="1338"/>
      <c r="I24" s="1338"/>
      <c r="J24" s="1338"/>
      <c r="K24" s="1338"/>
      <c r="L24" s="1338"/>
      <c r="M24" s="1338"/>
      <c r="N24" s="1338"/>
      <c r="O24" s="1338"/>
      <c r="P24" s="1338"/>
      <c r="Q24" s="1338"/>
      <c r="R24" s="1338"/>
      <c r="S24" s="1338"/>
      <c r="T24" s="1338"/>
      <c r="U24" s="1338"/>
      <c r="V24" s="1338"/>
      <c r="W24" s="1337" t="s">
        <v>1156</v>
      </c>
      <c r="X24" s="1339"/>
      <c r="Y24" s="1337" t="s">
        <v>2480</v>
      </c>
      <c r="Z24" s="1338"/>
      <c r="AA24" s="1338"/>
      <c r="AB24" s="1338"/>
      <c r="AC24" s="1338"/>
      <c r="AD24" s="1338"/>
      <c r="AE24" s="1338"/>
      <c r="AF24" s="1338"/>
      <c r="AG24" s="1339"/>
      <c r="AH24" s="1337" t="s">
        <v>738</v>
      </c>
      <c r="AI24" s="1339"/>
      <c r="AJ24" s="1337" t="s">
        <v>1062</v>
      </c>
      <c r="AK24" s="1338"/>
      <c r="AL24" s="1338"/>
      <c r="AM24" s="1339"/>
    </row>
    <row r="25" spans="1:39" ht="16.5" customHeight="1">
      <c r="A25" s="1496"/>
      <c r="B25" s="1497"/>
      <c r="C25" s="1497"/>
      <c r="D25" s="1497"/>
      <c r="E25" s="1497"/>
      <c r="F25" s="1498"/>
      <c r="G25" s="1314"/>
      <c r="H25" s="1315"/>
      <c r="I25" s="1315"/>
      <c r="J25" s="1315"/>
      <c r="K25" s="1315"/>
      <c r="L25" s="1315"/>
      <c r="M25" s="1315"/>
      <c r="N25" s="1315"/>
      <c r="O25" s="1315"/>
      <c r="P25" s="1315"/>
      <c r="Q25" s="1315"/>
      <c r="R25" s="1315"/>
      <c r="S25" s="1315"/>
      <c r="T25" s="1315"/>
      <c r="U25" s="1315"/>
      <c r="V25" s="1315"/>
      <c r="W25" s="1314"/>
      <c r="X25" s="1316"/>
      <c r="Y25" s="1314" t="s">
        <v>1063</v>
      </c>
      <c r="Z25" s="1315"/>
      <c r="AA25" s="1315"/>
      <c r="AB25" s="1315"/>
      <c r="AC25" s="1315"/>
      <c r="AD25" s="1315"/>
      <c r="AE25" s="1315"/>
      <c r="AF25" s="1315"/>
      <c r="AG25" s="1316"/>
      <c r="AH25" s="1314"/>
      <c r="AI25" s="1316"/>
      <c r="AJ25" s="1314"/>
      <c r="AK25" s="1315"/>
      <c r="AL25" s="1315"/>
      <c r="AM25" s="1316"/>
    </row>
    <row r="26" spans="1:39" ht="16.5" customHeight="1">
      <c r="A26" s="1337" t="s">
        <v>1064</v>
      </c>
      <c r="B26" s="1338"/>
      <c r="C26" s="1338"/>
      <c r="D26" s="1338"/>
      <c r="E26" s="1338"/>
      <c r="F26" s="1339"/>
      <c r="G26" s="1270" t="str">
        <f>'申込シート①-1・２'!G53</f>
        <v>科</v>
      </c>
      <c r="H26" s="1271"/>
      <c r="I26" s="1271"/>
      <c r="J26" s="1271"/>
      <c r="K26" s="1271"/>
      <c r="L26" s="1271"/>
      <c r="M26" s="1271"/>
      <c r="N26" s="1271"/>
      <c r="O26" s="1271"/>
      <c r="P26" s="1271"/>
      <c r="Q26" s="1271"/>
      <c r="R26" s="1271"/>
      <c r="S26" s="1271"/>
      <c r="T26" s="1271"/>
      <c r="U26" s="1271"/>
      <c r="V26" s="1329"/>
      <c r="W26" s="1270">
        <f>'申込シート①-1・２'!H53</f>
        <v>0</v>
      </c>
      <c r="X26" s="1329"/>
      <c r="Y26" s="1282" t="str">
        <f>'申込シート①-1・２'!L53&amp;"  "&amp;'申込シート①-1・２'!M53</f>
        <v xml:space="preserve">  </v>
      </c>
      <c r="Z26" s="1283"/>
      <c r="AA26" s="1283"/>
      <c r="AB26" s="1283"/>
      <c r="AC26" s="1283"/>
      <c r="AD26" s="1283"/>
      <c r="AE26" s="1283"/>
      <c r="AF26" s="1283"/>
      <c r="AG26" s="685"/>
      <c r="AH26" s="1270">
        <f>'申込シート①-1・２'!N53</f>
        <v>0</v>
      </c>
      <c r="AI26" s="1329"/>
      <c r="AJ26" s="1501"/>
      <c r="AK26" s="1502"/>
      <c r="AL26" s="1502"/>
      <c r="AM26" s="1503"/>
    </row>
    <row r="27" spans="1:39" ht="16.5" customHeight="1">
      <c r="A27" s="1311"/>
      <c r="B27" s="1312"/>
      <c r="C27" s="1312"/>
      <c r="D27" s="1312"/>
      <c r="E27" s="1312"/>
      <c r="F27" s="1313"/>
      <c r="G27" s="1330"/>
      <c r="H27" s="1450"/>
      <c r="I27" s="1450"/>
      <c r="J27" s="1450"/>
      <c r="K27" s="1450"/>
      <c r="L27" s="1450"/>
      <c r="M27" s="1450"/>
      <c r="N27" s="1450"/>
      <c r="O27" s="1450"/>
      <c r="P27" s="1450"/>
      <c r="Q27" s="1450"/>
      <c r="R27" s="1450"/>
      <c r="S27" s="1450"/>
      <c r="T27" s="1450"/>
      <c r="U27" s="1450"/>
      <c r="V27" s="1331"/>
      <c r="W27" s="1330"/>
      <c r="X27" s="1331"/>
      <c r="Y27" s="1270" t="str">
        <f>'申込シート①-1・２'!J53&amp;"  "&amp;'申込シート①-1・２'!K53</f>
        <v xml:space="preserve">  </v>
      </c>
      <c r="Z27" s="1271"/>
      <c r="AA27" s="1271"/>
      <c r="AB27" s="1271"/>
      <c r="AC27" s="1271"/>
      <c r="AD27" s="1271"/>
      <c r="AE27" s="1271"/>
      <c r="AF27" s="1271"/>
      <c r="AG27" s="1327" t="s">
        <v>2479</v>
      </c>
      <c r="AH27" s="1330"/>
      <c r="AI27" s="1331"/>
      <c r="AJ27" s="1504"/>
      <c r="AK27" s="1505"/>
      <c r="AL27" s="1505"/>
      <c r="AM27" s="1506"/>
    </row>
    <row r="28" spans="1:39" ht="16.5" customHeight="1">
      <c r="A28" s="1314"/>
      <c r="B28" s="1315"/>
      <c r="C28" s="1315"/>
      <c r="D28" s="1315"/>
      <c r="E28" s="1315"/>
      <c r="F28" s="1316"/>
      <c r="G28" s="1274"/>
      <c r="H28" s="1275"/>
      <c r="I28" s="1275"/>
      <c r="J28" s="1275"/>
      <c r="K28" s="1275"/>
      <c r="L28" s="1275"/>
      <c r="M28" s="1275"/>
      <c r="N28" s="1275"/>
      <c r="O28" s="1275"/>
      <c r="P28" s="1275"/>
      <c r="Q28" s="1275"/>
      <c r="R28" s="1275"/>
      <c r="S28" s="1275"/>
      <c r="T28" s="1275"/>
      <c r="U28" s="1275"/>
      <c r="V28" s="1276"/>
      <c r="W28" s="1274"/>
      <c r="X28" s="1276"/>
      <c r="Y28" s="1274"/>
      <c r="Z28" s="1275"/>
      <c r="AA28" s="1275"/>
      <c r="AB28" s="1275"/>
      <c r="AC28" s="1275"/>
      <c r="AD28" s="1275"/>
      <c r="AE28" s="1275"/>
      <c r="AF28" s="1275"/>
      <c r="AG28" s="1328"/>
      <c r="AH28" s="1274"/>
      <c r="AI28" s="1276"/>
      <c r="AJ28" s="1507"/>
      <c r="AK28" s="1508"/>
      <c r="AL28" s="1508"/>
      <c r="AM28" s="1509"/>
    </row>
    <row r="29" spans="1:39" ht="16.5" customHeight="1">
      <c r="A29" s="584"/>
      <c r="B29" s="584"/>
      <c r="C29" s="584"/>
      <c r="D29" s="584"/>
      <c r="E29" s="584"/>
      <c r="F29" s="584"/>
      <c r="G29" s="584"/>
      <c r="H29" s="584"/>
      <c r="I29" s="584"/>
      <c r="J29" s="584"/>
      <c r="K29" s="584"/>
      <c r="L29" s="584"/>
      <c r="M29" s="584"/>
      <c r="N29" s="584"/>
      <c r="O29" s="584"/>
      <c r="P29" s="584"/>
      <c r="Q29" s="584"/>
      <c r="R29" s="584"/>
      <c r="S29" s="584"/>
      <c r="T29" s="584"/>
      <c r="U29" s="584"/>
      <c r="V29" s="584"/>
      <c r="W29" s="584"/>
      <c r="X29" s="584"/>
      <c r="Y29" s="584"/>
      <c r="Z29" s="584"/>
      <c r="AA29" s="584"/>
      <c r="AB29" s="584"/>
      <c r="AC29" s="584"/>
      <c r="AD29" s="584"/>
      <c r="AE29" s="584"/>
      <c r="AF29" s="584"/>
      <c r="AG29" s="584"/>
      <c r="AH29" s="584"/>
      <c r="AI29" s="584"/>
      <c r="AJ29" s="584"/>
      <c r="AK29" s="584"/>
      <c r="AL29" s="584"/>
      <c r="AM29" s="584"/>
    </row>
    <row r="30" spans="1:39" ht="15" customHeight="1">
      <c r="A30" s="1337" t="s">
        <v>2480</v>
      </c>
      <c r="B30" s="1338"/>
      <c r="C30" s="1338"/>
      <c r="D30" s="1338"/>
      <c r="E30" s="1338"/>
      <c r="F30" s="1339"/>
      <c r="G30" s="1270" t="str">
        <f>'申込シート①-1・２'!L54&amp;"  "&amp;'申込シート①-1・２'!M54</f>
        <v xml:space="preserve">  </v>
      </c>
      <c r="H30" s="1271"/>
      <c r="I30" s="1271"/>
      <c r="J30" s="1271"/>
      <c r="K30" s="1271"/>
      <c r="L30" s="1271"/>
      <c r="M30" s="1271"/>
      <c r="N30" s="1271"/>
      <c r="O30" s="1271"/>
      <c r="P30" s="1271"/>
      <c r="Q30" s="1271"/>
      <c r="R30" s="1271"/>
      <c r="S30" s="1271"/>
      <c r="T30" s="1271"/>
      <c r="U30" s="1271"/>
      <c r="V30" s="1271"/>
      <c r="W30" s="1271"/>
      <c r="X30" s="1329"/>
      <c r="Y30" s="1515" t="s">
        <v>137</v>
      </c>
      <c r="Z30" s="1515"/>
      <c r="AA30" s="1515"/>
      <c r="AB30" s="1515"/>
      <c r="AC30" s="1515"/>
      <c r="AD30" s="1515"/>
      <c r="AE30" s="1357"/>
      <c r="AF30" s="1357"/>
      <c r="AG30" s="1357"/>
      <c r="AH30" s="1357"/>
      <c r="AI30" s="1357"/>
      <c r="AJ30" s="1357"/>
      <c r="AK30" s="1357"/>
      <c r="AL30" s="1357"/>
      <c r="AM30" s="1524"/>
    </row>
    <row r="31" spans="1:39" ht="15" customHeight="1">
      <c r="A31" s="1311" t="s">
        <v>795</v>
      </c>
      <c r="B31" s="1312"/>
      <c r="C31" s="1312"/>
      <c r="D31" s="1312"/>
      <c r="E31" s="1312"/>
      <c r="F31" s="1313"/>
      <c r="G31" s="1270" t="str">
        <f>'申込シート①-1・２'!J54&amp;"  "&amp;'申込シート①-1・２'!K54</f>
        <v xml:space="preserve">  </v>
      </c>
      <c r="H31" s="1271"/>
      <c r="I31" s="1271"/>
      <c r="J31" s="1271"/>
      <c r="K31" s="1271"/>
      <c r="L31" s="1271"/>
      <c r="M31" s="1271"/>
      <c r="N31" s="1271"/>
      <c r="O31" s="1271"/>
      <c r="P31" s="1271"/>
      <c r="Q31" s="1271"/>
      <c r="R31" s="1271"/>
      <c r="S31" s="1271"/>
      <c r="T31" s="1271"/>
      <c r="U31" s="1271"/>
      <c r="V31" s="1271"/>
      <c r="W31" s="1271"/>
      <c r="X31" s="1329"/>
      <c r="Y31" s="1526"/>
      <c r="Z31" s="1516"/>
      <c r="AA31" s="1516"/>
      <c r="AB31" s="1516"/>
      <c r="AC31" s="1516"/>
      <c r="AD31" s="1516"/>
      <c r="AE31" s="1353"/>
      <c r="AF31" s="1353"/>
      <c r="AG31" s="1353"/>
      <c r="AH31" s="1353"/>
      <c r="AI31" s="1353"/>
      <c r="AJ31" s="1353"/>
      <c r="AK31" s="1353"/>
      <c r="AL31" s="1353"/>
      <c r="AM31" s="1354"/>
    </row>
    <row r="32" spans="1:39" ht="15" customHeight="1">
      <c r="A32" s="1314"/>
      <c r="B32" s="1315"/>
      <c r="C32" s="1315"/>
      <c r="D32" s="1315"/>
      <c r="E32" s="1315"/>
      <c r="F32" s="1316"/>
      <c r="G32" s="1274"/>
      <c r="H32" s="1275"/>
      <c r="I32" s="1275"/>
      <c r="J32" s="1275"/>
      <c r="K32" s="1275"/>
      <c r="L32" s="1275"/>
      <c r="M32" s="1275"/>
      <c r="N32" s="1275"/>
      <c r="O32" s="1275"/>
      <c r="P32" s="1275"/>
      <c r="Q32" s="1275"/>
      <c r="R32" s="1275"/>
      <c r="S32" s="1275"/>
      <c r="T32" s="1275"/>
      <c r="U32" s="1275"/>
      <c r="V32" s="1275"/>
      <c r="W32" s="1275"/>
      <c r="X32" s="1276"/>
      <c r="Y32" s="1516"/>
      <c r="Z32" s="1516"/>
      <c r="AA32" s="1516"/>
      <c r="AB32" s="1516"/>
      <c r="AC32" s="1516"/>
      <c r="AD32" s="1516"/>
      <c r="AE32" s="1353"/>
      <c r="AF32" s="1353"/>
      <c r="AG32" s="1353"/>
      <c r="AH32" s="1353"/>
      <c r="AI32" s="1353"/>
      <c r="AJ32" s="1353"/>
      <c r="AK32" s="1353"/>
      <c r="AL32" s="1353"/>
      <c r="AM32" s="1354"/>
    </row>
    <row r="33" spans="1:39" ht="15" customHeight="1">
      <c r="A33" s="1337" t="s">
        <v>2480</v>
      </c>
      <c r="B33" s="1338"/>
      <c r="C33" s="1338"/>
      <c r="D33" s="1338"/>
      <c r="E33" s="1338"/>
      <c r="F33" s="1339"/>
      <c r="G33" s="1270" t="str">
        <f>'申込シート①-1・２'!L55&amp;"  "&amp;'申込シート①-1・２'!M55</f>
        <v xml:space="preserve">  </v>
      </c>
      <c r="H33" s="1271"/>
      <c r="I33" s="1271"/>
      <c r="J33" s="1271"/>
      <c r="K33" s="1271"/>
      <c r="L33" s="1271"/>
      <c r="M33" s="1271"/>
      <c r="N33" s="1271"/>
      <c r="O33" s="1271"/>
      <c r="P33" s="1271"/>
      <c r="Q33" s="1271"/>
      <c r="R33" s="1271"/>
      <c r="S33" s="1271"/>
      <c r="T33" s="1271"/>
      <c r="U33" s="1271"/>
      <c r="V33" s="1271"/>
      <c r="W33" s="1271"/>
      <c r="X33" s="1329"/>
      <c r="Y33" s="1515" t="s">
        <v>137</v>
      </c>
      <c r="Z33" s="1515"/>
      <c r="AA33" s="1515"/>
      <c r="AB33" s="1515"/>
      <c r="AC33" s="1515"/>
      <c r="AD33" s="1515"/>
      <c r="AE33" s="1357"/>
      <c r="AF33" s="1357"/>
      <c r="AG33" s="1357"/>
      <c r="AH33" s="1357"/>
      <c r="AI33" s="1357"/>
      <c r="AJ33" s="1357"/>
      <c r="AK33" s="1357"/>
      <c r="AL33" s="1357"/>
      <c r="AM33" s="1524"/>
    </row>
    <row r="34" spans="1:39" ht="15" customHeight="1">
      <c r="A34" s="1311" t="s">
        <v>795</v>
      </c>
      <c r="B34" s="1312"/>
      <c r="C34" s="1312"/>
      <c r="D34" s="1312"/>
      <c r="E34" s="1312"/>
      <c r="F34" s="1313"/>
      <c r="G34" s="1270" t="str">
        <f>'申込シート①-1・２'!J55&amp;"  "&amp;'申込シート①-1・２'!K55</f>
        <v xml:space="preserve">  </v>
      </c>
      <c r="H34" s="1271"/>
      <c r="I34" s="1271"/>
      <c r="J34" s="1271"/>
      <c r="K34" s="1271"/>
      <c r="L34" s="1271"/>
      <c r="M34" s="1271"/>
      <c r="N34" s="1271"/>
      <c r="O34" s="1271"/>
      <c r="P34" s="1271"/>
      <c r="Q34" s="1271"/>
      <c r="R34" s="1271"/>
      <c r="S34" s="1271"/>
      <c r="T34" s="1271"/>
      <c r="U34" s="1271"/>
      <c r="V34" s="1271"/>
      <c r="W34" s="1271"/>
      <c r="X34" s="1329"/>
      <c r="Y34" s="1518"/>
      <c r="Z34" s="1519"/>
      <c r="AA34" s="1519"/>
      <c r="AB34" s="1519"/>
      <c r="AC34" s="1519"/>
      <c r="AD34" s="1520"/>
      <c r="AE34" s="1353"/>
      <c r="AF34" s="1353"/>
      <c r="AG34" s="1353"/>
      <c r="AH34" s="1353"/>
      <c r="AI34" s="1353"/>
      <c r="AJ34" s="1353"/>
      <c r="AK34" s="1353"/>
      <c r="AL34" s="1353"/>
      <c r="AM34" s="1354"/>
    </row>
    <row r="35" spans="1:39" ht="15" customHeight="1">
      <c r="A35" s="1314"/>
      <c r="B35" s="1315"/>
      <c r="C35" s="1315"/>
      <c r="D35" s="1315"/>
      <c r="E35" s="1315"/>
      <c r="F35" s="1316"/>
      <c r="G35" s="1274"/>
      <c r="H35" s="1275"/>
      <c r="I35" s="1275"/>
      <c r="J35" s="1275"/>
      <c r="K35" s="1275"/>
      <c r="L35" s="1275"/>
      <c r="M35" s="1275"/>
      <c r="N35" s="1275"/>
      <c r="O35" s="1275"/>
      <c r="P35" s="1275"/>
      <c r="Q35" s="1275"/>
      <c r="R35" s="1275"/>
      <c r="S35" s="1275"/>
      <c r="T35" s="1275"/>
      <c r="U35" s="1275"/>
      <c r="V35" s="1275"/>
      <c r="W35" s="1275"/>
      <c r="X35" s="1276"/>
      <c r="Y35" s="1521"/>
      <c r="Z35" s="1522"/>
      <c r="AA35" s="1522"/>
      <c r="AB35" s="1522"/>
      <c r="AC35" s="1522"/>
      <c r="AD35" s="1523"/>
      <c r="AE35" s="1353"/>
      <c r="AF35" s="1353"/>
      <c r="AG35" s="1353"/>
      <c r="AH35" s="1353"/>
      <c r="AI35" s="1353"/>
      <c r="AJ35" s="1353"/>
      <c r="AK35" s="1353"/>
      <c r="AL35" s="1353"/>
      <c r="AM35" s="1354"/>
    </row>
    <row r="36" spans="1:39" ht="15" customHeight="1">
      <c r="A36" s="1337" t="s">
        <v>2480</v>
      </c>
      <c r="B36" s="1338"/>
      <c r="C36" s="1338"/>
      <c r="D36" s="1338"/>
      <c r="E36" s="1338"/>
      <c r="F36" s="1339"/>
      <c r="G36" s="1270" t="str">
        <f>'申込シート①-1・２'!L56&amp;"  "&amp;'申込シート①-1・２'!M56</f>
        <v xml:space="preserve">  </v>
      </c>
      <c r="H36" s="1271"/>
      <c r="I36" s="1271"/>
      <c r="J36" s="1271"/>
      <c r="K36" s="1271"/>
      <c r="L36" s="1271"/>
      <c r="M36" s="1271"/>
      <c r="N36" s="1271"/>
      <c r="O36" s="1271"/>
      <c r="P36" s="1271"/>
      <c r="Q36" s="1271"/>
      <c r="R36" s="1271"/>
      <c r="S36" s="1271"/>
      <c r="T36" s="1271"/>
      <c r="U36" s="1271"/>
      <c r="V36" s="1271"/>
      <c r="W36" s="1271"/>
      <c r="X36" s="1329"/>
      <c r="Y36" s="1515" t="s">
        <v>137</v>
      </c>
      <c r="Z36" s="1515"/>
      <c r="AA36" s="1515"/>
      <c r="AB36" s="1515"/>
      <c r="AC36" s="1515"/>
      <c r="AD36" s="1515"/>
      <c r="AE36" s="1357"/>
      <c r="AF36" s="1357"/>
      <c r="AG36" s="1357"/>
      <c r="AH36" s="1357"/>
      <c r="AI36" s="1357"/>
      <c r="AJ36" s="1357"/>
      <c r="AK36" s="1357"/>
      <c r="AL36" s="1357"/>
      <c r="AM36" s="1524"/>
    </row>
    <row r="37" spans="1:39" ht="15" customHeight="1">
      <c r="A37" s="1311" t="s">
        <v>795</v>
      </c>
      <c r="B37" s="1312"/>
      <c r="C37" s="1312"/>
      <c r="D37" s="1312"/>
      <c r="E37" s="1312"/>
      <c r="F37" s="1313"/>
      <c r="G37" s="1270" t="str">
        <f>'申込シート①-1・２'!J56&amp;"  "&amp;'申込シート①-1・２'!K56</f>
        <v xml:space="preserve">  </v>
      </c>
      <c r="H37" s="1271"/>
      <c r="I37" s="1271"/>
      <c r="J37" s="1271"/>
      <c r="K37" s="1271"/>
      <c r="L37" s="1271"/>
      <c r="M37" s="1271"/>
      <c r="N37" s="1271"/>
      <c r="O37" s="1271"/>
      <c r="P37" s="1271"/>
      <c r="Q37" s="1271"/>
      <c r="R37" s="1271"/>
      <c r="S37" s="1271"/>
      <c r="T37" s="1271"/>
      <c r="U37" s="1271"/>
      <c r="V37" s="1271"/>
      <c r="W37" s="1271"/>
      <c r="X37" s="1329"/>
      <c r="Y37" s="1518"/>
      <c r="Z37" s="1519"/>
      <c r="AA37" s="1519"/>
      <c r="AB37" s="1519"/>
      <c r="AC37" s="1519"/>
      <c r="AD37" s="1520"/>
      <c r="AE37" s="1353"/>
      <c r="AF37" s="1353"/>
      <c r="AG37" s="1353"/>
      <c r="AH37" s="1353"/>
      <c r="AI37" s="1353"/>
      <c r="AJ37" s="1353"/>
      <c r="AK37" s="1353"/>
      <c r="AL37" s="1353"/>
      <c r="AM37" s="1354"/>
    </row>
    <row r="38" spans="1:39" ht="15" customHeight="1">
      <c r="A38" s="1314"/>
      <c r="B38" s="1315"/>
      <c r="C38" s="1315"/>
      <c r="D38" s="1315"/>
      <c r="E38" s="1315"/>
      <c r="F38" s="1316"/>
      <c r="G38" s="1274"/>
      <c r="H38" s="1275"/>
      <c r="I38" s="1275"/>
      <c r="J38" s="1275"/>
      <c r="K38" s="1275"/>
      <c r="L38" s="1275"/>
      <c r="M38" s="1275"/>
      <c r="N38" s="1275"/>
      <c r="O38" s="1275"/>
      <c r="P38" s="1275"/>
      <c r="Q38" s="1275"/>
      <c r="R38" s="1275"/>
      <c r="S38" s="1275"/>
      <c r="T38" s="1275"/>
      <c r="U38" s="1275"/>
      <c r="V38" s="1275"/>
      <c r="W38" s="1275"/>
      <c r="X38" s="1276"/>
      <c r="Y38" s="1521"/>
      <c r="Z38" s="1522"/>
      <c r="AA38" s="1522"/>
      <c r="AB38" s="1522"/>
      <c r="AC38" s="1522"/>
      <c r="AD38" s="1523"/>
      <c r="AE38" s="1353"/>
      <c r="AF38" s="1353"/>
      <c r="AG38" s="1353"/>
      <c r="AH38" s="1353"/>
      <c r="AI38" s="1353"/>
      <c r="AJ38" s="1353"/>
      <c r="AK38" s="1353"/>
      <c r="AL38" s="1353"/>
      <c r="AM38" s="1354"/>
    </row>
  </sheetData>
  <sheetProtection password="CC6F" sheet="1" objects="1" scenarios="1"/>
  <mergeCells count="73">
    <mergeCell ref="AK2:AM2"/>
    <mergeCell ref="Y37:AD38"/>
    <mergeCell ref="AE37:AM38"/>
    <mergeCell ref="Y33:AD33"/>
    <mergeCell ref="AE33:AM33"/>
    <mergeCell ref="Y34:AD35"/>
    <mergeCell ref="AE34:AM35"/>
    <mergeCell ref="Y36:AD36"/>
    <mergeCell ref="Y24:AG24"/>
    <mergeCell ref="Y25:AG25"/>
    <mergeCell ref="AE36:AM36"/>
    <mergeCell ref="Y30:AD30"/>
    <mergeCell ref="AJ26:AM28"/>
    <mergeCell ref="AJ24:AM25"/>
    <mergeCell ref="AL14:AM14"/>
    <mergeCell ref="AD14:AK14"/>
    <mergeCell ref="AH24:AI25"/>
    <mergeCell ref="A3:AM3"/>
    <mergeCell ref="A24:F25"/>
    <mergeCell ref="W24:X25"/>
    <mergeCell ref="G17:O17"/>
    <mergeCell ref="P17:AM17"/>
    <mergeCell ref="A14:F14"/>
    <mergeCell ref="G14:V14"/>
    <mergeCell ref="Y6:AC6"/>
    <mergeCell ref="A7:F7"/>
    <mergeCell ref="G7:AC7"/>
    <mergeCell ref="AD8:AM9"/>
    <mergeCell ref="AD11:AM12"/>
    <mergeCell ref="G8:X8"/>
    <mergeCell ref="G9:AC12"/>
    <mergeCell ref="AD7:AM7"/>
    <mergeCell ref="AD10:AM10"/>
    <mergeCell ref="Y8:AC8"/>
    <mergeCell ref="H21:N21"/>
    <mergeCell ref="AD6:AM6"/>
    <mergeCell ref="B1:E1"/>
    <mergeCell ref="W14:X14"/>
    <mergeCell ref="Y14:AC14"/>
    <mergeCell ref="A8:F12"/>
    <mergeCell ref="P18:AM23"/>
    <mergeCell ref="A17:F18"/>
    <mergeCell ref="H19:N19"/>
    <mergeCell ref="A13:F13"/>
    <mergeCell ref="G13:AM13"/>
    <mergeCell ref="A19:F23"/>
    <mergeCell ref="A5:F5"/>
    <mergeCell ref="G5:U5"/>
    <mergeCell ref="A6:F6"/>
    <mergeCell ref="G6:X6"/>
    <mergeCell ref="G24:V25"/>
    <mergeCell ref="A36:F36"/>
    <mergeCell ref="G36:X36"/>
    <mergeCell ref="A33:F33"/>
    <mergeCell ref="A30:F30"/>
    <mergeCell ref="G30:X30"/>
    <mergeCell ref="A31:F32"/>
    <mergeCell ref="G31:X32"/>
    <mergeCell ref="AE30:AM30"/>
    <mergeCell ref="Y31:AD32"/>
    <mergeCell ref="AE31:AM32"/>
    <mergeCell ref="A26:F28"/>
    <mergeCell ref="G26:V28"/>
    <mergeCell ref="Y26:AF26"/>
    <mergeCell ref="W26:X28"/>
    <mergeCell ref="Y27:AF28"/>
    <mergeCell ref="AG27:AG28"/>
    <mergeCell ref="AH26:AI28"/>
    <mergeCell ref="A37:F38"/>
    <mergeCell ref="G37:X38"/>
    <mergeCell ref="G33:X33"/>
    <mergeCell ref="A34:F35"/>
    <mergeCell ref="G34:X35"/>
  </mergeCells>
  <phoneticPr fontId="4"/>
  <printOptions horizontalCentered="1"/>
  <pageMargins left="0.78740157480314965" right="0.39370078740157483" top="0.98425196850393704" bottom="0.39370078740157483" header="0.51181102362204722" footer="0.51181102362204722"/>
  <pageSetup paperSize="9" scale="94"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92</vt:i4>
      </vt:variant>
    </vt:vector>
  </HeadingPairs>
  <TitlesOfParts>
    <vt:vector size="120" baseType="lpstr">
      <vt:lpstr>入力方法</vt:lpstr>
      <vt:lpstr>Master</vt:lpstr>
      <vt:lpstr>申込鑑</vt:lpstr>
      <vt:lpstr>申込シート①-1・２</vt:lpstr>
      <vt:lpstr>プロⅠ②</vt:lpstr>
      <vt:lpstr>プロⅡ③</vt:lpstr>
      <vt:lpstr>プロⅢ④</vt:lpstr>
      <vt:lpstr>意見Ⅰ⑤</vt:lpstr>
      <vt:lpstr>意見Ⅱ⑥</vt:lpstr>
      <vt:lpstr>意見Ⅲ⑦</vt:lpstr>
      <vt:lpstr>平板⑧</vt:lpstr>
      <vt:lpstr>農鑑⑨全体</vt:lpstr>
      <vt:lpstr>農鑑⑨ 農業</vt:lpstr>
      <vt:lpstr>農鑑⑨ 園芸</vt:lpstr>
      <vt:lpstr>農鑑⑨ 畜産</vt:lpstr>
      <vt:lpstr>農鑑⑨ 食品</vt:lpstr>
      <vt:lpstr>農鑑⑨ 森林</vt:lpstr>
      <vt:lpstr>農鑑⑨ 農業土木</vt:lpstr>
      <vt:lpstr>農鑑⑨ 造園</vt:lpstr>
      <vt:lpstr>農鑑⑨ 生活</vt:lpstr>
      <vt:lpstr>農鑑⑨ 農業機械</vt:lpstr>
      <vt:lpstr>クラ代⑩</vt:lpstr>
      <vt:lpstr>代議・式典⑪</vt:lpstr>
      <vt:lpstr>見学・視察⑫</vt:lpstr>
      <vt:lpstr>参加費免除申請⑬</vt:lpstr>
      <vt:lpstr>Data</vt:lpstr>
      <vt:lpstr>data2</vt:lpstr>
      <vt:lpstr>Sheet1</vt:lpstr>
      <vt:lpstr>M24日プロバス</vt:lpstr>
      <vt:lpstr>M25B</vt:lpstr>
      <vt:lpstr>M25B意見</vt:lpstr>
      <vt:lpstr>M25B代議員会</vt:lpstr>
      <vt:lpstr>M25B大会式典</vt:lpstr>
      <vt:lpstr>M25B農業鑑定</vt:lpstr>
      <vt:lpstr>M26B</vt:lpstr>
      <vt:lpstr>M26B大会式典</vt:lpstr>
      <vt:lpstr>M26Lunch</vt:lpstr>
      <vt:lpstr>M27B</vt:lpstr>
      <vt:lpstr>M27Lunch</vt:lpstr>
      <vt:lpstr>MB</vt:lpstr>
      <vt:lpstr>MBX</vt:lpstr>
      <vt:lpstr>Mクラブ員</vt:lpstr>
      <vt:lpstr>Mクラ代</vt:lpstr>
      <vt:lpstr>'申込シート①-1・２'!Mプロジェクト</vt:lpstr>
      <vt:lpstr>'申込シート①-1・２'!M課程</vt:lpstr>
      <vt:lpstr>M課程</vt:lpstr>
      <vt:lpstr>平板⑧!M回次</vt:lpstr>
      <vt:lpstr>M回次</vt:lpstr>
      <vt:lpstr>'申込シート①-1・２'!M学校</vt:lpstr>
      <vt:lpstr>M学校</vt:lpstr>
      <vt:lpstr>'申込シート①-1・２'!M学年</vt:lpstr>
      <vt:lpstr>M学年</vt:lpstr>
      <vt:lpstr>'申込シート①-1・２'!M学年new</vt:lpstr>
      <vt:lpstr>M学年new</vt:lpstr>
      <vt:lpstr>M見学・視察種目1</vt:lpstr>
      <vt:lpstr>M見学・視察種目2</vt:lpstr>
      <vt:lpstr>'申込シート①-1・２'!M見学等</vt:lpstr>
      <vt:lpstr>M見学等</vt:lpstr>
      <vt:lpstr>M校長課程</vt:lpstr>
      <vt:lpstr>M参加種目</vt:lpstr>
      <vt:lpstr>'申込シート①-1・２'!M参加種目New</vt:lpstr>
      <vt:lpstr>M参加種目New</vt:lpstr>
      <vt:lpstr>M種目V2</vt:lpstr>
      <vt:lpstr>'申込シート①-1・２'!M性別</vt:lpstr>
      <vt:lpstr>M性別</vt:lpstr>
      <vt:lpstr>M農クコード</vt:lpstr>
      <vt:lpstr>M農業鑑定</vt:lpstr>
      <vt:lpstr>M部屋タイプ</vt:lpstr>
      <vt:lpstr>M免除申請</vt:lpstr>
      <vt:lpstr>プロⅠ②!M目印</vt:lpstr>
      <vt:lpstr>プロⅡ③!M目印</vt:lpstr>
      <vt:lpstr>プロⅢ④!M目印</vt:lpstr>
      <vt:lpstr>M目印</vt:lpstr>
      <vt:lpstr>'申込シート①-1・２'!M有無</vt:lpstr>
      <vt:lpstr>M有無</vt:lpstr>
      <vt:lpstr>平板⑧!M有無New</vt:lpstr>
      <vt:lpstr>M有無New</vt:lpstr>
      <vt:lpstr>Data!Print_Area</vt:lpstr>
      <vt:lpstr>Master!Print_Area</vt:lpstr>
      <vt:lpstr>クラ代⑩!Print_Area</vt:lpstr>
      <vt:lpstr>プロⅠ②!Print_Area</vt:lpstr>
      <vt:lpstr>プロⅡ③!Print_Area</vt:lpstr>
      <vt:lpstr>プロⅢ④!Print_Area</vt:lpstr>
      <vt:lpstr>意見Ⅰ⑤!Print_Area</vt:lpstr>
      <vt:lpstr>意見Ⅱ⑥!Print_Area</vt:lpstr>
      <vt:lpstr>意見Ⅲ⑦!Print_Area</vt:lpstr>
      <vt:lpstr>見学・視察⑫!Print_Area</vt:lpstr>
      <vt:lpstr>参加費免除申請⑬!Print_Area</vt:lpstr>
      <vt:lpstr>'申込シート①-1・２'!Print_Area</vt:lpstr>
      <vt:lpstr>申込鑑!Print_Area</vt:lpstr>
      <vt:lpstr>代議・式典⑪!Print_Area</vt:lpstr>
      <vt:lpstr>入力方法!Print_Area</vt:lpstr>
      <vt:lpstr>'農鑑⑨ 園芸'!Print_Area</vt:lpstr>
      <vt:lpstr>'農鑑⑨ 食品'!Print_Area</vt:lpstr>
      <vt:lpstr>'農鑑⑨ 森林'!Print_Area</vt:lpstr>
      <vt:lpstr>'農鑑⑨ 生活'!Print_Area</vt:lpstr>
      <vt:lpstr>'農鑑⑨ 造園'!Print_Area</vt:lpstr>
      <vt:lpstr>'農鑑⑨ 畜産'!Print_Area</vt:lpstr>
      <vt:lpstr>'農鑑⑨ 農業'!Print_Area</vt:lpstr>
      <vt:lpstr>'農鑑⑨ 農業機械'!Print_Area</vt:lpstr>
      <vt:lpstr>'農鑑⑨ 農業土木'!Print_Area</vt:lpstr>
      <vt:lpstr>農鑑⑨全体!Print_Area</vt:lpstr>
      <vt:lpstr>平板⑧!Print_Area</vt:lpstr>
      <vt:lpstr>Data!Print_Titles</vt:lpstr>
      <vt:lpstr>Master!Print_Titles</vt:lpstr>
      <vt:lpstr>'申込シート①-1・２'!クラブ員</vt:lpstr>
      <vt:lpstr>クラ代</vt:lpstr>
      <vt:lpstr>プロジェクト</vt:lpstr>
      <vt:lpstr>意見</vt:lpstr>
      <vt:lpstr>家畜審査</vt:lpstr>
      <vt:lpstr>検索用</vt:lpstr>
      <vt:lpstr>種類</vt:lpstr>
      <vt:lpstr>代議員会</vt:lpstr>
      <vt:lpstr>大会式典</vt:lpstr>
      <vt:lpstr>農業鑑定</vt:lpstr>
      <vt:lpstr>クラ代⑩!発表会場</vt:lpstr>
      <vt:lpstr>発表会場</vt:lpstr>
      <vt:lpstr>クラ代⑩!分科会</vt:lpstr>
      <vt:lpstr>分科会</vt:lpstr>
      <vt:lpstr>平板測量</vt:lpstr>
    </vt:vector>
  </TitlesOfParts>
  <Company>JCOM</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TakedaT</dc:creator>
  <cp:lastModifiedBy>PC073</cp:lastModifiedBy>
  <cp:lastPrinted>2016-08-16T06:07:47Z</cp:lastPrinted>
  <dcterms:created xsi:type="dcterms:W3CDTF">2004-12-13T07:48:55Z</dcterms:created>
  <dcterms:modified xsi:type="dcterms:W3CDTF">2016-08-16T06:22:40Z</dcterms:modified>
</cp:coreProperties>
</file>